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filterPrivacy="1" defaultThemeVersion="166925"/>
  <bookViews>
    <workbookView xWindow="0" yWindow="0" windowWidth="23040" windowHeight="10896" activeTab="3" xr2:uid="{DFC71339-4BDC-4994-9278-1C4B5CECF4D4}"/>
  </bookViews>
  <sheets>
    <sheet name="Pres Converted" sheetId="1" r:id="rId1"/>
    <sheet name="By HD" sheetId="2" r:id="rId2"/>
    <sheet name="By Borough" sheetId="3" r:id="rId3"/>
    <sheet name="Precinct Wins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4" l="1"/>
  <c r="E33" i="4"/>
  <c r="D33" i="4"/>
  <c r="C33" i="4"/>
  <c r="F32" i="4"/>
  <c r="E32" i="4"/>
  <c r="D32" i="4"/>
  <c r="C32" i="4"/>
  <c r="B33" i="4"/>
  <c r="B32" i="4"/>
  <c r="F30" i="4"/>
  <c r="E30" i="4"/>
  <c r="D30" i="4"/>
  <c r="C30" i="4"/>
  <c r="B30" i="4"/>
  <c r="F29" i="4"/>
  <c r="E29" i="4"/>
  <c r="D29" i="4"/>
  <c r="C29" i="4"/>
  <c r="B29" i="4"/>
  <c r="F28" i="4"/>
  <c r="E28" i="4"/>
  <c r="D28" i="4"/>
  <c r="C28" i="4"/>
  <c r="B28" i="4"/>
  <c r="F27" i="4"/>
  <c r="E27" i="4"/>
  <c r="D27" i="4"/>
  <c r="C27" i="4"/>
  <c r="B27" i="4"/>
  <c r="F26" i="4"/>
  <c r="E26" i="4"/>
  <c r="D26" i="4"/>
  <c r="C26" i="4"/>
  <c r="B26" i="4"/>
  <c r="F25" i="4"/>
  <c r="E25" i="4"/>
  <c r="D25" i="4"/>
  <c r="C25" i="4"/>
  <c r="B25" i="4"/>
  <c r="F24" i="4"/>
  <c r="E24" i="4"/>
  <c r="D24" i="4"/>
  <c r="C24" i="4"/>
  <c r="B24" i="4"/>
  <c r="F23" i="4"/>
  <c r="E23" i="4"/>
  <c r="D23" i="4"/>
  <c r="C23" i="4"/>
  <c r="B23" i="4"/>
  <c r="F22" i="4"/>
  <c r="E22" i="4"/>
  <c r="D22" i="4"/>
  <c r="C22" i="4"/>
  <c r="B22" i="4"/>
  <c r="F21" i="4"/>
  <c r="E21" i="4"/>
  <c r="D21" i="4"/>
  <c r="C21" i="4"/>
  <c r="B21" i="4"/>
  <c r="F20" i="4"/>
  <c r="E20" i="4"/>
  <c r="D20" i="4"/>
  <c r="C20" i="4"/>
  <c r="B20" i="4"/>
  <c r="F19" i="4"/>
  <c r="E19" i="4"/>
  <c r="D19" i="4"/>
  <c r="C19" i="4"/>
  <c r="B19" i="4"/>
  <c r="F18" i="4"/>
  <c r="E18" i="4"/>
  <c r="D18" i="4"/>
  <c r="C18" i="4"/>
  <c r="B18" i="4"/>
  <c r="F17" i="4"/>
  <c r="E17" i="4"/>
  <c r="D17" i="4"/>
  <c r="C17" i="4"/>
  <c r="B17" i="4"/>
  <c r="F16" i="4"/>
  <c r="E16" i="4"/>
  <c r="D16" i="4"/>
  <c r="C16" i="4"/>
  <c r="B16" i="4"/>
  <c r="F15" i="4"/>
  <c r="E15" i="4"/>
  <c r="D15" i="4"/>
  <c r="C15" i="4"/>
  <c r="B15" i="4"/>
  <c r="F14" i="4"/>
  <c r="E14" i="4"/>
  <c r="D14" i="4"/>
  <c r="C14" i="4"/>
  <c r="B14" i="4"/>
  <c r="F13" i="4"/>
  <c r="E13" i="4"/>
  <c r="D13" i="4"/>
  <c r="C13" i="4"/>
  <c r="B13" i="4"/>
  <c r="F12" i="4"/>
  <c r="E12" i="4"/>
  <c r="D12" i="4"/>
  <c r="C12" i="4"/>
  <c r="B12" i="4"/>
  <c r="F11" i="4"/>
  <c r="E11" i="4"/>
  <c r="D11" i="4"/>
  <c r="C11" i="4"/>
  <c r="B11" i="4"/>
  <c r="F10" i="4"/>
  <c r="E10" i="4"/>
  <c r="D10" i="4"/>
  <c r="C10" i="4"/>
  <c r="B10" i="4"/>
  <c r="F9" i="4"/>
  <c r="E9" i="4"/>
  <c r="D9" i="4"/>
  <c r="C9" i="4"/>
  <c r="B9" i="4"/>
  <c r="F8" i="4"/>
  <c r="E8" i="4"/>
  <c r="D8" i="4"/>
  <c r="C8" i="4"/>
  <c r="B8" i="4"/>
  <c r="F7" i="4"/>
  <c r="E7" i="4"/>
  <c r="D7" i="4"/>
  <c r="C7" i="4"/>
  <c r="B7" i="4"/>
  <c r="F6" i="4"/>
  <c r="E6" i="4"/>
  <c r="D6" i="4"/>
  <c r="C6" i="4"/>
  <c r="B6" i="4"/>
  <c r="F5" i="4"/>
  <c r="E5" i="4"/>
  <c r="D5" i="4"/>
  <c r="C5" i="4"/>
  <c r="B5" i="4"/>
  <c r="F4" i="4"/>
  <c r="E4" i="4"/>
  <c r="D4" i="4"/>
  <c r="C4" i="4"/>
  <c r="B4" i="4"/>
  <c r="F3" i="4"/>
  <c r="E3" i="4"/>
  <c r="D3" i="4"/>
  <c r="C3" i="4"/>
  <c r="B3" i="4"/>
  <c r="F2" i="4"/>
  <c r="E2" i="4"/>
  <c r="E31" i="4" s="1"/>
  <c r="D2" i="4"/>
  <c r="C2" i="4"/>
  <c r="B2" i="4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2" i="1"/>
  <c r="G26" i="4"/>
  <c r="G23" i="4"/>
  <c r="G30" i="4"/>
  <c r="G29" i="4"/>
  <c r="G27" i="4"/>
  <c r="G24" i="4"/>
  <c r="G22" i="4"/>
  <c r="G9" i="4" l="1"/>
  <c r="G17" i="4"/>
  <c r="G20" i="4"/>
  <c r="G25" i="4"/>
  <c r="G28" i="4"/>
  <c r="G3" i="4"/>
  <c r="G14" i="4"/>
  <c r="G16" i="4"/>
  <c r="G7" i="4"/>
  <c r="G10" i="4"/>
  <c r="G15" i="4"/>
  <c r="G18" i="4"/>
  <c r="G11" i="4"/>
  <c r="G13" i="4"/>
  <c r="G19" i="4"/>
  <c r="G21" i="4"/>
  <c r="C31" i="4"/>
  <c r="C34" i="4" s="1"/>
  <c r="G8" i="4"/>
  <c r="G4" i="4"/>
  <c r="G12" i="4"/>
  <c r="G33" i="4"/>
  <c r="G5" i="4"/>
  <c r="G6" i="4"/>
  <c r="G32" i="4"/>
  <c r="G2" i="4"/>
  <c r="E34" i="4"/>
  <c r="F31" i="4"/>
  <c r="B31" i="4"/>
  <c r="B34" i="4" s="1"/>
  <c r="F34" i="4"/>
  <c r="D31" i="4"/>
  <c r="D34" i="4" s="1"/>
  <c r="BG128" i="3"/>
  <c r="BG127" i="3"/>
  <c r="BG126" i="3"/>
  <c r="BG125" i="3"/>
  <c r="BG124" i="3"/>
  <c r="BG123" i="3"/>
  <c r="BG122" i="3"/>
  <c r="DJ122" i="3" s="1"/>
  <c r="BG121" i="3"/>
  <c r="DG121" i="3" s="1"/>
  <c r="BG120" i="3"/>
  <c r="BG119" i="3"/>
  <c r="BG118" i="3"/>
  <c r="BG117" i="3"/>
  <c r="BG116" i="3"/>
  <c r="BG115" i="3"/>
  <c r="BG114" i="3"/>
  <c r="DG114" i="3" s="1"/>
  <c r="BG113" i="3"/>
  <c r="BR113" i="3" s="1"/>
  <c r="BG112" i="3"/>
  <c r="BG111" i="3"/>
  <c r="BG110" i="3"/>
  <c r="BG109" i="3"/>
  <c r="BG108" i="3"/>
  <c r="BG107" i="3"/>
  <c r="BG106" i="3"/>
  <c r="DE106" i="3" s="1"/>
  <c r="BG105" i="3"/>
  <c r="DE105" i="3" s="1"/>
  <c r="BG104" i="3"/>
  <c r="BG103" i="3"/>
  <c r="BG102" i="3"/>
  <c r="BG101" i="3"/>
  <c r="BG100" i="3"/>
  <c r="BG99" i="3"/>
  <c r="BG98" i="3"/>
  <c r="DE98" i="3" s="1"/>
  <c r="BG97" i="3"/>
  <c r="BG96" i="3"/>
  <c r="BG95" i="3"/>
  <c r="BG94" i="3"/>
  <c r="BG93" i="3"/>
  <c r="BG92" i="3"/>
  <c r="BG91" i="3"/>
  <c r="BG90" i="3"/>
  <c r="BR90" i="3" s="1"/>
  <c r="CD90" i="3" s="1"/>
  <c r="BG89" i="3"/>
  <c r="DB89" i="3" s="1"/>
  <c r="BG88" i="3"/>
  <c r="BG87" i="3"/>
  <c r="BG86" i="3"/>
  <c r="BG85" i="3"/>
  <c r="BG84" i="3"/>
  <c r="BG83" i="3"/>
  <c r="BG82" i="3"/>
  <c r="DE82" i="3" s="1"/>
  <c r="BG81" i="3"/>
  <c r="DD81" i="3" s="1"/>
  <c r="BG80" i="3"/>
  <c r="BG79" i="3"/>
  <c r="BG78" i="3"/>
  <c r="DF78" i="3" s="1"/>
  <c r="BG53" i="3"/>
  <c r="BG52" i="3"/>
  <c r="BG51" i="3"/>
  <c r="BG50" i="3"/>
  <c r="BG49" i="3"/>
  <c r="BG48" i="3"/>
  <c r="BG47" i="3"/>
  <c r="BR47" i="3" s="1"/>
  <c r="CE47" i="3" s="1"/>
  <c r="BG46" i="3"/>
  <c r="BR46" i="3" s="1"/>
  <c r="BG45" i="3"/>
  <c r="BG44" i="3"/>
  <c r="BG43" i="3"/>
  <c r="BG42" i="3"/>
  <c r="BG41" i="3"/>
  <c r="BG40" i="3"/>
  <c r="BG39" i="3"/>
  <c r="BR39" i="3" s="1"/>
  <c r="CE39" i="3" s="1"/>
  <c r="BG38" i="3"/>
  <c r="BR38" i="3" s="1"/>
  <c r="BG37" i="3"/>
  <c r="BG36" i="3"/>
  <c r="BG35" i="3"/>
  <c r="BG34" i="3"/>
  <c r="BG33" i="3"/>
  <c r="BG32" i="3"/>
  <c r="BG31" i="3"/>
  <c r="BG30" i="3"/>
  <c r="BG29" i="3"/>
  <c r="BG28" i="3"/>
  <c r="BG27" i="3"/>
  <c r="BG26" i="3"/>
  <c r="BG25" i="3"/>
  <c r="BG24" i="3"/>
  <c r="BG23" i="3"/>
  <c r="BR23" i="3" s="1"/>
  <c r="BG22" i="3"/>
  <c r="BR22" i="3" s="1"/>
  <c r="BG21" i="3"/>
  <c r="BG20" i="3"/>
  <c r="BG19" i="3"/>
  <c r="BG18" i="3"/>
  <c r="BG17" i="3"/>
  <c r="BG16" i="3"/>
  <c r="BG15" i="3"/>
  <c r="BR15" i="3" s="1"/>
  <c r="BG14" i="3"/>
  <c r="BR14" i="3" s="1"/>
  <c r="BW14" i="3" s="1"/>
  <c r="BG13" i="3"/>
  <c r="BG12" i="3"/>
  <c r="BG11" i="3"/>
  <c r="BG10" i="3"/>
  <c r="BG9" i="3"/>
  <c r="BG8" i="3"/>
  <c r="BG7" i="3"/>
  <c r="BR7" i="3" s="1"/>
  <c r="BG6" i="3"/>
  <c r="BR6" i="3" s="1"/>
  <c r="BG5" i="3"/>
  <c r="BG4" i="3"/>
  <c r="BG3" i="3"/>
  <c r="BR3" i="3" s="1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2" i="3"/>
  <c r="D30" i="3"/>
  <c r="D29" i="3"/>
  <c r="D28" i="3"/>
  <c r="D27" i="3"/>
  <c r="D26" i="3"/>
  <c r="O26" i="3" s="1"/>
  <c r="D25" i="3"/>
  <c r="D24" i="3"/>
  <c r="D23" i="3"/>
  <c r="S23" i="3" s="1"/>
  <c r="D22" i="3"/>
  <c r="D21" i="3"/>
  <c r="D20" i="3"/>
  <c r="D19" i="3"/>
  <c r="D18" i="3"/>
  <c r="D17" i="3"/>
  <c r="D16" i="3"/>
  <c r="D15" i="3"/>
  <c r="Q15" i="3" s="1"/>
  <c r="D14" i="3"/>
  <c r="D13" i="3"/>
  <c r="D12" i="3"/>
  <c r="D11" i="3"/>
  <c r="D10" i="3"/>
  <c r="W10" i="3" s="1"/>
  <c r="D9" i="3"/>
  <c r="D8" i="3"/>
  <c r="D7" i="3"/>
  <c r="R7" i="3" s="1"/>
  <c r="D6" i="3"/>
  <c r="D5" i="3"/>
  <c r="D4" i="3"/>
  <c r="D3" i="3"/>
  <c r="D2" i="3"/>
  <c r="BK128" i="3"/>
  <c r="BJ128" i="3"/>
  <c r="BI128" i="3"/>
  <c r="BH128" i="3"/>
  <c r="BR128" i="3"/>
  <c r="BK127" i="3"/>
  <c r="BJ127" i="3"/>
  <c r="BI127" i="3"/>
  <c r="BH127" i="3"/>
  <c r="BR127" i="3"/>
  <c r="CD127" i="3" s="1"/>
  <c r="BK126" i="3"/>
  <c r="BJ126" i="3"/>
  <c r="BI126" i="3"/>
  <c r="BH126" i="3"/>
  <c r="BR126" i="3"/>
  <c r="BK125" i="3"/>
  <c r="BJ125" i="3"/>
  <c r="DC125" i="3" s="1"/>
  <c r="BI125" i="3"/>
  <c r="BH125" i="3"/>
  <c r="BR125" i="3"/>
  <c r="BS125" i="3" s="1"/>
  <c r="BK124" i="3"/>
  <c r="BJ124" i="3"/>
  <c r="BI124" i="3"/>
  <c r="BH124" i="3"/>
  <c r="BR124" i="3"/>
  <c r="BK123" i="3"/>
  <c r="BJ123" i="3"/>
  <c r="BI123" i="3"/>
  <c r="BH123" i="3"/>
  <c r="BR123" i="3"/>
  <c r="BK122" i="3"/>
  <c r="BJ122" i="3"/>
  <c r="BI122" i="3"/>
  <c r="BH122" i="3"/>
  <c r="BR121" i="3"/>
  <c r="BS121" i="3" s="1"/>
  <c r="BK121" i="3"/>
  <c r="BJ121" i="3"/>
  <c r="BI121" i="3"/>
  <c r="BH121" i="3"/>
  <c r="BK120" i="3"/>
  <c r="BJ120" i="3"/>
  <c r="DC120" i="3" s="1"/>
  <c r="BI120" i="3"/>
  <c r="BH120" i="3"/>
  <c r="BR120" i="3"/>
  <c r="BK119" i="3"/>
  <c r="BJ119" i="3"/>
  <c r="BI119" i="3"/>
  <c r="BH119" i="3"/>
  <c r="BR119" i="3"/>
  <c r="CD119" i="3" s="1"/>
  <c r="BK118" i="3"/>
  <c r="BJ118" i="3"/>
  <c r="BI118" i="3"/>
  <c r="BH118" i="3"/>
  <c r="BR118" i="3"/>
  <c r="BK117" i="3"/>
  <c r="BJ117" i="3"/>
  <c r="BI117" i="3"/>
  <c r="BH117" i="3"/>
  <c r="BR117" i="3"/>
  <c r="BK116" i="3"/>
  <c r="BJ116" i="3"/>
  <c r="BI116" i="3"/>
  <c r="BH116" i="3"/>
  <c r="BR116" i="3"/>
  <c r="BK115" i="3"/>
  <c r="BJ115" i="3"/>
  <c r="DC115" i="3" s="1"/>
  <c r="BI115" i="3"/>
  <c r="BH115" i="3"/>
  <c r="BR115" i="3"/>
  <c r="BK114" i="3"/>
  <c r="BJ114" i="3"/>
  <c r="BI114" i="3"/>
  <c r="BH114" i="3"/>
  <c r="BK113" i="3"/>
  <c r="BJ113" i="3"/>
  <c r="BI113" i="3"/>
  <c r="BH113" i="3"/>
  <c r="BK112" i="3"/>
  <c r="BJ112" i="3"/>
  <c r="BI112" i="3"/>
  <c r="BH112" i="3"/>
  <c r="BR112" i="3"/>
  <c r="BS112" i="3" s="1"/>
  <c r="DE111" i="3"/>
  <c r="BK111" i="3"/>
  <c r="BJ111" i="3"/>
  <c r="BI111" i="3"/>
  <c r="BH111" i="3"/>
  <c r="BR111" i="3"/>
  <c r="CD111" i="3" s="1"/>
  <c r="BK110" i="3"/>
  <c r="BJ110" i="3"/>
  <c r="BI110" i="3"/>
  <c r="BH110" i="3"/>
  <c r="BR110" i="3"/>
  <c r="BK109" i="3"/>
  <c r="BJ109" i="3"/>
  <c r="DC109" i="3" s="1"/>
  <c r="BI109" i="3"/>
  <c r="BH109" i="3"/>
  <c r="BR109" i="3"/>
  <c r="BK108" i="3"/>
  <c r="BJ108" i="3"/>
  <c r="BI108" i="3"/>
  <c r="BH108" i="3"/>
  <c r="DA108" i="3" s="1"/>
  <c r="BR108" i="3"/>
  <c r="BK107" i="3"/>
  <c r="BJ107" i="3"/>
  <c r="BI107" i="3"/>
  <c r="BH107" i="3"/>
  <c r="BR107" i="3"/>
  <c r="BK106" i="3"/>
  <c r="BJ106" i="3"/>
  <c r="BI106" i="3"/>
  <c r="BH106" i="3"/>
  <c r="BR106" i="3"/>
  <c r="BR105" i="3"/>
  <c r="BS105" i="3" s="1"/>
  <c r="BK105" i="3"/>
  <c r="BJ105" i="3"/>
  <c r="BI105" i="3"/>
  <c r="BH105" i="3"/>
  <c r="DE104" i="3"/>
  <c r="BK104" i="3"/>
  <c r="DD104" i="3" s="1"/>
  <c r="BJ104" i="3"/>
  <c r="BI104" i="3"/>
  <c r="BH104" i="3"/>
  <c r="BR104" i="3"/>
  <c r="BS104" i="3" s="1"/>
  <c r="BK103" i="3"/>
  <c r="BJ103" i="3"/>
  <c r="BI103" i="3"/>
  <c r="BH103" i="3"/>
  <c r="BR103" i="3"/>
  <c r="CD103" i="3" s="1"/>
  <c r="BK102" i="3"/>
  <c r="BJ102" i="3"/>
  <c r="BI102" i="3"/>
  <c r="BH102" i="3"/>
  <c r="DA102" i="3" s="1"/>
  <c r="BR102" i="3"/>
  <c r="BK101" i="3"/>
  <c r="BJ101" i="3"/>
  <c r="BI101" i="3"/>
  <c r="BH101" i="3"/>
  <c r="DG101" i="3"/>
  <c r="DE100" i="3"/>
  <c r="BK100" i="3"/>
  <c r="BJ100" i="3"/>
  <c r="BI100" i="3"/>
  <c r="BH100" i="3"/>
  <c r="BR100" i="3"/>
  <c r="BK99" i="3"/>
  <c r="DD99" i="3" s="1"/>
  <c r="BJ99" i="3"/>
  <c r="DC99" i="3" s="1"/>
  <c r="BI99" i="3"/>
  <c r="BH99" i="3"/>
  <c r="BR99" i="3"/>
  <c r="BK98" i="3"/>
  <c r="BJ98" i="3"/>
  <c r="BI98" i="3"/>
  <c r="BH98" i="3"/>
  <c r="BR98" i="3"/>
  <c r="CD98" i="3" s="1"/>
  <c r="BR97" i="3"/>
  <c r="BS97" i="3" s="1"/>
  <c r="BK97" i="3"/>
  <c r="BJ97" i="3"/>
  <c r="BI97" i="3"/>
  <c r="BH97" i="3"/>
  <c r="BK96" i="3"/>
  <c r="BJ96" i="3"/>
  <c r="BI96" i="3"/>
  <c r="BH96" i="3"/>
  <c r="BR96" i="3"/>
  <c r="BS96" i="3" s="1"/>
  <c r="DE95" i="3"/>
  <c r="BK95" i="3"/>
  <c r="BJ95" i="3"/>
  <c r="BI95" i="3"/>
  <c r="BH95" i="3"/>
  <c r="BR95" i="3"/>
  <c r="CD95" i="3" s="1"/>
  <c r="BK94" i="3"/>
  <c r="DD94" i="3" s="1"/>
  <c r="BJ94" i="3"/>
  <c r="DC94" i="3" s="1"/>
  <c r="BI94" i="3"/>
  <c r="BH94" i="3"/>
  <c r="BR94" i="3"/>
  <c r="BK93" i="3"/>
  <c r="DD93" i="3" s="1"/>
  <c r="BJ93" i="3"/>
  <c r="DC93" i="3" s="1"/>
  <c r="BI93" i="3"/>
  <c r="BH93" i="3"/>
  <c r="BR93" i="3"/>
  <c r="BK92" i="3"/>
  <c r="BJ92" i="3"/>
  <c r="BI92" i="3"/>
  <c r="BH92" i="3"/>
  <c r="BR92" i="3"/>
  <c r="BK91" i="3"/>
  <c r="BJ91" i="3"/>
  <c r="BI91" i="3"/>
  <c r="BH91" i="3"/>
  <c r="BR91" i="3"/>
  <c r="BK90" i="3"/>
  <c r="BJ90" i="3"/>
  <c r="BI90" i="3"/>
  <c r="BH90" i="3"/>
  <c r="BL147" i="3"/>
  <c r="BK89" i="3"/>
  <c r="BJ89" i="3"/>
  <c r="BI89" i="3"/>
  <c r="BH89" i="3"/>
  <c r="BK88" i="3"/>
  <c r="BJ88" i="3"/>
  <c r="DC88" i="3" s="1"/>
  <c r="BI88" i="3"/>
  <c r="BH88" i="3"/>
  <c r="BR88" i="3"/>
  <c r="BS88" i="3" s="1"/>
  <c r="BK87" i="3"/>
  <c r="BJ87" i="3"/>
  <c r="BI87" i="3"/>
  <c r="BH87" i="3"/>
  <c r="BR87" i="3"/>
  <c r="CD87" i="3" s="1"/>
  <c r="BR86" i="3"/>
  <c r="BS86" i="3" s="1"/>
  <c r="BK86" i="3"/>
  <c r="BJ86" i="3"/>
  <c r="BI86" i="3"/>
  <c r="DB86" i="3" s="1"/>
  <c r="BH86" i="3"/>
  <c r="DA86" i="3" s="1"/>
  <c r="BK85" i="3"/>
  <c r="BJ85" i="3"/>
  <c r="BI85" i="3"/>
  <c r="BH85" i="3"/>
  <c r="BR85" i="3"/>
  <c r="BS85" i="3" s="1"/>
  <c r="BK84" i="3"/>
  <c r="BJ84" i="3"/>
  <c r="BI84" i="3"/>
  <c r="BH84" i="3"/>
  <c r="BR84" i="3"/>
  <c r="BK83" i="3"/>
  <c r="BJ83" i="3"/>
  <c r="BI83" i="3"/>
  <c r="BH83" i="3"/>
  <c r="BR83" i="3"/>
  <c r="BK82" i="3"/>
  <c r="BJ82" i="3"/>
  <c r="BI82" i="3"/>
  <c r="BH82" i="3"/>
  <c r="BR82" i="3"/>
  <c r="CD82" i="3" s="1"/>
  <c r="BK81" i="3"/>
  <c r="BJ81" i="3"/>
  <c r="BJ147" i="3" s="1"/>
  <c r="BI81" i="3"/>
  <c r="BH81" i="3"/>
  <c r="BK80" i="3"/>
  <c r="BJ80" i="3"/>
  <c r="BI80" i="3"/>
  <c r="BI147" i="3" s="1"/>
  <c r="BH80" i="3"/>
  <c r="DA80" i="3" s="1"/>
  <c r="BR80" i="3"/>
  <c r="BS80" i="3" s="1"/>
  <c r="BK79" i="3"/>
  <c r="BJ79" i="3"/>
  <c r="BI79" i="3"/>
  <c r="BH79" i="3"/>
  <c r="DA79" i="3" s="1"/>
  <c r="BR79" i="3"/>
  <c r="CD79" i="3" s="1"/>
  <c r="BK78" i="3"/>
  <c r="BJ78" i="3"/>
  <c r="BI78" i="3"/>
  <c r="BH78" i="3"/>
  <c r="BK53" i="3"/>
  <c r="BJ53" i="3"/>
  <c r="BI53" i="3"/>
  <c r="BH53" i="3"/>
  <c r="BR53" i="3"/>
  <c r="BK52" i="3"/>
  <c r="BJ52" i="3"/>
  <c r="BI52" i="3"/>
  <c r="BH52" i="3"/>
  <c r="BR52" i="3"/>
  <c r="BR51" i="3"/>
  <c r="CH51" i="3" s="1"/>
  <c r="BK51" i="3"/>
  <c r="BJ51" i="3"/>
  <c r="BI51" i="3"/>
  <c r="BH51" i="3"/>
  <c r="BR50" i="3"/>
  <c r="BK50" i="3"/>
  <c r="BJ50" i="3"/>
  <c r="BI50" i="3"/>
  <c r="BH50" i="3"/>
  <c r="BK49" i="3"/>
  <c r="BJ49" i="3"/>
  <c r="BI49" i="3"/>
  <c r="BH49" i="3"/>
  <c r="BR49" i="3"/>
  <c r="BK48" i="3"/>
  <c r="BJ48" i="3"/>
  <c r="BI48" i="3"/>
  <c r="BH48" i="3"/>
  <c r="BR48" i="3"/>
  <c r="BK47" i="3"/>
  <c r="BJ47" i="3"/>
  <c r="BI47" i="3"/>
  <c r="BH47" i="3"/>
  <c r="BK46" i="3"/>
  <c r="BJ46" i="3"/>
  <c r="BI46" i="3"/>
  <c r="BH46" i="3"/>
  <c r="BK45" i="3"/>
  <c r="BJ45" i="3"/>
  <c r="BI45" i="3"/>
  <c r="BH45" i="3"/>
  <c r="BR45" i="3"/>
  <c r="BK44" i="3"/>
  <c r="BJ44" i="3"/>
  <c r="BI44" i="3"/>
  <c r="BH44" i="3"/>
  <c r="BR44" i="3"/>
  <c r="BK43" i="3"/>
  <c r="BJ43" i="3"/>
  <c r="BI43" i="3"/>
  <c r="BH43" i="3"/>
  <c r="BR43" i="3"/>
  <c r="BK42" i="3"/>
  <c r="BJ42" i="3"/>
  <c r="BI42" i="3"/>
  <c r="BH42" i="3"/>
  <c r="BR42" i="3"/>
  <c r="BK41" i="3"/>
  <c r="BJ41" i="3"/>
  <c r="BI41" i="3"/>
  <c r="BH41" i="3"/>
  <c r="BR41" i="3"/>
  <c r="BK40" i="3"/>
  <c r="BJ40" i="3"/>
  <c r="BI40" i="3"/>
  <c r="BH40" i="3"/>
  <c r="BR40" i="3"/>
  <c r="BK39" i="3"/>
  <c r="BJ39" i="3"/>
  <c r="BI39" i="3"/>
  <c r="BH39" i="3"/>
  <c r="BK38" i="3"/>
  <c r="BJ38" i="3"/>
  <c r="BI38" i="3"/>
  <c r="BH38" i="3"/>
  <c r="BK37" i="3"/>
  <c r="BJ37" i="3"/>
  <c r="BI37" i="3"/>
  <c r="BH37" i="3"/>
  <c r="BR37" i="3"/>
  <c r="BK36" i="3"/>
  <c r="BJ36" i="3"/>
  <c r="BI36" i="3"/>
  <c r="BH36" i="3"/>
  <c r="BR36" i="3"/>
  <c r="BV35" i="3"/>
  <c r="BR35" i="3"/>
  <c r="CH35" i="3" s="1"/>
  <c r="BK35" i="3"/>
  <c r="BJ35" i="3"/>
  <c r="BI35" i="3"/>
  <c r="BH35" i="3"/>
  <c r="BR34" i="3"/>
  <c r="BK34" i="3"/>
  <c r="BJ34" i="3"/>
  <c r="BI34" i="3"/>
  <c r="BH34" i="3"/>
  <c r="BK33" i="3"/>
  <c r="BJ33" i="3"/>
  <c r="BI33" i="3"/>
  <c r="BH33" i="3"/>
  <c r="BR33" i="3"/>
  <c r="BK32" i="3"/>
  <c r="BJ32" i="3"/>
  <c r="BI32" i="3"/>
  <c r="BH32" i="3"/>
  <c r="BR32" i="3"/>
  <c r="BK31" i="3"/>
  <c r="BJ31" i="3"/>
  <c r="BI31" i="3"/>
  <c r="BH31" i="3"/>
  <c r="BR31" i="3"/>
  <c r="CE31" i="3" s="1"/>
  <c r="BR30" i="3"/>
  <c r="CG30" i="3" s="1"/>
  <c r="BK30" i="3"/>
  <c r="BJ30" i="3"/>
  <c r="BI30" i="3"/>
  <c r="BH30" i="3"/>
  <c r="H30" i="3"/>
  <c r="G30" i="3"/>
  <c r="F30" i="3"/>
  <c r="E30" i="3"/>
  <c r="BR29" i="3"/>
  <c r="CH29" i="3" s="1"/>
  <c r="BK29" i="3"/>
  <c r="BJ29" i="3"/>
  <c r="BI29" i="3"/>
  <c r="BH29" i="3"/>
  <c r="H29" i="3"/>
  <c r="G29" i="3"/>
  <c r="F29" i="3"/>
  <c r="E29" i="3"/>
  <c r="BK28" i="3"/>
  <c r="BJ28" i="3"/>
  <c r="BI28" i="3"/>
  <c r="BH28" i="3"/>
  <c r="BR28" i="3"/>
  <c r="H28" i="3"/>
  <c r="G28" i="3"/>
  <c r="F28" i="3"/>
  <c r="E28" i="3"/>
  <c r="BK27" i="3"/>
  <c r="BJ27" i="3"/>
  <c r="BI27" i="3"/>
  <c r="BH27" i="3"/>
  <c r="BR27" i="3"/>
  <c r="H27" i="3"/>
  <c r="G27" i="3"/>
  <c r="F27" i="3"/>
  <c r="E27" i="3"/>
  <c r="BK26" i="3"/>
  <c r="BJ26" i="3"/>
  <c r="BI26" i="3"/>
  <c r="BH26" i="3"/>
  <c r="BR26" i="3"/>
  <c r="H26" i="3"/>
  <c r="G26" i="3"/>
  <c r="F26" i="3"/>
  <c r="E26" i="3"/>
  <c r="BR25" i="3"/>
  <c r="CE25" i="3" s="1"/>
  <c r="BK25" i="3"/>
  <c r="BJ25" i="3"/>
  <c r="BI25" i="3"/>
  <c r="BH25" i="3"/>
  <c r="H25" i="3"/>
  <c r="G25" i="3"/>
  <c r="F25" i="3"/>
  <c r="E25" i="3"/>
  <c r="BK24" i="3"/>
  <c r="BJ24" i="3"/>
  <c r="BI24" i="3"/>
  <c r="BH24" i="3"/>
  <c r="BR24" i="3"/>
  <c r="H24" i="3"/>
  <c r="G24" i="3"/>
  <c r="F24" i="3"/>
  <c r="E24" i="3"/>
  <c r="BK23" i="3"/>
  <c r="BJ23" i="3"/>
  <c r="BI23" i="3"/>
  <c r="BH23" i="3"/>
  <c r="H23" i="3"/>
  <c r="G23" i="3"/>
  <c r="F23" i="3"/>
  <c r="E23" i="3"/>
  <c r="BK22" i="3"/>
  <c r="BJ22" i="3"/>
  <c r="BI22" i="3"/>
  <c r="BH22" i="3"/>
  <c r="H22" i="3"/>
  <c r="G22" i="3"/>
  <c r="F22" i="3"/>
  <c r="E22" i="3"/>
  <c r="BK21" i="3"/>
  <c r="BJ21" i="3"/>
  <c r="BI21" i="3"/>
  <c r="BH21" i="3"/>
  <c r="BR21" i="3"/>
  <c r="H21" i="3"/>
  <c r="G21" i="3"/>
  <c r="F21" i="3"/>
  <c r="E21" i="3"/>
  <c r="BK20" i="3"/>
  <c r="BJ20" i="3"/>
  <c r="BI20" i="3"/>
  <c r="BH20" i="3"/>
  <c r="BR20" i="3"/>
  <c r="H20" i="3"/>
  <c r="G20" i="3"/>
  <c r="F20" i="3"/>
  <c r="E20" i="3"/>
  <c r="CD19" i="3"/>
  <c r="BK19" i="3"/>
  <c r="BJ19" i="3"/>
  <c r="BI19" i="3"/>
  <c r="BH19" i="3"/>
  <c r="BR19" i="3"/>
  <c r="BT19" i="3" s="1"/>
  <c r="H19" i="3"/>
  <c r="G19" i="3"/>
  <c r="F19" i="3"/>
  <c r="E19" i="3"/>
  <c r="BK18" i="3"/>
  <c r="BJ18" i="3"/>
  <c r="BI18" i="3"/>
  <c r="BH18" i="3"/>
  <c r="BR18" i="3"/>
  <c r="H18" i="3"/>
  <c r="G18" i="3"/>
  <c r="F18" i="3"/>
  <c r="E18" i="3"/>
  <c r="BK17" i="3"/>
  <c r="BJ17" i="3"/>
  <c r="BI17" i="3"/>
  <c r="BH17" i="3"/>
  <c r="BR17" i="3"/>
  <c r="H17" i="3"/>
  <c r="G17" i="3"/>
  <c r="F17" i="3"/>
  <c r="E17" i="3"/>
  <c r="BK16" i="3"/>
  <c r="BJ16" i="3"/>
  <c r="BI16" i="3"/>
  <c r="BH16" i="3"/>
  <c r="BR16" i="3"/>
  <c r="H16" i="3"/>
  <c r="G16" i="3"/>
  <c r="F16" i="3"/>
  <c r="E16" i="3"/>
  <c r="BK15" i="3"/>
  <c r="BJ15" i="3"/>
  <c r="BI15" i="3"/>
  <c r="BH15" i="3"/>
  <c r="H15" i="3"/>
  <c r="G15" i="3"/>
  <c r="F15" i="3"/>
  <c r="E15" i="3"/>
  <c r="BK14" i="3"/>
  <c r="BJ14" i="3"/>
  <c r="BI14" i="3"/>
  <c r="BH14" i="3"/>
  <c r="H14" i="3"/>
  <c r="G14" i="3"/>
  <c r="F14" i="3"/>
  <c r="E14" i="3"/>
  <c r="BR13" i="3"/>
  <c r="BK13" i="3"/>
  <c r="BJ13" i="3"/>
  <c r="BI13" i="3"/>
  <c r="BH13" i="3"/>
  <c r="H13" i="3"/>
  <c r="G13" i="3"/>
  <c r="F13" i="3"/>
  <c r="E13" i="3"/>
  <c r="BK12" i="3"/>
  <c r="BJ12" i="3"/>
  <c r="BI12" i="3"/>
  <c r="BH12" i="3"/>
  <c r="BR12" i="3"/>
  <c r="H12" i="3"/>
  <c r="G12" i="3"/>
  <c r="F12" i="3"/>
  <c r="E12" i="3"/>
  <c r="BR11" i="3"/>
  <c r="CE11" i="3" s="1"/>
  <c r="BK11" i="3"/>
  <c r="BJ11" i="3"/>
  <c r="BI11" i="3"/>
  <c r="BH11" i="3"/>
  <c r="H11" i="3"/>
  <c r="G11" i="3"/>
  <c r="F11" i="3"/>
  <c r="E11" i="3"/>
  <c r="BK10" i="3"/>
  <c r="BJ10" i="3"/>
  <c r="BI10" i="3"/>
  <c r="BH10" i="3"/>
  <c r="BR10" i="3"/>
  <c r="CF10" i="3" s="1"/>
  <c r="H10" i="3"/>
  <c r="G10" i="3"/>
  <c r="F10" i="3"/>
  <c r="E10" i="3"/>
  <c r="BK9" i="3"/>
  <c r="BJ9" i="3"/>
  <c r="BI9" i="3"/>
  <c r="BH9" i="3"/>
  <c r="BR9" i="3"/>
  <c r="H9" i="3"/>
  <c r="G9" i="3"/>
  <c r="F9" i="3"/>
  <c r="E9" i="3"/>
  <c r="BL71" i="3"/>
  <c r="BK8" i="3"/>
  <c r="BJ8" i="3"/>
  <c r="BI8" i="3"/>
  <c r="BH8" i="3"/>
  <c r="BR8" i="3"/>
  <c r="H8" i="3"/>
  <c r="G8" i="3"/>
  <c r="F8" i="3"/>
  <c r="E8" i="3"/>
  <c r="BK7" i="3"/>
  <c r="BJ7" i="3"/>
  <c r="BI7" i="3"/>
  <c r="BH7" i="3"/>
  <c r="H7" i="3"/>
  <c r="G7" i="3"/>
  <c r="F7" i="3"/>
  <c r="E7" i="3"/>
  <c r="BK6" i="3"/>
  <c r="BJ6" i="3"/>
  <c r="BI6" i="3"/>
  <c r="BH6" i="3"/>
  <c r="H6" i="3"/>
  <c r="G6" i="3"/>
  <c r="F6" i="3"/>
  <c r="E6" i="3"/>
  <c r="BK5" i="3"/>
  <c r="BJ5" i="3"/>
  <c r="BI5" i="3"/>
  <c r="BH5" i="3"/>
  <c r="BR5" i="3"/>
  <c r="S5" i="3"/>
  <c r="H5" i="3"/>
  <c r="G5" i="3"/>
  <c r="F5" i="3"/>
  <c r="E5" i="3"/>
  <c r="BK4" i="3"/>
  <c r="BJ4" i="3"/>
  <c r="BI4" i="3"/>
  <c r="BH4" i="3"/>
  <c r="BR4" i="3"/>
  <c r="H4" i="3"/>
  <c r="G4" i="3"/>
  <c r="F4" i="3"/>
  <c r="E4" i="3"/>
  <c r="BK3" i="3"/>
  <c r="BJ3" i="3"/>
  <c r="BI3" i="3"/>
  <c r="BH3" i="3"/>
  <c r="H3" i="3"/>
  <c r="G3" i="3"/>
  <c r="Q3" i="3" s="1"/>
  <c r="F3" i="3"/>
  <c r="P3" i="3" s="1"/>
  <c r="E3" i="3"/>
  <c r="H2" i="3"/>
  <c r="G2" i="3"/>
  <c r="F2" i="3"/>
  <c r="F31" i="3" s="1"/>
  <c r="E2" i="3"/>
  <c r="E31" i="3" s="1"/>
  <c r="CY147" i="3"/>
  <c r="CX147" i="3"/>
  <c r="CW147" i="3"/>
  <c r="CV147" i="3"/>
  <c r="CU147" i="3"/>
  <c r="CN147" i="3"/>
  <c r="CM147" i="3"/>
  <c r="CL147" i="3"/>
  <c r="CK147" i="3"/>
  <c r="CJ147" i="3"/>
  <c r="CC147" i="3"/>
  <c r="CB147" i="3"/>
  <c r="CA147" i="3"/>
  <c r="BZ147" i="3"/>
  <c r="BY147" i="3"/>
  <c r="BQ147" i="3"/>
  <c r="BP147" i="3"/>
  <c r="BO147" i="3"/>
  <c r="BN147" i="3"/>
  <c r="BM147" i="3"/>
  <c r="DE128" i="3"/>
  <c r="DE127" i="3"/>
  <c r="DD127" i="3"/>
  <c r="DC127" i="3"/>
  <c r="DB127" i="3"/>
  <c r="DA127" i="3"/>
  <c r="DE126" i="3"/>
  <c r="DF125" i="3"/>
  <c r="DE125" i="3"/>
  <c r="DD125" i="3"/>
  <c r="DB125" i="3"/>
  <c r="DA125" i="3"/>
  <c r="DJ125" i="3"/>
  <c r="DF124" i="3"/>
  <c r="DE124" i="3"/>
  <c r="DD124" i="3"/>
  <c r="DC124" i="3"/>
  <c r="DB124" i="3"/>
  <c r="DI123" i="3"/>
  <c r="DE123" i="3"/>
  <c r="DD123" i="3"/>
  <c r="DC123" i="3"/>
  <c r="DB123" i="3"/>
  <c r="DA123" i="3"/>
  <c r="DH123" i="3"/>
  <c r="DB122" i="3"/>
  <c r="DA122" i="3"/>
  <c r="DJ120" i="3"/>
  <c r="DB120" i="3"/>
  <c r="DE120" i="3"/>
  <c r="DD120" i="3"/>
  <c r="DA120" i="3"/>
  <c r="DI120" i="3"/>
  <c r="DE119" i="3"/>
  <c r="DD119" i="3"/>
  <c r="DC119" i="3"/>
  <c r="DB119" i="3"/>
  <c r="DF117" i="3"/>
  <c r="DE117" i="3"/>
  <c r="DD117" i="3"/>
  <c r="DC117" i="3"/>
  <c r="DB117" i="3"/>
  <c r="DA117" i="3"/>
  <c r="DJ117" i="3"/>
  <c r="DF116" i="3"/>
  <c r="DE116" i="3"/>
  <c r="DD116" i="3"/>
  <c r="DC116" i="3"/>
  <c r="DB116" i="3"/>
  <c r="DI115" i="3"/>
  <c r="DE115" i="3"/>
  <c r="DD115" i="3"/>
  <c r="DB115" i="3"/>
  <c r="DA115" i="3"/>
  <c r="DH115" i="3"/>
  <c r="DC114" i="3"/>
  <c r="DA114" i="3"/>
  <c r="DJ112" i="3"/>
  <c r="DB112" i="3"/>
  <c r="DE112" i="3"/>
  <c r="DD112" i="3"/>
  <c r="DC112" i="3"/>
  <c r="DA112" i="3"/>
  <c r="DI112" i="3"/>
  <c r="DD111" i="3"/>
  <c r="DC111" i="3"/>
  <c r="DB111" i="3"/>
  <c r="DF109" i="3"/>
  <c r="DE109" i="3"/>
  <c r="DD109" i="3"/>
  <c r="DB109" i="3"/>
  <c r="DA109" i="3"/>
  <c r="DJ109" i="3"/>
  <c r="DF108" i="3"/>
  <c r="DE108" i="3"/>
  <c r="DC108" i="3"/>
  <c r="DH108" i="3"/>
  <c r="DH107" i="3"/>
  <c r="DG107" i="3"/>
  <c r="DD107" i="3"/>
  <c r="DA107" i="3"/>
  <c r="DE107" i="3"/>
  <c r="DC107" i="3"/>
  <c r="DB107" i="3"/>
  <c r="DJ107" i="3"/>
  <c r="DC106" i="3"/>
  <c r="DA106" i="3"/>
  <c r="DF104" i="3"/>
  <c r="DC104" i="3"/>
  <c r="DB104" i="3"/>
  <c r="DA104" i="3"/>
  <c r="DJ104" i="3"/>
  <c r="DI103" i="3"/>
  <c r="DF103" i="3"/>
  <c r="DE103" i="3"/>
  <c r="DD103" i="3"/>
  <c r="DC103" i="3"/>
  <c r="DB103" i="3"/>
  <c r="DJ103" i="3"/>
  <c r="DH102" i="3"/>
  <c r="DB101" i="3"/>
  <c r="DA101" i="3"/>
  <c r="DJ100" i="3"/>
  <c r="DI100" i="3"/>
  <c r="DG100" i="3"/>
  <c r="DF100" i="3"/>
  <c r="DD100" i="3"/>
  <c r="DC100" i="3"/>
  <c r="DB100" i="3"/>
  <c r="DJ99" i="3"/>
  <c r="DG99" i="3"/>
  <c r="DB99" i="3"/>
  <c r="DE99" i="3"/>
  <c r="DA99" i="3"/>
  <c r="DI99" i="3"/>
  <c r="DD98" i="3"/>
  <c r="DA98" i="3"/>
  <c r="DI96" i="3"/>
  <c r="DE96" i="3"/>
  <c r="N96" i="3"/>
  <c r="M96" i="3"/>
  <c r="L96" i="3"/>
  <c r="K96" i="3"/>
  <c r="J96" i="3"/>
  <c r="DJ95" i="3"/>
  <c r="DI95" i="3"/>
  <c r="DG95" i="3"/>
  <c r="DD95" i="3"/>
  <c r="DC95" i="3"/>
  <c r="DB95" i="3"/>
  <c r="DA95" i="3"/>
  <c r="DH95" i="3"/>
  <c r="N95" i="3"/>
  <c r="M95" i="3"/>
  <c r="L95" i="3"/>
  <c r="K95" i="3"/>
  <c r="J95" i="3"/>
  <c r="DJ94" i="3"/>
  <c r="DF94" i="3"/>
  <c r="DE94" i="3"/>
  <c r="DB94" i="3"/>
  <c r="DA94" i="3"/>
  <c r="DI94" i="3"/>
  <c r="N94" i="3"/>
  <c r="M94" i="3"/>
  <c r="L94" i="3"/>
  <c r="K94" i="3"/>
  <c r="J94" i="3"/>
  <c r="DJ93" i="3"/>
  <c r="DI93" i="3"/>
  <c r="DG93" i="3"/>
  <c r="DF93" i="3"/>
  <c r="DE93" i="3"/>
  <c r="DB93" i="3"/>
  <c r="DA93" i="3"/>
  <c r="DH93" i="3"/>
  <c r="N93" i="3"/>
  <c r="M93" i="3"/>
  <c r="L93" i="3"/>
  <c r="K93" i="3"/>
  <c r="J93" i="3"/>
  <c r="DJ92" i="3"/>
  <c r="DH92" i="3"/>
  <c r="DB92" i="3"/>
  <c r="DE92" i="3"/>
  <c r="DD92" i="3"/>
  <c r="DC92" i="3"/>
  <c r="N92" i="3"/>
  <c r="M92" i="3"/>
  <c r="L92" i="3"/>
  <c r="K92" i="3"/>
  <c r="J92" i="3"/>
  <c r="DA91" i="3"/>
  <c r="N91" i="3"/>
  <c r="M91" i="3"/>
  <c r="L91" i="3"/>
  <c r="K91" i="3"/>
  <c r="J91" i="3"/>
  <c r="N90" i="3"/>
  <c r="M90" i="3"/>
  <c r="L90" i="3"/>
  <c r="K90" i="3"/>
  <c r="J90" i="3"/>
  <c r="N89" i="3"/>
  <c r="M89" i="3"/>
  <c r="L89" i="3"/>
  <c r="K89" i="3"/>
  <c r="J89" i="3"/>
  <c r="DJ88" i="3"/>
  <c r="DI88" i="3"/>
  <c r="DG88" i="3"/>
  <c r="DF88" i="3"/>
  <c r="DE88" i="3"/>
  <c r="DD88" i="3"/>
  <c r="DB88" i="3"/>
  <c r="DA88" i="3"/>
  <c r="DH88" i="3"/>
  <c r="N88" i="3"/>
  <c r="M88" i="3"/>
  <c r="L88" i="3"/>
  <c r="K88" i="3"/>
  <c r="J88" i="3"/>
  <c r="DG87" i="3"/>
  <c r="DF87" i="3"/>
  <c r="DE87" i="3"/>
  <c r="DD87" i="3"/>
  <c r="DC87" i="3"/>
  <c r="DB87" i="3"/>
  <c r="DA87" i="3"/>
  <c r="DJ87" i="3"/>
  <c r="N87" i="3"/>
  <c r="M87" i="3"/>
  <c r="L87" i="3"/>
  <c r="K87" i="3"/>
  <c r="J87" i="3"/>
  <c r="DG86" i="3"/>
  <c r="DF86" i="3"/>
  <c r="DE86" i="3"/>
  <c r="DD86" i="3"/>
  <c r="DC86" i="3"/>
  <c r="N86" i="3"/>
  <c r="M86" i="3"/>
  <c r="L86" i="3"/>
  <c r="K86" i="3"/>
  <c r="J86" i="3"/>
  <c r="DC85" i="3"/>
  <c r="N85" i="3"/>
  <c r="M85" i="3"/>
  <c r="L85" i="3"/>
  <c r="K85" i="3"/>
  <c r="J85" i="3"/>
  <c r="DG84" i="3"/>
  <c r="DF84" i="3"/>
  <c r="DE84" i="3"/>
  <c r="DD84" i="3"/>
  <c r="DC84" i="3"/>
  <c r="DB84" i="3"/>
  <c r="N84" i="3"/>
  <c r="M84" i="3"/>
  <c r="L84" i="3"/>
  <c r="K84" i="3"/>
  <c r="J84" i="3"/>
  <c r="DJ83" i="3"/>
  <c r="DC83" i="3"/>
  <c r="DB83" i="3"/>
  <c r="N83" i="3"/>
  <c r="M83" i="3"/>
  <c r="L83" i="3"/>
  <c r="K83" i="3"/>
  <c r="J83" i="3"/>
  <c r="DB82" i="3"/>
  <c r="DA82" i="3"/>
  <c r="N82" i="3"/>
  <c r="M82" i="3"/>
  <c r="L82" i="3"/>
  <c r="K82" i="3"/>
  <c r="J82" i="3"/>
  <c r="N81" i="3"/>
  <c r="M81" i="3"/>
  <c r="L81" i="3"/>
  <c r="K81" i="3"/>
  <c r="J81" i="3"/>
  <c r="DJ80" i="3"/>
  <c r="DI80" i="3"/>
  <c r="DE80" i="3"/>
  <c r="DD80" i="3"/>
  <c r="DC80" i="3"/>
  <c r="DH80" i="3"/>
  <c r="N80" i="3"/>
  <c r="M80" i="3"/>
  <c r="L80" i="3"/>
  <c r="K80" i="3"/>
  <c r="J80" i="3"/>
  <c r="DF79" i="3"/>
  <c r="N79" i="3"/>
  <c r="M79" i="3"/>
  <c r="L79" i="3"/>
  <c r="K79" i="3"/>
  <c r="J79" i="3"/>
  <c r="DJ78" i="3"/>
  <c r="DG78" i="3"/>
  <c r="N78" i="3"/>
  <c r="M78" i="3"/>
  <c r="L78" i="3"/>
  <c r="K78" i="3"/>
  <c r="J78" i="3"/>
  <c r="N77" i="3"/>
  <c r="M77" i="3"/>
  <c r="L77" i="3"/>
  <c r="K77" i="3"/>
  <c r="J77" i="3"/>
  <c r="N76" i="3"/>
  <c r="M76" i="3"/>
  <c r="L76" i="3"/>
  <c r="K76" i="3"/>
  <c r="J76" i="3"/>
  <c r="N75" i="3"/>
  <c r="M75" i="3"/>
  <c r="L75" i="3"/>
  <c r="K75" i="3"/>
  <c r="J75" i="3"/>
  <c r="N74" i="3"/>
  <c r="M74" i="3"/>
  <c r="L74" i="3"/>
  <c r="K74" i="3"/>
  <c r="J74" i="3"/>
  <c r="N73" i="3"/>
  <c r="M73" i="3"/>
  <c r="L73" i="3"/>
  <c r="K73" i="3"/>
  <c r="J73" i="3"/>
  <c r="N72" i="3"/>
  <c r="M72" i="3"/>
  <c r="L72" i="3"/>
  <c r="K72" i="3"/>
  <c r="J72" i="3"/>
  <c r="CY71" i="3"/>
  <c r="CX71" i="3"/>
  <c r="CW71" i="3"/>
  <c r="CV71" i="3"/>
  <c r="CU71" i="3"/>
  <c r="CN71" i="3"/>
  <c r="CM71" i="3"/>
  <c r="CL71" i="3"/>
  <c r="CK71" i="3"/>
  <c r="CJ71" i="3"/>
  <c r="CC71" i="3"/>
  <c r="CB71" i="3"/>
  <c r="CA71" i="3"/>
  <c r="BZ71" i="3"/>
  <c r="BY71" i="3"/>
  <c r="BQ71" i="3"/>
  <c r="BP71" i="3"/>
  <c r="BO71" i="3"/>
  <c r="BN71" i="3"/>
  <c r="BM71" i="3"/>
  <c r="N71" i="3"/>
  <c r="M71" i="3"/>
  <c r="L71" i="3"/>
  <c r="K71" i="3"/>
  <c r="J71" i="3"/>
  <c r="N70" i="3"/>
  <c r="M70" i="3"/>
  <c r="L70" i="3"/>
  <c r="K70" i="3"/>
  <c r="J70" i="3"/>
  <c r="N69" i="3"/>
  <c r="M69" i="3"/>
  <c r="L69" i="3"/>
  <c r="K69" i="3"/>
  <c r="J69" i="3"/>
  <c r="N68" i="3"/>
  <c r="M68" i="3"/>
  <c r="L68" i="3"/>
  <c r="K68" i="3"/>
  <c r="J68" i="3"/>
  <c r="N63" i="3"/>
  <c r="M63" i="3"/>
  <c r="L63" i="3"/>
  <c r="K63" i="3"/>
  <c r="J63" i="3"/>
  <c r="N62" i="3"/>
  <c r="M62" i="3"/>
  <c r="L62" i="3"/>
  <c r="K62" i="3"/>
  <c r="J62" i="3"/>
  <c r="N61" i="3"/>
  <c r="M61" i="3"/>
  <c r="L61" i="3"/>
  <c r="K61" i="3"/>
  <c r="J61" i="3"/>
  <c r="N60" i="3"/>
  <c r="M60" i="3"/>
  <c r="L60" i="3"/>
  <c r="K60" i="3"/>
  <c r="J60" i="3"/>
  <c r="N59" i="3"/>
  <c r="M59" i="3"/>
  <c r="L59" i="3"/>
  <c r="K59" i="3"/>
  <c r="J59" i="3"/>
  <c r="N58" i="3"/>
  <c r="M58" i="3"/>
  <c r="L58" i="3"/>
  <c r="K58" i="3"/>
  <c r="J58" i="3"/>
  <c r="N57" i="3"/>
  <c r="M57" i="3"/>
  <c r="L57" i="3"/>
  <c r="K57" i="3"/>
  <c r="J57" i="3"/>
  <c r="N56" i="3"/>
  <c r="M56" i="3"/>
  <c r="L56" i="3"/>
  <c r="K56" i="3"/>
  <c r="J56" i="3"/>
  <c r="N55" i="3"/>
  <c r="M55" i="3"/>
  <c r="L55" i="3"/>
  <c r="K55" i="3"/>
  <c r="J55" i="3"/>
  <c r="N54" i="3"/>
  <c r="M54" i="3"/>
  <c r="L54" i="3"/>
  <c r="K54" i="3"/>
  <c r="J54" i="3"/>
  <c r="N53" i="3"/>
  <c r="M53" i="3"/>
  <c r="L53" i="3"/>
  <c r="K53" i="3"/>
  <c r="J53" i="3"/>
  <c r="N52" i="3"/>
  <c r="M52" i="3"/>
  <c r="L52" i="3"/>
  <c r="K52" i="3"/>
  <c r="J52" i="3"/>
  <c r="N51" i="3"/>
  <c r="M51" i="3"/>
  <c r="L51" i="3"/>
  <c r="K51" i="3"/>
  <c r="J51" i="3"/>
  <c r="N50" i="3"/>
  <c r="M50" i="3"/>
  <c r="L50" i="3"/>
  <c r="K50" i="3"/>
  <c r="J50" i="3"/>
  <c r="N49" i="3"/>
  <c r="M49" i="3"/>
  <c r="L49" i="3"/>
  <c r="K49" i="3"/>
  <c r="J49" i="3"/>
  <c r="N48" i="3"/>
  <c r="M48" i="3"/>
  <c r="L48" i="3"/>
  <c r="K48" i="3"/>
  <c r="J48" i="3"/>
  <c r="N47" i="3"/>
  <c r="M47" i="3"/>
  <c r="L47" i="3"/>
  <c r="K47" i="3"/>
  <c r="J47" i="3"/>
  <c r="N46" i="3"/>
  <c r="M46" i="3"/>
  <c r="L46" i="3"/>
  <c r="K46" i="3"/>
  <c r="J46" i="3"/>
  <c r="N45" i="3"/>
  <c r="M45" i="3"/>
  <c r="L45" i="3"/>
  <c r="K45" i="3"/>
  <c r="J45" i="3"/>
  <c r="N44" i="3"/>
  <c r="M44" i="3"/>
  <c r="L44" i="3"/>
  <c r="K44" i="3"/>
  <c r="J44" i="3"/>
  <c r="N43" i="3"/>
  <c r="M43" i="3"/>
  <c r="L43" i="3"/>
  <c r="K43" i="3"/>
  <c r="J43" i="3"/>
  <c r="N42" i="3"/>
  <c r="M42" i="3"/>
  <c r="L42" i="3"/>
  <c r="K42" i="3"/>
  <c r="J42" i="3"/>
  <c r="N41" i="3"/>
  <c r="M41" i="3"/>
  <c r="L41" i="3"/>
  <c r="K41" i="3"/>
  <c r="J41" i="3"/>
  <c r="N40" i="3"/>
  <c r="M40" i="3"/>
  <c r="L40" i="3"/>
  <c r="K40" i="3"/>
  <c r="J40" i="3"/>
  <c r="N39" i="3"/>
  <c r="M39" i="3"/>
  <c r="L39" i="3"/>
  <c r="K39" i="3"/>
  <c r="J39" i="3"/>
  <c r="N38" i="3"/>
  <c r="M38" i="3"/>
  <c r="L38" i="3"/>
  <c r="K38" i="3"/>
  <c r="J38" i="3"/>
  <c r="N37" i="3"/>
  <c r="M37" i="3"/>
  <c r="L37" i="3"/>
  <c r="K37" i="3"/>
  <c r="J37" i="3"/>
  <c r="N36" i="3"/>
  <c r="M36" i="3"/>
  <c r="L36" i="3"/>
  <c r="K36" i="3"/>
  <c r="J36" i="3"/>
  <c r="N35" i="3"/>
  <c r="M35" i="3"/>
  <c r="L35" i="3"/>
  <c r="K35" i="3"/>
  <c r="J35" i="3"/>
  <c r="N31" i="3"/>
  <c r="M31" i="3"/>
  <c r="L31" i="3"/>
  <c r="K31" i="3"/>
  <c r="J31" i="3"/>
  <c r="R30" i="3"/>
  <c r="S30" i="3"/>
  <c r="O30" i="3"/>
  <c r="V29" i="3"/>
  <c r="U29" i="3"/>
  <c r="S29" i="3"/>
  <c r="R29" i="3"/>
  <c r="Q29" i="3"/>
  <c r="O29" i="3"/>
  <c r="T29" i="3"/>
  <c r="R28" i="3"/>
  <c r="S28" i="3"/>
  <c r="O28" i="3"/>
  <c r="V27" i="3"/>
  <c r="U27" i="3"/>
  <c r="S27" i="3"/>
  <c r="R27" i="3"/>
  <c r="Q27" i="3"/>
  <c r="O27" i="3"/>
  <c r="T27" i="3"/>
  <c r="S26" i="3"/>
  <c r="V25" i="3"/>
  <c r="U25" i="3"/>
  <c r="S25" i="3"/>
  <c r="R25" i="3"/>
  <c r="O25" i="3"/>
  <c r="T25" i="3"/>
  <c r="R24" i="3"/>
  <c r="S24" i="3"/>
  <c r="O24" i="3"/>
  <c r="T23" i="3"/>
  <c r="R22" i="3"/>
  <c r="S22" i="3"/>
  <c r="O22" i="3"/>
  <c r="V21" i="3"/>
  <c r="U21" i="3"/>
  <c r="S21" i="3"/>
  <c r="R21" i="3"/>
  <c r="O21" i="3"/>
  <c r="T21" i="3"/>
  <c r="R20" i="3"/>
  <c r="O20" i="3"/>
  <c r="V19" i="3"/>
  <c r="U19" i="3"/>
  <c r="S19" i="3"/>
  <c r="R19" i="3"/>
  <c r="O19" i="3"/>
  <c r="T19" i="3"/>
  <c r="U17" i="3"/>
  <c r="R16" i="3"/>
  <c r="R14" i="3"/>
  <c r="Q14" i="3"/>
  <c r="U13" i="3"/>
  <c r="Q13" i="3"/>
  <c r="P13" i="3"/>
  <c r="S13" i="3"/>
  <c r="O13" i="3"/>
  <c r="W13" i="3"/>
  <c r="Q12" i="3"/>
  <c r="W12" i="3"/>
  <c r="X11" i="3"/>
  <c r="V11" i="3"/>
  <c r="R11" i="3"/>
  <c r="Q11" i="3"/>
  <c r="W11" i="3"/>
  <c r="R10" i="3"/>
  <c r="X9" i="3"/>
  <c r="V9" i="3"/>
  <c r="U9" i="3"/>
  <c r="T9" i="3"/>
  <c r="P9" i="3"/>
  <c r="S9" i="3"/>
  <c r="R9" i="3"/>
  <c r="Q9" i="3"/>
  <c r="O9" i="3"/>
  <c r="W9" i="3"/>
  <c r="X8" i="3"/>
  <c r="T8" i="3"/>
  <c r="Q8" i="3"/>
  <c r="P8" i="3"/>
  <c r="S8" i="3"/>
  <c r="R8" i="3"/>
  <c r="O8" i="3"/>
  <c r="W8" i="3"/>
  <c r="X6" i="3"/>
  <c r="W6" i="3"/>
  <c r="V6" i="3"/>
  <c r="S6" i="3"/>
  <c r="R6" i="3"/>
  <c r="O6" i="3"/>
  <c r="U6" i="3"/>
  <c r="P5" i="3"/>
  <c r="O5" i="3"/>
  <c r="X5" i="3"/>
  <c r="BA4" i="3"/>
  <c r="V4" i="3"/>
  <c r="U4" i="3"/>
  <c r="S4" i="3"/>
  <c r="R4" i="3"/>
  <c r="P4" i="3"/>
  <c r="O4" i="3"/>
  <c r="T4" i="3"/>
  <c r="X3" i="3"/>
  <c r="O3" i="3"/>
  <c r="W3" i="3"/>
  <c r="I31" i="3"/>
  <c r="CH25" i="2"/>
  <c r="CH24" i="2"/>
  <c r="CH23" i="2"/>
  <c r="CH22" i="2"/>
  <c r="CH21" i="2"/>
  <c r="CH20" i="2"/>
  <c r="CH19" i="2"/>
  <c r="CH18" i="2"/>
  <c r="CH17" i="2"/>
  <c r="CH16" i="2"/>
  <c r="CH15" i="2"/>
  <c r="CH14" i="2"/>
  <c r="CH13" i="2"/>
  <c r="CH12" i="2"/>
  <c r="CH11" i="2"/>
  <c r="CH10" i="2"/>
  <c r="CH9" i="2"/>
  <c r="CH8" i="2"/>
  <c r="CH7" i="2"/>
  <c r="CH6" i="2"/>
  <c r="CH5" i="2"/>
  <c r="CH4" i="2"/>
  <c r="CH3" i="2"/>
  <c r="AR24" i="2"/>
  <c r="AR23" i="2"/>
  <c r="AR22" i="2"/>
  <c r="AR21" i="2"/>
  <c r="AR20" i="2"/>
  <c r="AR19" i="2"/>
  <c r="AR18" i="2"/>
  <c r="AR17" i="2"/>
  <c r="AR16" i="2"/>
  <c r="AR15" i="2"/>
  <c r="AR14" i="2"/>
  <c r="AR13" i="2"/>
  <c r="AR12" i="2"/>
  <c r="AR11" i="2"/>
  <c r="AR10" i="2"/>
  <c r="AR9" i="2"/>
  <c r="AR8" i="2"/>
  <c r="AR7" i="2"/>
  <c r="AR6" i="2"/>
  <c r="AR5" i="2"/>
  <c r="AR4" i="2"/>
  <c r="AR3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AI3" i="2" s="1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O3" i="2" s="1"/>
  <c r="AV24" i="2"/>
  <c r="AU24" i="2"/>
  <c r="AT24" i="2"/>
  <c r="AS24" i="2"/>
  <c r="AA24" i="2"/>
  <c r="Z24" i="2"/>
  <c r="Y24" i="2"/>
  <c r="X24" i="2"/>
  <c r="F24" i="2"/>
  <c r="E24" i="2"/>
  <c r="D24" i="2"/>
  <c r="C24" i="2"/>
  <c r="AV23" i="2"/>
  <c r="AU23" i="2"/>
  <c r="AT23" i="2"/>
  <c r="AS23" i="2"/>
  <c r="AA23" i="2"/>
  <c r="Z23" i="2"/>
  <c r="Y23" i="2"/>
  <c r="X23" i="2"/>
  <c r="F23" i="2"/>
  <c r="E23" i="2"/>
  <c r="D23" i="2"/>
  <c r="C23" i="2"/>
  <c r="AV22" i="2"/>
  <c r="AU22" i="2"/>
  <c r="AT22" i="2"/>
  <c r="AS22" i="2"/>
  <c r="AA22" i="2"/>
  <c r="Z22" i="2"/>
  <c r="Y22" i="2"/>
  <c r="X22" i="2"/>
  <c r="F22" i="2"/>
  <c r="E22" i="2"/>
  <c r="D22" i="2"/>
  <c r="C22" i="2"/>
  <c r="AV21" i="2"/>
  <c r="AU21" i="2"/>
  <c r="AT21" i="2"/>
  <c r="AS21" i="2"/>
  <c r="AA21" i="2"/>
  <c r="Z21" i="2"/>
  <c r="Y21" i="2"/>
  <c r="X21" i="2"/>
  <c r="F21" i="2"/>
  <c r="E21" i="2"/>
  <c r="D21" i="2"/>
  <c r="C21" i="2"/>
  <c r="AV20" i="2"/>
  <c r="AU20" i="2"/>
  <c r="AT20" i="2"/>
  <c r="AS20" i="2"/>
  <c r="AA20" i="2"/>
  <c r="Z20" i="2"/>
  <c r="Y20" i="2"/>
  <c r="X20" i="2"/>
  <c r="F20" i="2"/>
  <c r="E20" i="2"/>
  <c r="D20" i="2"/>
  <c r="C20" i="2"/>
  <c r="AV19" i="2"/>
  <c r="AU19" i="2"/>
  <c r="AT19" i="2"/>
  <c r="AS19" i="2"/>
  <c r="AA19" i="2"/>
  <c r="Z19" i="2"/>
  <c r="Y19" i="2"/>
  <c r="X19" i="2"/>
  <c r="F19" i="2"/>
  <c r="E19" i="2"/>
  <c r="D19" i="2"/>
  <c r="C19" i="2"/>
  <c r="AV18" i="2"/>
  <c r="AU18" i="2"/>
  <c r="AT18" i="2"/>
  <c r="AS18" i="2"/>
  <c r="AA18" i="2"/>
  <c r="Z18" i="2"/>
  <c r="Y18" i="2"/>
  <c r="X18" i="2"/>
  <c r="F18" i="2"/>
  <c r="E18" i="2"/>
  <c r="D18" i="2"/>
  <c r="C18" i="2"/>
  <c r="AV17" i="2"/>
  <c r="AU17" i="2"/>
  <c r="AT17" i="2"/>
  <c r="AS17" i="2"/>
  <c r="AA17" i="2"/>
  <c r="Z17" i="2"/>
  <c r="Y17" i="2"/>
  <c r="X17" i="2"/>
  <c r="F17" i="2"/>
  <c r="E17" i="2"/>
  <c r="D17" i="2"/>
  <c r="C17" i="2"/>
  <c r="AV16" i="2"/>
  <c r="AU16" i="2"/>
  <c r="AT16" i="2"/>
  <c r="AS16" i="2"/>
  <c r="AA16" i="2"/>
  <c r="Z16" i="2"/>
  <c r="Y16" i="2"/>
  <c r="X16" i="2"/>
  <c r="F16" i="2"/>
  <c r="E16" i="2"/>
  <c r="D16" i="2"/>
  <c r="C16" i="2"/>
  <c r="AV15" i="2"/>
  <c r="AU15" i="2"/>
  <c r="AT15" i="2"/>
  <c r="AS15" i="2"/>
  <c r="AA15" i="2"/>
  <c r="Z15" i="2"/>
  <c r="Y15" i="2"/>
  <c r="X15" i="2"/>
  <c r="F15" i="2"/>
  <c r="E15" i="2"/>
  <c r="D15" i="2"/>
  <c r="C15" i="2"/>
  <c r="AV14" i="2"/>
  <c r="AU14" i="2"/>
  <c r="AT14" i="2"/>
  <c r="AS14" i="2"/>
  <c r="AA14" i="2"/>
  <c r="Z14" i="2"/>
  <c r="Y14" i="2"/>
  <c r="X14" i="2"/>
  <c r="F14" i="2"/>
  <c r="E14" i="2"/>
  <c r="D14" i="2"/>
  <c r="C14" i="2"/>
  <c r="AV13" i="2"/>
  <c r="AU13" i="2"/>
  <c r="AT13" i="2"/>
  <c r="AS13" i="2"/>
  <c r="AA13" i="2"/>
  <c r="Z13" i="2"/>
  <c r="Y13" i="2"/>
  <c r="X13" i="2"/>
  <c r="F13" i="2"/>
  <c r="E13" i="2"/>
  <c r="D13" i="2"/>
  <c r="C13" i="2"/>
  <c r="AV12" i="2"/>
  <c r="AU12" i="2"/>
  <c r="AT12" i="2"/>
  <c r="AS12" i="2"/>
  <c r="AA12" i="2"/>
  <c r="Z12" i="2"/>
  <c r="Y12" i="2"/>
  <c r="X12" i="2"/>
  <c r="F12" i="2"/>
  <c r="E12" i="2"/>
  <c r="D12" i="2"/>
  <c r="C12" i="2"/>
  <c r="AV11" i="2"/>
  <c r="AU11" i="2"/>
  <c r="AT11" i="2"/>
  <c r="AS11" i="2"/>
  <c r="AA11" i="2"/>
  <c r="Z11" i="2"/>
  <c r="Y11" i="2"/>
  <c r="X11" i="2"/>
  <c r="F11" i="2"/>
  <c r="E11" i="2"/>
  <c r="D11" i="2"/>
  <c r="C11" i="2"/>
  <c r="AV10" i="2"/>
  <c r="AU10" i="2"/>
  <c r="AT10" i="2"/>
  <c r="AS10" i="2"/>
  <c r="AA10" i="2"/>
  <c r="Z10" i="2"/>
  <c r="Y10" i="2"/>
  <c r="X10" i="2"/>
  <c r="F10" i="2"/>
  <c r="E10" i="2"/>
  <c r="D10" i="2"/>
  <c r="C10" i="2"/>
  <c r="AV9" i="2"/>
  <c r="AU9" i="2"/>
  <c r="AT9" i="2"/>
  <c r="AS9" i="2"/>
  <c r="AA9" i="2"/>
  <c r="Z9" i="2"/>
  <c r="Y9" i="2"/>
  <c r="X9" i="2"/>
  <c r="F9" i="2"/>
  <c r="E9" i="2"/>
  <c r="D9" i="2"/>
  <c r="C9" i="2"/>
  <c r="AV8" i="2"/>
  <c r="AU8" i="2"/>
  <c r="AT8" i="2"/>
  <c r="AS8" i="2"/>
  <c r="AA8" i="2"/>
  <c r="Z8" i="2"/>
  <c r="Y8" i="2"/>
  <c r="X8" i="2"/>
  <c r="F8" i="2"/>
  <c r="E8" i="2"/>
  <c r="D8" i="2"/>
  <c r="C8" i="2"/>
  <c r="AV7" i="2"/>
  <c r="AU7" i="2"/>
  <c r="AT7" i="2"/>
  <c r="AS7" i="2"/>
  <c r="AA7" i="2"/>
  <c r="Z7" i="2"/>
  <c r="Y7" i="2"/>
  <c r="X7" i="2"/>
  <c r="F7" i="2"/>
  <c r="E7" i="2"/>
  <c r="D7" i="2"/>
  <c r="C7" i="2"/>
  <c r="AV6" i="2"/>
  <c r="AU6" i="2"/>
  <c r="AT6" i="2"/>
  <c r="AS6" i="2"/>
  <c r="AA6" i="2"/>
  <c r="Z6" i="2"/>
  <c r="Y6" i="2"/>
  <c r="X6" i="2"/>
  <c r="F6" i="2"/>
  <c r="E6" i="2"/>
  <c r="D6" i="2"/>
  <c r="C6" i="2"/>
  <c r="AV5" i="2"/>
  <c r="AU5" i="2"/>
  <c r="AT5" i="2"/>
  <c r="AS5" i="2"/>
  <c r="AA5" i="2"/>
  <c r="Z5" i="2"/>
  <c r="Y5" i="2"/>
  <c r="X5" i="2"/>
  <c r="F5" i="2"/>
  <c r="E5" i="2"/>
  <c r="D5" i="2"/>
  <c r="C5" i="2"/>
  <c r="AV4" i="2"/>
  <c r="AU4" i="2"/>
  <c r="AT4" i="2"/>
  <c r="AS4" i="2"/>
  <c r="AA4" i="2"/>
  <c r="Z4" i="2"/>
  <c r="Y4" i="2"/>
  <c r="X4" i="2"/>
  <c r="F4" i="2"/>
  <c r="E4" i="2"/>
  <c r="D4" i="2"/>
  <c r="C4" i="2"/>
  <c r="AV3" i="2"/>
  <c r="AU3" i="2"/>
  <c r="AT3" i="2"/>
  <c r="AS3" i="2"/>
  <c r="BG3" i="2"/>
  <c r="AA3" i="2"/>
  <c r="Z3" i="2"/>
  <c r="Y3" i="2"/>
  <c r="X3" i="2"/>
  <c r="F3" i="2"/>
  <c r="P3" i="2" s="1"/>
  <c r="E3" i="2"/>
  <c r="D3" i="2"/>
  <c r="C3" i="2"/>
  <c r="BB25" i="2"/>
  <c r="BA25" i="2"/>
  <c r="AZ25" i="2"/>
  <c r="AY25" i="2"/>
  <c r="AX25" i="2"/>
  <c r="AG25" i="2"/>
  <c r="AF25" i="2"/>
  <c r="AE25" i="2"/>
  <c r="AD25" i="2"/>
  <c r="AC25" i="2"/>
  <c r="L25" i="2"/>
  <c r="K25" i="2"/>
  <c r="J25" i="2"/>
  <c r="I25" i="2"/>
  <c r="H25" i="2"/>
  <c r="BW24" i="2"/>
  <c r="BV24" i="2"/>
  <c r="BU24" i="2"/>
  <c r="BT24" i="2"/>
  <c r="BS24" i="2"/>
  <c r="BW23" i="2"/>
  <c r="BV23" i="2"/>
  <c r="BU23" i="2"/>
  <c r="BT23" i="2"/>
  <c r="BS23" i="2"/>
  <c r="BW22" i="2"/>
  <c r="BV22" i="2"/>
  <c r="BU22" i="2"/>
  <c r="BT22" i="2"/>
  <c r="BS22" i="2"/>
  <c r="BW21" i="2"/>
  <c r="BV21" i="2"/>
  <c r="BU21" i="2"/>
  <c r="BT21" i="2"/>
  <c r="BS21" i="2"/>
  <c r="BW20" i="2"/>
  <c r="BV20" i="2"/>
  <c r="BU20" i="2"/>
  <c r="BT20" i="2"/>
  <c r="BS20" i="2"/>
  <c r="BW19" i="2"/>
  <c r="BV19" i="2"/>
  <c r="BU19" i="2"/>
  <c r="BT19" i="2"/>
  <c r="BS19" i="2"/>
  <c r="BW18" i="2"/>
  <c r="BV18" i="2"/>
  <c r="BU18" i="2"/>
  <c r="BT18" i="2"/>
  <c r="BS18" i="2"/>
  <c r="BW17" i="2"/>
  <c r="BV17" i="2"/>
  <c r="BU17" i="2"/>
  <c r="BT17" i="2"/>
  <c r="BS17" i="2"/>
  <c r="BW16" i="2"/>
  <c r="BV16" i="2"/>
  <c r="BU16" i="2"/>
  <c r="BT16" i="2"/>
  <c r="BS16" i="2"/>
  <c r="BW15" i="2"/>
  <c r="BV15" i="2"/>
  <c r="BU15" i="2"/>
  <c r="BT15" i="2"/>
  <c r="BS15" i="2"/>
  <c r="BW14" i="2"/>
  <c r="BV14" i="2"/>
  <c r="BU14" i="2"/>
  <c r="BT14" i="2"/>
  <c r="BS14" i="2"/>
  <c r="BW13" i="2"/>
  <c r="BV13" i="2"/>
  <c r="BU13" i="2"/>
  <c r="BT13" i="2"/>
  <c r="BS13" i="2"/>
  <c r="BW12" i="2"/>
  <c r="BV12" i="2"/>
  <c r="BU12" i="2"/>
  <c r="BT12" i="2"/>
  <c r="BS12" i="2"/>
  <c r="BW11" i="2"/>
  <c r="BV11" i="2"/>
  <c r="BU11" i="2"/>
  <c r="BT11" i="2"/>
  <c r="BS11" i="2"/>
  <c r="BW10" i="2"/>
  <c r="BV10" i="2"/>
  <c r="BU10" i="2"/>
  <c r="BT10" i="2"/>
  <c r="BS10" i="2"/>
  <c r="BW9" i="2"/>
  <c r="BV9" i="2"/>
  <c r="BU9" i="2"/>
  <c r="BT9" i="2"/>
  <c r="BS9" i="2"/>
  <c r="BW8" i="2"/>
  <c r="BV8" i="2"/>
  <c r="BU8" i="2"/>
  <c r="BT8" i="2"/>
  <c r="BS8" i="2"/>
  <c r="BW7" i="2"/>
  <c r="BV7" i="2"/>
  <c r="BU7" i="2"/>
  <c r="BT7" i="2"/>
  <c r="BS7" i="2"/>
  <c r="BW6" i="2"/>
  <c r="BV6" i="2"/>
  <c r="BU6" i="2"/>
  <c r="BT6" i="2"/>
  <c r="BS6" i="2"/>
  <c r="BW5" i="2"/>
  <c r="BV5" i="2"/>
  <c r="BU5" i="2"/>
  <c r="BT5" i="2"/>
  <c r="BS5" i="2"/>
  <c r="BW4" i="2"/>
  <c r="BV4" i="2"/>
  <c r="BU4" i="2"/>
  <c r="BT4" i="2"/>
  <c r="BS4" i="2"/>
  <c r="A4" i="2"/>
  <c r="A5" i="2" s="1"/>
  <c r="BW3" i="2"/>
  <c r="BW25" i="2" s="1"/>
  <c r="BV3" i="2"/>
  <c r="BV25" i="2" s="1"/>
  <c r="BU3" i="2"/>
  <c r="BT3" i="2"/>
  <c r="BT25" i="2" s="1"/>
  <c r="BS3" i="2"/>
  <c r="BS25" i="2" s="1"/>
  <c r="AK3" i="2"/>
  <c r="AJ3" i="2"/>
  <c r="Q3" i="2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M473" i="1"/>
  <c r="Q473" i="1" s="1"/>
  <c r="P472" i="1"/>
  <c r="O472" i="1"/>
  <c r="M472" i="1"/>
  <c r="N472" i="1" s="1"/>
  <c r="M471" i="1"/>
  <c r="Q471" i="1" s="1"/>
  <c r="Q470" i="1"/>
  <c r="O470" i="1"/>
  <c r="M470" i="1"/>
  <c r="P470" i="1" s="1"/>
  <c r="Q469" i="1"/>
  <c r="O469" i="1"/>
  <c r="N469" i="1"/>
  <c r="M469" i="1"/>
  <c r="P469" i="1" s="1"/>
  <c r="Q468" i="1"/>
  <c r="O468" i="1"/>
  <c r="N468" i="1"/>
  <c r="M468" i="1"/>
  <c r="P468" i="1" s="1"/>
  <c r="Q467" i="1"/>
  <c r="P467" i="1"/>
  <c r="N467" i="1"/>
  <c r="M467" i="1"/>
  <c r="O467" i="1" s="1"/>
  <c r="M466" i="1"/>
  <c r="M465" i="1"/>
  <c r="Q465" i="1" s="1"/>
  <c r="P464" i="1"/>
  <c r="O464" i="1"/>
  <c r="M464" i="1"/>
  <c r="N464" i="1" s="1"/>
  <c r="M463" i="1"/>
  <c r="Q463" i="1" s="1"/>
  <c r="Q462" i="1"/>
  <c r="M462" i="1"/>
  <c r="P462" i="1" s="1"/>
  <c r="O461" i="1"/>
  <c r="N461" i="1"/>
  <c r="M461" i="1"/>
  <c r="Q461" i="1" s="1"/>
  <c r="O460" i="1"/>
  <c r="N460" i="1"/>
  <c r="M460" i="1"/>
  <c r="Q460" i="1" s="1"/>
  <c r="Q459" i="1"/>
  <c r="P459" i="1"/>
  <c r="O459" i="1"/>
  <c r="M459" i="1"/>
  <c r="N459" i="1" s="1"/>
  <c r="M458" i="1"/>
  <c r="Q457" i="1"/>
  <c r="M457" i="1"/>
  <c r="P457" i="1" s="1"/>
  <c r="P456" i="1"/>
  <c r="O456" i="1"/>
  <c r="N456" i="1"/>
  <c r="M456" i="1"/>
  <c r="Q456" i="1" s="1"/>
  <c r="M455" i="1"/>
  <c r="Q455" i="1" s="1"/>
  <c r="Q454" i="1"/>
  <c r="P454" i="1"/>
  <c r="M454" i="1"/>
  <c r="O454" i="1" s="1"/>
  <c r="O453" i="1"/>
  <c r="N453" i="1"/>
  <c r="M453" i="1"/>
  <c r="Q453" i="1" s="1"/>
  <c r="M452" i="1"/>
  <c r="Q452" i="1" s="1"/>
  <c r="Q451" i="1"/>
  <c r="P451" i="1"/>
  <c r="O451" i="1"/>
  <c r="M451" i="1"/>
  <c r="N451" i="1" s="1"/>
  <c r="M450" i="1"/>
  <c r="Q449" i="1"/>
  <c r="M449" i="1"/>
  <c r="P449" i="1" s="1"/>
  <c r="P448" i="1"/>
  <c r="O448" i="1"/>
  <c r="N448" i="1"/>
  <c r="M448" i="1"/>
  <c r="Q448" i="1" s="1"/>
  <c r="M447" i="1"/>
  <c r="Q447" i="1" s="1"/>
  <c r="Q446" i="1"/>
  <c r="P446" i="1"/>
  <c r="M446" i="1"/>
  <c r="O446" i="1" s="1"/>
  <c r="O445" i="1"/>
  <c r="N445" i="1"/>
  <c r="M445" i="1"/>
  <c r="Q445" i="1" s="1"/>
  <c r="M444" i="1"/>
  <c r="Q444" i="1" s="1"/>
  <c r="Q443" i="1"/>
  <c r="P443" i="1"/>
  <c r="O443" i="1"/>
  <c r="M443" i="1"/>
  <c r="N443" i="1" s="1"/>
  <c r="M442" i="1"/>
  <c r="Q441" i="1"/>
  <c r="M441" i="1"/>
  <c r="P441" i="1" s="1"/>
  <c r="P440" i="1"/>
  <c r="O440" i="1"/>
  <c r="N440" i="1"/>
  <c r="M440" i="1"/>
  <c r="Q440" i="1" s="1"/>
  <c r="M439" i="1"/>
  <c r="Q439" i="1" s="1"/>
  <c r="Q438" i="1"/>
  <c r="P438" i="1"/>
  <c r="M438" i="1"/>
  <c r="O438" i="1" s="1"/>
  <c r="O437" i="1"/>
  <c r="N437" i="1"/>
  <c r="M437" i="1"/>
  <c r="Q437" i="1" s="1"/>
  <c r="M436" i="1"/>
  <c r="Q436" i="1" s="1"/>
  <c r="Q435" i="1"/>
  <c r="P435" i="1"/>
  <c r="O435" i="1"/>
  <c r="M435" i="1"/>
  <c r="N435" i="1" s="1"/>
  <c r="M434" i="1"/>
  <c r="Q433" i="1"/>
  <c r="M433" i="1"/>
  <c r="P433" i="1" s="1"/>
  <c r="P432" i="1"/>
  <c r="O432" i="1"/>
  <c r="N432" i="1"/>
  <c r="M432" i="1"/>
  <c r="Q432" i="1" s="1"/>
  <c r="M431" i="1"/>
  <c r="Q431" i="1" s="1"/>
  <c r="Q430" i="1"/>
  <c r="P430" i="1"/>
  <c r="M430" i="1"/>
  <c r="O430" i="1" s="1"/>
  <c r="O429" i="1"/>
  <c r="N429" i="1"/>
  <c r="M429" i="1"/>
  <c r="Q429" i="1" s="1"/>
  <c r="M428" i="1"/>
  <c r="Q428" i="1" s="1"/>
  <c r="Q427" i="1"/>
  <c r="P427" i="1"/>
  <c r="O427" i="1"/>
  <c r="M427" i="1"/>
  <c r="N427" i="1" s="1"/>
  <c r="M426" i="1"/>
  <c r="Q425" i="1"/>
  <c r="M425" i="1"/>
  <c r="P425" i="1" s="1"/>
  <c r="P424" i="1"/>
  <c r="O424" i="1"/>
  <c r="N424" i="1"/>
  <c r="M424" i="1"/>
  <c r="Q424" i="1" s="1"/>
  <c r="M423" i="1"/>
  <c r="Q423" i="1" s="1"/>
  <c r="Q422" i="1"/>
  <c r="P422" i="1"/>
  <c r="M422" i="1"/>
  <c r="O422" i="1" s="1"/>
  <c r="O421" i="1"/>
  <c r="N421" i="1"/>
  <c r="M421" i="1"/>
  <c r="Q421" i="1" s="1"/>
  <c r="M420" i="1"/>
  <c r="Q420" i="1" s="1"/>
  <c r="Q419" i="1"/>
  <c r="P419" i="1"/>
  <c r="O419" i="1"/>
  <c r="M419" i="1"/>
  <c r="N419" i="1" s="1"/>
  <c r="M418" i="1"/>
  <c r="Q417" i="1"/>
  <c r="N417" i="1"/>
  <c r="M417" i="1"/>
  <c r="P417" i="1" s="1"/>
  <c r="P416" i="1"/>
  <c r="O416" i="1"/>
  <c r="N416" i="1"/>
  <c r="M416" i="1"/>
  <c r="Q416" i="1" s="1"/>
  <c r="M415" i="1"/>
  <c r="Q414" i="1"/>
  <c r="P414" i="1"/>
  <c r="M414" i="1"/>
  <c r="O414" i="1" s="1"/>
  <c r="O413" i="1"/>
  <c r="N413" i="1"/>
  <c r="M413" i="1"/>
  <c r="Q413" i="1" s="1"/>
  <c r="M412" i="1"/>
  <c r="Q412" i="1" s="1"/>
  <c r="Q411" i="1"/>
  <c r="P411" i="1"/>
  <c r="O411" i="1"/>
  <c r="M411" i="1"/>
  <c r="N411" i="1" s="1"/>
  <c r="M410" i="1"/>
  <c r="Q409" i="1"/>
  <c r="M409" i="1"/>
  <c r="P409" i="1" s="1"/>
  <c r="P408" i="1"/>
  <c r="O408" i="1"/>
  <c r="N408" i="1"/>
  <c r="M408" i="1"/>
  <c r="Q408" i="1" s="1"/>
  <c r="M407" i="1"/>
  <c r="Q406" i="1"/>
  <c r="P406" i="1"/>
  <c r="M406" i="1"/>
  <c r="O406" i="1" s="1"/>
  <c r="O405" i="1"/>
  <c r="N405" i="1"/>
  <c r="M405" i="1"/>
  <c r="O404" i="1"/>
  <c r="M404" i="1"/>
  <c r="Q404" i="1" s="1"/>
  <c r="Q403" i="1"/>
  <c r="P403" i="1"/>
  <c r="O403" i="1"/>
  <c r="M403" i="1"/>
  <c r="N403" i="1" s="1"/>
  <c r="N402" i="1"/>
  <c r="M402" i="1"/>
  <c r="Q401" i="1"/>
  <c r="M401" i="1"/>
  <c r="P401" i="1" s="1"/>
  <c r="P400" i="1"/>
  <c r="O400" i="1"/>
  <c r="N400" i="1"/>
  <c r="M400" i="1"/>
  <c r="Q400" i="1" s="1"/>
  <c r="M399" i="1"/>
  <c r="Q398" i="1"/>
  <c r="P398" i="1"/>
  <c r="M398" i="1"/>
  <c r="O398" i="1" s="1"/>
  <c r="O397" i="1"/>
  <c r="N397" i="1"/>
  <c r="M397" i="1"/>
  <c r="M396" i="1"/>
  <c r="Q396" i="1" s="1"/>
  <c r="Q395" i="1"/>
  <c r="P395" i="1"/>
  <c r="O395" i="1"/>
  <c r="M395" i="1"/>
  <c r="N395" i="1" s="1"/>
  <c r="M394" i="1"/>
  <c r="Q393" i="1"/>
  <c r="M393" i="1"/>
  <c r="P393" i="1" s="1"/>
  <c r="P392" i="1"/>
  <c r="O392" i="1"/>
  <c r="N392" i="1"/>
  <c r="M392" i="1"/>
  <c r="Q392" i="1" s="1"/>
  <c r="M391" i="1"/>
  <c r="Q390" i="1"/>
  <c r="P390" i="1"/>
  <c r="M390" i="1"/>
  <c r="O390" i="1" s="1"/>
  <c r="O389" i="1"/>
  <c r="M389" i="1"/>
  <c r="P388" i="1"/>
  <c r="N388" i="1"/>
  <c r="M388" i="1"/>
  <c r="Q388" i="1" s="1"/>
  <c r="Q387" i="1"/>
  <c r="P387" i="1"/>
  <c r="O387" i="1"/>
  <c r="M387" i="1"/>
  <c r="N387" i="1" s="1"/>
  <c r="M386" i="1"/>
  <c r="Q385" i="1"/>
  <c r="M385" i="1"/>
  <c r="P385" i="1" s="1"/>
  <c r="P384" i="1"/>
  <c r="O384" i="1"/>
  <c r="N384" i="1"/>
  <c r="M384" i="1"/>
  <c r="Q384" i="1" s="1"/>
  <c r="M383" i="1"/>
  <c r="Q382" i="1"/>
  <c r="P382" i="1"/>
  <c r="M382" i="1"/>
  <c r="O382" i="1" s="1"/>
  <c r="M381" i="1"/>
  <c r="O380" i="1"/>
  <c r="M380" i="1"/>
  <c r="Q380" i="1" s="1"/>
  <c r="Q379" i="1"/>
  <c r="P379" i="1"/>
  <c r="O379" i="1"/>
  <c r="M379" i="1"/>
  <c r="N379" i="1" s="1"/>
  <c r="M378" i="1"/>
  <c r="Q377" i="1"/>
  <c r="N377" i="1"/>
  <c r="M377" i="1"/>
  <c r="P377" i="1" s="1"/>
  <c r="P376" i="1"/>
  <c r="O376" i="1"/>
  <c r="N376" i="1"/>
  <c r="M376" i="1"/>
  <c r="Q376" i="1" s="1"/>
  <c r="M375" i="1"/>
  <c r="Q374" i="1"/>
  <c r="P374" i="1"/>
  <c r="M374" i="1"/>
  <c r="O374" i="1" s="1"/>
  <c r="O373" i="1"/>
  <c r="N373" i="1"/>
  <c r="M373" i="1"/>
  <c r="O372" i="1"/>
  <c r="M372" i="1"/>
  <c r="Q372" i="1" s="1"/>
  <c r="Q371" i="1"/>
  <c r="P371" i="1"/>
  <c r="O371" i="1"/>
  <c r="M371" i="1"/>
  <c r="N371" i="1" s="1"/>
  <c r="N370" i="1"/>
  <c r="M370" i="1"/>
  <c r="Q369" i="1"/>
  <c r="N369" i="1"/>
  <c r="M369" i="1"/>
  <c r="P369" i="1" s="1"/>
  <c r="P368" i="1"/>
  <c r="O368" i="1"/>
  <c r="N368" i="1"/>
  <c r="M368" i="1"/>
  <c r="Q368" i="1" s="1"/>
  <c r="M367" i="1"/>
  <c r="Q366" i="1"/>
  <c r="P366" i="1"/>
  <c r="M366" i="1"/>
  <c r="O366" i="1" s="1"/>
  <c r="N365" i="1"/>
  <c r="M365" i="1"/>
  <c r="O364" i="1"/>
  <c r="M364" i="1"/>
  <c r="Q364" i="1" s="1"/>
  <c r="Q363" i="1"/>
  <c r="P363" i="1"/>
  <c r="O363" i="1"/>
  <c r="M363" i="1"/>
  <c r="N363" i="1" s="1"/>
  <c r="N362" i="1"/>
  <c r="M362" i="1"/>
  <c r="Q361" i="1"/>
  <c r="N361" i="1"/>
  <c r="M361" i="1"/>
  <c r="P361" i="1" s="1"/>
  <c r="P360" i="1"/>
  <c r="O360" i="1"/>
  <c r="N360" i="1"/>
  <c r="M360" i="1"/>
  <c r="Q360" i="1" s="1"/>
  <c r="M359" i="1"/>
  <c r="Q358" i="1"/>
  <c r="P358" i="1"/>
  <c r="M358" i="1"/>
  <c r="O358" i="1" s="1"/>
  <c r="O357" i="1"/>
  <c r="N357" i="1"/>
  <c r="M357" i="1"/>
  <c r="O356" i="1"/>
  <c r="M356" i="1"/>
  <c r="Q356" i="1" s="1"/>
  <c r="Q355" i="1"/>
  <c r="P355" i="1"/>
  <c r="O355" i="1"/>
  <c r="M355" i="1"/>
  <c r="N355" i="1" s="1"/>
  <c r="N354" i="1"/>
  <c r="M354" i="1"/>
  <c r="Q353" i="1"/>
  <c r="N353" i="1"/>
  <c r="M353" i="1"/>
  <c r="P353" i="1" s="1"/>
  <c r="P352" i="1"/>
  <c r="O352" i="1"/>
  <c r="N352" i="1"/>
  <c r="M352" i="1"/>
  <c r="Q352" i="1" s="1"/>
  <c r="M351" i="1"/>
  <c r="Q350" i="1"/>
  <c r="P350" i="1"/>
  <c r="M350" i="1"/>
  <c r="O350" i="1" s="1"/>
  <c r="M349" i="1"/>
  <c r="M348" i="1"/>
  <c r="Q348" i="1" s="1"/>
  <c r="Q347" i="1"/>
  <c r="P347" i="1"/>
  <c r="O347" i="1"/>
  <c r="M347" i="1"/>
  <c r="N347" i="1" s="1"/>
  <c r="M346" i="1"/>
  <c r="Q345" i="1"/>
  <c r="M345" i="1"/>
  <c r="P345" i="1" s="1"/>
  <c r="P344" i="1"/>
  <c r="O344" i="1"/>
  <c r="N344" i="1"/>
  <c r="M344" i="1"/>
  <c r="Q344" i="1" s="1"/>
  <c r="M343" i="1"/>
  <c r="Q342" i="1"/>
  <c r="P342" i="1"/>
  <c r="M342" i="1"/>
  <c r="O342" i="1" s="1"/>
  <c r="N341" i="1"/>
  <c r="M341" i="1"/>
  <c r="M340" i="1"/>
  <c r="Q340" i="1" s="1"/>
  <c r="Q339" i="1"/>
  <c r="P339" i="1"/>
  <c r="O339" i="1"/>
  <c r="M339" i="1"/>
  <c r="N339" i="1" s="1"/>
  <c r="M338" i="1"/>
  <c r="Q337" i="1"/>
  <c r="N337" i="1"/>
  <c r="M337" i="1"/>
  <c r="P337" i="1" s="1"/>
  <c r="P336" i="1"/>
  <c r="O336" i="1"/>
  <c r="N336" i="1"/>
  <c r="M336" i="1"/>
  <c r="Q336" i="1" s="1"/>
  <c r="M335" i="1"/>
  <c r="Q334" i="1"/>
  <c r="P334" i="1"/>
  <c r="M334" i="1"/>
  <c r="O334" i="1" s="1"/>
  <c r="O333" i="1"/>
  <c r="N333" i="1"/>
  <c r="M333" i="1"/>
  <c r="O332" i="1"/>
  <c r="M332" i="1"/>
  <c r="Q332" i="1" s="1"/>
  <c r="Q331" i="1"/>
  <c r="P331" i="1"/>
  <c r="O331" i="1"/>
  <c r="M331" i="1"/>
  <c r="N331" i="1" s="1"/>
  <c r="N330" i="1"/>
  <c r="M330" i="1"/>
  <c r="Q329" i="1"/>
  <c r="O329" i="1"/>
  <c r="N329" i="1"/>
  <c r="M329" i="1"/>
  <c r="P329" i="1" s="1"/>
  <c r="P328" i="1"/>
  <c r="O328" i="1"/>
  <c r="N328" i="1"/>
  <c r="M328" i="1"/>
  <c r="Q328" i="1" s="1"/>
  <c r="M327" i="1"/>
  <c r="Q326" i="1"/>
  <c r="P326" i="1"/>
  <c r="M326" i="1"/>
  <c r="O326" i="1" s="1"/>
  <c r="M325" i="1"/>
  <c r="O324" i="1"/>
  <c r="M324" i="1"/>
  <c r="Q324" i="1" s="1"/>
  <c r="Q323" i="1"/>
  <c r="P323" i="1"/>
  <c r="O323" i="1"/>
  <c r="M323" i="1"/>
  <c r="N323" i="1" s="1"/>
  <c r="M322" i="1"/>
  <c r="Q321" i="1"/>
  <c r="N321" i="1"/>
  <c r="M321" i="1"/>
  <c r="P321" i="1" s="1"/>
  <c r="P320" i="1"/>
  <c r="O320" i="1"/>
  <c r="N320" i="1"/>
  <c r="M320" i="1"/>
  <c r="Q320" i="1" s="1"/>
  <c r="M319" i="1"/>
  <c r="Q318" i="1"/>
  <c r="P318" i="1"/>
  <c r="M318" i="1"/>
  <c r="O318" i="1" s="1"/>
  <c r="O317" i="1"/>
  <c r="N317" i="1"/>
  <c r="M317" i="1"/>
  <c r="O316" i="1"/>
  <c r="M316" i="1"/>
  <c r="Q316" i="1" s="1"/>
  <c r="Q315" i="1"/>
  <c r="P315" i="1"/>
  <c r="O315" i="1"/>
  <c r="M315" i="1"/>
  <c r="N315" i="1" s="1"/>
  <c r="N314" i="1"/>
  <c r="M314" i="1"/>
  <c r="Q313" i="1"/>
  <c r="N313" i="1"/>
  <c r="M313" i="1"/>
  <c r="P313" i="1" s="1"/>
  <c r="P312" i="1"/>
  <c r="O312" i="1"/>
  <c r="N312" i="1"/>
  <c r="M312" i="1"/>
  <c r="Q312" i="1" s="1"/>
  <c r="M311" i="1"/>
  <c r="Q310" i="1"/>
  <c r="P310" i="1"/>
  <c r="M310" i="1"/>
  <c r="O310" i="1" s="1"/>
  <c r="N309" i="1"/>
  <c r="M309" i="1"/>
  <c r="O308" i="1"/>
  <c r="M308" i="1"/>
  <c r="Q308" i="1" s="1"/>
  <c r="Q307" i="1"/>
  <c r="P307" i="1"/>
  <c r="O307" i="1"/>
  <c r="M307" i="1"/>
  <c r="N307" i="1" s="1"/>
  <c r="N306" i="1"/>
  <c r="M306" i="1"/>
  <c r="Q305" i="1"/>
  <c r="N305" i="1"/>
  <c r="M305" i="1"/>
  <c r="P305" i="1" s="1"/>
  <c r="P304" i="1"/>
  <c r="O304" i="1"/>
  <c r="N304" i="1"/>
  <c r="M304" i="1"/>
  <c r="Q304" i="1" s="1"/>
  <c r="M303" i="1"/>
  <c r="P302" i="1"/>
  <c r="O302" i="1"/>
  <c r="N302" i="1"/>
  <c r="M302" i="1"/>
  <c r="Q302" i="1" s="1"/>
  <c r="M301" i="1"/>
  <c r="Q301" i="1" s="1"/>
  <c r="Q300" i="1"/>
  <c r="P300" i="1"/>
  <c r="N300" i="1"/>
  <c r="M300" i="1"/>
  <c r="O300" i="1" s="1"/>
  <c r="N299" i="1"/>
  <c r="M299" i="1"/>
  <c r="Q299" i="1" s="1"/>
  <c r="P298" i="1"/>
  <c r="O298" i="1"/>
  <c r="N298" i="1"/>
  <c r="M298" i="1"/>
  <c r="Q298" i="1" s="1"/>
  <c r="P297" i="1"/>
  <c r="M297" i="1"/>
  <c r="O297" i="1" s="1"/>
  <c r="M296" i="1"/>
  <c r="Q295" i="1"/>
  <c r="O295" i="1"/>
  <c r="M295" i="1"/>
  <c r="P295" i="1" s="1"/>
  <c r="P294" i="1"/>
  <c r="O294" i="1"/>
  <c r="N294" i="1"/>
  <c r="M294" i="1"/>
  <c r="Q294" i="1" s="1"/>
  <c r="M293" i="1"/>
  <c r="Q293" i="1" s="1"/>
  <c r="Q292" i="1"/>
  <c r="P292" i="1"/>
  <c r="N292" i="1"/>
  <c r="M292" i="1"/>
  <c r="O292" i="1" s="1"/>
  <c r="N291" i="1"/>
  <c r="M291" i="1"/>
  <c r="Q291" i="1" s="1"/>
  <c r="P290" i="1"/>
  <c r="O290" i="1"/>
  <c r="N290" i="1"/>
  <c r="M290" i="1"/>
  <c r="Q290" i="1" s="1"/>
  <c r="P289" i="1"/>
  <c r="O289" i="1"/>
  <c r="M289" i="1"/>
  <c r="N289" i="1" s="1"/>
  <c r="M288" i="1"/>
  <c r="Q287" i="1"/>
  <c r="O287" i="1"/>
  <c r="M287" i="1"/>
  <c r="P287" i="1" s="1"/>
  <c r="P286" i="1"/>
  <c r="O286" i="1"/>
  <c r="N286" i="1"/>
  <c r="M286" i="1"/>
  <c r="Q286" i="1" s="1"/>
  <c r="M285" i="1"/>
  <c r="Q285" i="1" s="1"/>
  <c r="Q284" i="1"/>
  <c r="P284" i="1"/>
  <c r="N284" i="1"/>
  <c r="M284" i="1"/>
  <c r="O284" i="1" s="1"/>
  <c r="N283" i="1"/>
  <c r="M283" i="1"/>
  <c r="Q283" i="1" s="1"/>
  <c r="P282" i="1"/>
  <c r="M282" i="1"/>
  <c r="Q282" i="1" s="1"/>
  <c r="P281" i="1"/>
  <c r="O281" i="1"/>
  <c r="M281" i="1"/>
  <c r="N281" i="1" s="1"/>
  <c r="M280" i="1"/>
  <c r="Q279" i="1"/>
  <c r="M279" i="1"/>
  <c r="P279" i="1" s="1"/>
  <c r="O278" i="1"/>
  <c r="N278" i="1"/>
  <c r="M278" i="1"/>
  <c r="Q278" i="1" s="1"/>
  <c r="M277" i="1"/>
  <c r="Q277" i="1" s="1"/>
  <c r="Q276" i="1"/>
  <c r="P276" i="1"/>
  <c r="M276" i="1"/>
  <c r="O276" i="1" s="1"/>
  <c r="N275" i="1"/>
  <c r="M275" i="1"/>
  <c r="Q275" i="1" s="1"/>
  <c r="M274" i="1"/>
  <c r="Q274" i="1" s="1"/>
  <c r="P273" i="1"/>
  <c r="O273" i="1"/>
  <c r="M273" i="1"/>
  <c r="N273" i="1" s="1"/>
  <c r="M272" i="1"/>
  <c r="Q271" i="1"/>
  <c r="M271" i="1"/>
  <c r="P271" i="1" s="1"/>
  <c r="O270" i="1"/>
  <c r="N270" i="1"/>
  <c r="M270" i="1"/>
  <c r="Q270" i="1" s="1"/>
  <c r="M269" i="1"/>
  <c r="Q269" i="1" s="1"/>
  <c r="Q268" i="1"/>
  <c r="P268" i="1"/>
  <c r="M268" i="1"/>
  <c r="O268" i="1" s="1"/>
  <c r="N267" i="1"/>
  <c r="M267" i="1"/>
  <c r="Q267" i="1" s="1"/>
  <c r="M266" i="1"/>
  <c r="Q266" i="1" s="1"/>
  <c r="P265" i="1"/>
  <c r="O265" i="1"/>
  <c r="M265" i="1"/>
  <c r="N265" i="1" s="1"/>
  <c r="M264" i="1"/>
  <c r="M263" i="1"/>
  <c r="Q263" i="1" s="1"/>
  <c r="O262" i="1"/>
  <c r="M262" i="1"/>
  <c r="N262" i="1" s="1"/>
  <c r="M261" i="1"/>
  <c r="Q261" i="1" s="1"/>
  <c r="Q260" i="1"/>
  <c r="M260" i="1"/>
  <c r="P260" i="1" s="1"/>
  <c r="N259" i="1"/>
  <c r="M259" i="1"/>
  <c r="Q259" i="1" s="1"/>
  <c r="M258" i="1"/>
  <c r="Q258" i="1" s="1"/>
  <c r="P257" i="1"/>
  <c r="M257" i="1"/>
  <c r="O257" i="1" s="1"/>
  <c r="M256" i="1"/>
  <c r="M255" i="1"/>
  <c r="Q255" i="1" s="1"/>
  <c r="O254" i="1"/>
  <c r="N254" i="1"/>
  <c r="M254" i="1"/>
  <c r="Q254" i="1" s="1"/>
  <c r="M253" i="1"/>
  <c r="Q253" i="1" s="1"/>
  <c r="Q252" i="1"/>
  <c r="M252" i="1"/>
  <c r="P252" i="1" s="1"/>
  <c r="N251" i="1"/>
  <c r="M251" i="1"/>
  <c r="Q251" i="1" s="1"/>
  <c r="M250" i="1"/>
  <c r="Q250" i="1" s="1"/>
  <c r="P249" i="1"/>
  <c r="M249" i="1"/>
  <c r="O249" i="1" s="1"/>
  <c r="M248" i="1"/>
  <c r="M247" i="1"/>
  <c r="Q247" i="1" s="1"/>
  <c r="O246" i="1"/>
  <c r="M246" i="1"/>
  <c r="N246" i="1" s="1"/>
  <c r="M245" i="1"/>
  <c r="Q245" i="1" s="1"/>
  <c r="Q244" i="1"/>
  <c r="M244" i="1"/>
  <c r="P244" i="1" s="1"/>
  <c r="N243" i="1"/>
  <c r="M243" i="1"/>
  <c r="Q243" i="1" s="1"/>
  <c r="M242" i="1"/>
  <c r="Q242" i="1" s="1"/>
  <c r="P241" i="1"/>
  <c r="M241" i="1"/>
  <c r="O241" i="1" s="1"/>
  <c r="M240" i="1"/>
  <c r="M239" i="1"/>
  <c r="Q239" i="1" s="1"/>
  <c r="O238" i="1"/>
  <c r="M238" i="1"/>
  <c r="N238" i="1" s="1"/>
  <c r="M237" i="1"/>
  <c r="Q237" i="1" s="1"/>
  <c r="Q236" i="1"/>
  <c r="M236" i="1"/>
  <c r="P236" i="1" s="1"/>
  <c r="N235" i="1"/>
  <c r="M235" i="1"/>
  <c r="Q235" i="1" s="1"/>
  <c r="M234" i="1"/>
  <c r="Q234" i="1" s="1"/>
  <c r="P233" i="1"/>
  <c r="M233" i="1"/>
  <c r="O233" i="1" s="1"/>
  <c r="M232" i="1"/>
  <c r="M231" i="1"/>
  <c r="Q231" i="1" s="1"/>
  <c r="O230" i="1"/>
  <c r="M230" i="1"/>
  <c r="N230" i="1" s="1"/>
  <c r="M229" i="1"/>
  <c r="Q229" i="1" s="1"/>
  <c r="Q228" i="1"/>
  <c r="M228" i="1"/>
  <c r="P228" i="1" s="1"/>
  <c r="N227" i="1"/>
  <c r="M227" i="1"/>
  <c r="Q227" i="1" s="1"/>
  <c r="M226" i="1"/>
  <c r="Q226" i="1" s="1"/>
  <c r="P225" i="1"/>
  <c r="O225" i="1"/>
  <c r="N225" i="1"/>
  <c r="M225" i="1"/>
  <c r="Q225" i="1" s="1"/>
  <c r="M224" i="1"/>
  <c r="M223" i="1"/>
  <c r="Q223" i="1" s="1"/>
  <c r="O222" i="1"/>
  <c r="M222" i="1"/>
  <c r="N222" i="1" s="1"/>
  <c r="M221" i="1"/>
  <c r="Q221" i="1" s="1"/>
  <c r="Q220" i="1"/>
  <c r="M220" i="1"/>
  <c r="P220" i="1" s="1"/>
  <c r="N219" i="1"/>
  <c r="M219" i="1"/>
  <c r="Q219" i="1" s="1"/>
  <c r="M218" i="1"/>
  <c r="Q218" i="1" s="1"/>
  <c r="P217" i="1"/>
  <c r="M217" i="1"/>
  <c r="O217" i="1" s="1"/>
  <c r="M216" i="1"/>
  <c r="M215" i="1"/>
  <c r="Q215" i="1" s="1"/>
  <c r="O214" i="1"/>
  <c r="M214" i="1"/>
  <c r="N214" i="1" s="1"/>
  <c r="M213" i="1"/>
  <c r="Q213" i="1" s="1"/>
  <c r="Q212" i="1"/>
  <c r="M212" i="1"/>
  <c r="P212" i="1" s="1"/>
  <c r="N211" i="1"/>
  <c r="M211" i="1"/>
  <c r="Q211" i="1" s="1"/>
  <c r="M210" i="1"/>
  <c r="Q210" i="1" s="1"/>
  <c r="P209" i="1"/>
  <c r="M209" i="1"/>
  <c r="O209" i="1" s="1"/>
  <c r="M208" i="1"/>
  <c r="M207" i="1"/>
  <c r="Q207" i="1" s="1"/>
  <c r="O206" i="1"/>
  <c r="N206" i="1"/>
  <c r="M206" i="1"/>
  <c r="Q206" i="1" s="1"/>
  <c r="M205" i="1"/>
  <c r="Q205" i="1" s="1"/>
  <c r="Q204" i="1"/>
  <c r="P204" i="1"/>
  <c r="M204" i="1"/>
  <c r="O204" i="1" s="1"/>
  <c r="N203" i="1"/>
  <c r="M203" i="1"/>
  <c r="Q203" i="1" s="1"/>
  <c r="M202" i="1"/>
  <c r="Q202" i="1" s="1"/>
  <c r="P201" i="1"/>
  <c r="M201" i="1"/>
  <c r="O201" i="1" s="1"/>
  <c r="M200" i="1"/>
  <c r="M199" i="1"/>
  <c r="Q199" i="1" s="1"/>
  <c r="O198" i="1"/>
  <c r="M198" i="1"/>
  <c r="N198" i="1" s="1"/>
  <c r="M197" i="1"/>
  <c r="Q197" i="1" s="1"/>
  <c r="Q196" i="1"/>
  <c r="M196" i="1"/>
  <c r="P196" i="1" s="1"/>
  <c r="N195" i="1"/>
  <c r="M195" i="1"/>
  <c r="Q195" i="1" s="1"/>
  <c r="M194" i="1"/>
  <c r="Q194" i="1" s="1"/>
  <c r="P193" i="1"/>
  <c r="M193" i="1"/>
  <c r="O193" i="1" s="1"/>
  <c r="M192" i="1"/>
  <c r="M191" i="1"/>
  <c r="Q191" i="1" s="1"/>
  <c r="O190" i="1"/>
  <c r="M190" i="1"/>
  <c r="N190" i="1" s="1"/>
  <c r="M189" i="1"/>
  <c r="Q189" i="1" s="1"/>
  <c r="Q188" i="1"/>
  <c r="M188" i="1"/>
  <c r="P188" i="1" s="1"/>
  <c r="N187" i="1"/>
  <c r="M187" i="1"/>
  <c r="Q187" i="1" s="1"/>
  <c r="M186" i="1"/>
  <c r="Q186" i="1" s="1"/>
  <c r="P185" i="1"/>
  <c r="M185" i="1"/>
  <c r="O185" i="1" s="1"/>
  <c r="M184" i="1"/>
  <c r="O183" i="1"/>
  <c r="M183" i="1"/>
  <c r="Q183" i="1" s="1"/>
  <c r="O182" i="1"/>
  <c r="M182" i="1"/>
  <c r="N182" i="1" s="1"/>
  <c r="M181" i="1"/>
  <c r="Q181" i="1" s="1"/>
  <c r="Q180" i="1"/>
  <c r="M180" i="1"/>
  <c r="P180" i="1" s="1"/>
  <c r="N179" i="1"/>
  <c r="M179" i="1"/>
  <c r="Q179" i="1" s="1"/>
  <c r="M178" i="1"/>
  <c r="Q178" i="1" s="1"/>
  <c r="P177" i="1"/>
  <c r="M177" i="1"/>
  <c r="O177" i="1" s="1"/>
  <c r="M176" i="1"/>
  <c r="M175" i="1"/>
  <c r="Q175" i="1" s="1"/>
  <c r="O174" i="1"/>
  <c r="M174" i="1"/>
  <c r="N174" i="1" s="1"/>
  <c r="M173" i="1"/>
  <c r="Q173" i="1" s="1"/>
  <c r="Q172" i="1"/>
  <c r="P172" i="1"/>
  <c r="M172" i="1"/>
  <c r="O172" i="1" s="1"/>
  <c r="N171" i="1"/>
  <c r="M171" i="1"/>
  <c r="Q171" i="1" s="1"/>
  <c r="M170" i="1"/>
  <c r="Q170" i="1" s="1"/>
  <c r="P169" i="1"/>
  <c r="O169" i="1"/>
  <c r="M169" i="1"/>
  <c r="N169" i="1" s="1"/>
  <c r="M168" i="1"/>
  <c r="Q167" i="1"/>
  <c r="M167" i="1"/>
  <c r="P167" i="1" s="1"/>
  <c r="O166" i="1"/>
  <c r="N166" i="1"/>
  <c r="M166" i="1"/>
  <c r="Q166" i="1" s="1"/>
  <c r="M165" i="1"/>
  <c r="Q165" i="1" s="1"/>
  <c r="Q164" i="1"/>
  <c r="P164" i="1"/>
  <c r="O164" i="1"/>
  <c r="N164" i="1"/>
  <c r="M164" i="1"/>
  <c r="N163" i="1"/>
  <c r="M163" i="1"/>
  <c r="Q163" i="1" s="1"/>
  <c r="M162" i="1"/>
  <c r="Q162" i="1" s="1"/>
  <c r="P161" i="1"/>
  <c r="O161" i="1"/>
  <c r="M161" i="1"/>
  <c r="N161" i="1" s="1"/>
  <c r="M160" i="1"/>
  <c r="M159" i="1"/>
  <c r="Q159" i="1" s="1"/>
  <c r="O158" i="1"/>
  <c r="M158" i="1"/>
  <c r="N158" i="1" s="1"/>
  <c r="M157" i="1"/>
  <c r="Q157" i="1" s="1"/>
  <c r="Q156" i="1"/>
  <c r="M156" i="1"/>
  <c r="P156" i="1" s="1"/>
  <c r="N155" i="1"/>
  <c r="M155" i="1"/>
  <c r="Q155" i="1" s="1"/>
  <c r="M154" i="1"/>
  <c r="Q154" i="1" s="1"/>
  <c r="P153" i="1"/>
  <c r="M153" i="1"/>
  <c r="O153" i="1" s="1"/>
  <c r="M152" i="1"/>
  <c r="M151" i="1"/>
  <c r="Q151" i="1" s="1"/>
  <c r="O150" i="1"/>
  <c r="M150" i="1"/>
  <c r="N150" i="1" s="1"/>
  <c r="M149" i="1"/>
  <c r="Q149" i="1" s="1"/>
  <c r="Q148" i="1"/>
  <c r="M148" i="1"/>
  <c r="P148" i="1" s="1"/>
  <c r="N147" i="1"/>
  <c r="M147" i="1"/>
  <c r="Q147" i="1" s="1"/>
  <c r="M146" i="1"/>
  <c r="Q146" i="1" s="1"/>
  <c r="P145" i="1"/>
  <c r="O145" i="1"/>
  <c r="M145" i="1"/>
  <c r="N145" i="1" s="1"/>
  <c r="M144" i="1"/>
  <c r="Q143" i="1"/>
  <c r="M143" i="1"/>
  <c r="P143" i="1" s="1"/>
  <c r="O142" i="1"/>
  <c r="M142" i="1"/>
  <c r="O141" i="1"/>
  <c r="N141" i="1"/>
  <c r="M141" i="1"/>
  <c r="Q141" i="1" s="1"/>
  <c r="P140" i="1"/>
  <c r="M140" i="1"/>
  <c r="Q140" i="1" s="1"/>
  <c r="Q139" i="1"/>
  <c r="P139" i="1"/>
  <c r="O139" i="1"/>
  <c r="M139" i="1"/>
  <c r="N139" i="1" s="1"/>
  <c r="N138" i="1"/>
  <c r="M138" i="1"/>
  <c r="Q138" i="1" s="1"/>
  <c r="Q137" i="1"/>
  <c r="O137" i="1"/>
  <c r="M137" i="1"/>
  <c r="P137" i="1" s="1"/>
  <c r="Q136" i="1"/>
  <c r="P136" i="1"/>
  <c r="O136" i="1"/>
  <c r="N136" i="1"/>
  <c r="M136" i="1"/>
  <c r="M135" i="1"/>
  <c r="Q135" i="1" s="1"/>
  <c r="Q134" i="1"/>
  <c r="P134" i="1"/>
  <c r="N134" i="1"/>
  <c r="M134" i="1"/>
  <c r="O134" i="1" s="1"/>
  <c r="O133" i="1"/>
  <c r="M133" i="1"/>
  <c r="N133" i="1" s="1"/>
  <c r="P132" i="1"/>
  <c r="M132" i="1"/>
  <c r="Q132" i="1" s="1"/>
  <c r="Q131" i="1"/>
  <c r="P131" i="1"/>
  <c r="O131" i="1"/>
  <c r="M131" i="1"/>
  <c r="N131" i="1" s="1"/>
  <c r="N130" i="1"/>
  <c r="M130" i="1"/>
  <c r="Q130" i="1" s="1"/>
  <c r="Q129" i="1"/>
  <c r="O129" i="1"/>
  <c r="M129" i="1"/>
  <c r="P129" i="1" s="1"/>
  <c r="Q128" i="1"/>
  <c r="P128" i="1"/>
  <c r="O128" i="1"/>
  <c r="N128" i="1"/>
  <c r="M128" i="1"/>
  <c r="M127" i="1"/>
  <c r="Q127" i="1" s="1"/>
  <c r="Q126" i="1"/>
  <c r="P126" i="1"/>
  <c r="N126" i="1"/>
  <c r="M126" i="1"/>
  <c r="O126" i="1" s="1"/>
  <c r="O125" i="1"/>
  <c r="M125" i="1"/>
  <c r="N125" i="1" s="1"/>
  <c r="P124" i="1"/>
  <c r="M124" i="1"/>
  <c r="Q124" i="1" s="1"/>
  <c r="Q123" i="1"/>
  <c r="P123" i="1"/>
  <c r="O123" i="1"/>
  <c r="M123" i="1"/>
  <c r="N123" i="1" s="1"/>
  <c r="N122" i="1"/>
  <c r="M122" i="1"/>
  <c r="Q122" i="1" s="1"/>
  <c r="Q121" i="1"/>
  <c r="O121" i="1"/>
  <c r="M121" i="1"/>
  <c r="P121" i="1" s="1"/>
  <c r="Q120" i="1"/>
  <c r="P120" i="1"/>
  <c r="O120" i="1"/>
  <c r="N120" i="1"/>
  <c r="M120" i="1"/>
  <c r="M119" i="1"/>
  <c r="Q119" i="1" s="1"/>
  <c r="Q118" i="1"/>
  <c r="P118" i="1"/>
  <c r="N118" i="1"/>
  <c r="M118" i="1"/>
  <c r="O118" i="1" s="1"/>
  <c r="O117" i="1"/>
  <c r="M117" i="1"/>
  <c r="N117" i="1" s="1"/>
  <c r="P116" i="1"/>
  <c r="M116" i="1"/>
  <c r="Q116" i="1" s="1"/>
  <c r="Q115" i="1"/>
  <c r="P115" i="1"/>
  <c r="O115" i="1"/>
  <c r="M115" i="1"/>
  <c r="N115" i="1" s="1"/>
  <c r="N114" i="1"/>
  <c r="M114" i="1"/>
  <c r="Q114" i="1" s="1"/>
  <c r="Q113" i="1"/>
  <c r="O113" i="1"/>
  <c r="M113" i="1"/>
  <c r="P113" i="1" s="1"/>
  <c r="Q112" i="1"/>
  <c r="P112" i="1"/>
  <c r="O112" i="1"/>
  <c r="N112" i="1"/>
  <c r="M112" i="1"/>
  <c r="M111" i="1"/>
  <c r="Q111" i="1" s="1"/>
  <c r="Q110" i="1"/>
  <c r="P110" i="1"/>
  <c r="N110" i="1"/>
  <c r="M110" i="1"/>
  <c r="O110" i="1" s="1"/>
  <c r="O109" i="1"/>
  <c r="M109" i="1"/>
  <c r="N109" i="1" s="1"/>
  <c r="P108" i="1"/>
  <c r="M108" i="1"/>
  <c r="Q108" i="1" s="1"/>
  <c r="Q107" i="1"/>
  <c r="P107" i="1"/>
  <c r="O107" i="1"/>
  <c r="M107" i="1"/>
  <c r="N107" i="1" s="1"/>
  <c r="N106" i="1"/>
  <c r="M106" i="1"/>
  <c r="Q106" i="1" s="1"/>
  <c r="Q105" i="1"/>
  <c r="O105" i="1"/>
  <c r="M105" i="1"/>
  <c r="P105" i="1" s="1"/>
  <c r="Q104" i="1"/>
  <c r="P104" i="1"/>
  <c r="O104" i="1"/>
  <c r="N104" i="1"/>
  <c r="M104" i="1"/>
  <c r="M103" i="1"/>
  <c r="Q103" i="1" s="1"/>
  <c r="Q102" i="1"/>
  <c r="P102" i="1"/>
  <c r="N102" i="1"/>
  <c r="M102" i="1"/>
  <c r="O102" i="1" s="1"/>
  <c r="O101" i="1"/>
  <c r="M101" i="1"/>
  <c r="N101" i="1" s="1"/>
  <c r="P100" i="1"/>
  <c r="M100" i="1"/>
  <c r="Q100" i="1" s="1"/>
  <c r="Q99" i="1"/>
  <c r="P99" i="1"/>
  <c r="O99" i="1"/>
  <c r="M99" i="1"/>
  <c r="N99" i="1" s="1"/>
  <c r="N98" i="1"/>
  <c r="M98" i="1"/>
  <c r="Q98" i="1" s="1"/>
  <c r="Q97" i="1"/>
  <c r="O97" i="1"/>
  <c r="M97" i="1"/>
  <c r="P97" i="1" s="1"/>
  <c r="Q96" i="1"/>
  <c r="P96" i="1"/>
  <c r="O96" i="1"/>
  <c r="N96" i="1"/>
  <c r="M96" i="1"/>
  <c r="M95" i="1"/>
  <c r="Q95" i="1" s="1"/>
  <c r="Q94" i="1"/>
  <c r="P94" i="1"/>
  <c r="N94" i="1"/>
  <c r="M94" i="1"/>
  <c r="O94" i="1" s="1"/>
  <c r="O93" i="1"/>
  <c r="M93" i="1"/>
  <c r="N93" i="1" s="1"/>
  <c r="P92" i="1"/>
  <c r="M92" i="1"/>
  <c r="Q92" i="1" s="1"/>
  <c r="Q91" i="1"/>
  <c r="P91" i="1"/>
  <c r="O91" i="1"/>
  <c r="M91" i="1"/>
  <c r="N91" i="1" s="1"/>
  <c r="N90" i="1"/>
  <c r="M90" i="1"/>
  <c r="Q90" i="1" s="1"/>
  <c r="Q89" i="1"/>
  <c r="O89" i="1"/>
  <c r="M89" i="1"/>
  <c r="P89" i="1" s="1"/>
  <c r="Q88" i="1"/>
  <c r="P88" i="1"/>
  <c r="O88" i="1"/>
  <c r="N88" i="1"/>
  <c r="M88" i="1"/>
  <c r="M87" i="1"/>
  <c r="Q87" i="1" s="1"/>
  <c r="Q86" i="1"/>
  <c r="P86" i="1"/>
  <c r="N86" i="1"/>
  <c r="M86" i="1"/>
  <c r="O86" i="1" s="1"/>
  <c r="O85" i="1"/>
  <c r="M85" i="1"/>
  <c r="N85" i="1" s="1"/>
  <c r="P84" i="1"/>
  <c r="M84" i="1"/>
  <c r="Q84" i="1" s="1"/>
  <c r="Q83" i="1"/>
  <c r="P83" i="1"/>
  <c r="O83" i="1"/>
  <c r="M83" i="1"/>
  <c r="N83" i="1" s="1"/>
  <c r="N82" i="1"/>
  <c r="M82" i="1"/>
  <c r="Q82" i="1" s="1"/>
  <c r="Q81" i="1"/>
  <c r="O81" i="1"/>
  <c r="M81" i="1"/>
  <c r="P81" i="1" s="1"/>
  <c r="Q80" i="1"/>
  <c r="P80" i="1"/>
  <c r="O80" i="1"/>
  <c r="N80" i="1"/>
  <c r="M80" i="1"/>
  <c r="M79" i="1"/>
  <c r="Q79" i="1" s="1"/>
  <c r="Q78" i="1"/>
  <c r="P78" i="1"/>
  <c r="N78" i="1"/>
  <c r="M78" i="1"/>
  <c r="O78" i="1" s="1"/>
  <c r="O77" i="1"/>
  <c r="M77" i="1"/>
  <c r="N77" i="1" s="1"/>
  <c r="P76" i="1"/>
  <c r="M76" i="1"/>
  <c r="Q76" i="1" s="1"/>
  <c r="Q75" i="1"/>
  <c r="P75" i="1"/>
  <c r="O75" i="1"/>
  <c r="M75" i="1"/>
  <c r="N75" i="1" s="1"/>
  <c r="N74" i="1"/>
  <c r="M74" i="1"/>
  <c r="Q74" i="1" s="1"/>
  <c r="Q73" i="1"/>
  <c r="O73" i="1"/>
  <c r="M73" i="1"/>
  <c r="P73" i="1" s="1"/>
  <c r="Q72" i="1"/>
  <c r="P72" i="1"/>
  <c r="O72" i="1"/>
  <c r="N72" i="1"/>
  <c r="M72" i="1"/>
  <c r="M71" i="1"/>
  <c r="Q71" i="1" s="1"/>
  <c r="Q70" i="1"/>
  <c r="P70" i="1"/>
  <c r="N70" i="1"/>
  <c r="M70" i="1"/>
  <c r="O70" i="1" s="1"/>
  <c r="O69" i="1"/>
  <c r="M69" i="1"/>
  <c r="N69" i="1" s="1"/>
  <c r="P68" i="1"/>
  <c r="M68" i="1"/>
  <c r="Q68" i="1" s="1"/>
  <c r="Q67" i="1"/>
  <c r="P67" i="1"/>
  <c r="O67" i="1"/>
  <c r="M67" i="1"/>
  <c r="N67" i="1" s="1"/>
  <c r="N66" i="1"/>
  <c r="M66" i="1"/>
  <c r="Q66" i="1" s="1"/>
  <c r="Q65" i="1"/>
  <c r="O65" i="1"/>
  <c r="M65" i="1"/>
  <c r="P65" i="1" s="1"/>
  <c r="Q64" i="1"/>
  <c r="P64" i="1"/>
  <c r="O64" i="1"/>
  <c r="N64" i="1"/>
  <c r="M64" i="1"/>
  <c r="M63" i="1"/>
  <c r="Q63" i="1" s="1"/>
  <c r="Q62" i="1"/>
  <c r="P62" i="1"/>
  <c r="N62" i="1"/>
  <c r="M62" i="1"/>
  <c r="O62" i="1" s="1"/>
  <c r="O61" i="1"/>
  <c r="M61" i="1"/>
  <c r="N61" i="1" s="1"/>
  <c r="P60" i="1"/>
  <c r="M60" i="1"/>
  <c r="Q60" i="1" s="1"/>
  <c r="Q59" i="1"/>
  <c r="P59" i="1"/>
  <c r="O59" i="1"/>
  <c r="M59" i="1"/>
  <c r="N59" i="1" s="1"/>
  <c r="N58" i="1"/>
  <c r="M58" i="1"/>
  <c r="Q58" i="1" s="1"/>
  <c r="Q57" i="1"/>
  <c r="O57" i="1"/>
  <c r="M57" i="1"/>
  <c r="P57" i="1" s="1"/>
  <c r="Q56" i="1"/>
  <c r="P56" i="1"/>
  <c r="O56" i="1"/>
  <c r="N56" i="1"/>
  <c r="M56" i="1"/>
  <c r="M55" i="1"/>
  <c r="Q55" i="1" s="1"/>
  <c r="Q54" i="1"/>
  <c r="P54" i="1"/>
  <c r="N54" i="1"/>
  <c r="M54" i="1"/>
  <c r="O54" i="1" s="1"/>
  <c r="O53" i="1"/>
  <c r="M53" i="1"/>
  <c r="N53" i="1" s="1"/>
  <c r="P52" i="1"/>
  <c r="M52" i="1"/>
  <c r="Q52" i="1" s="1"/>
  <c r="Q51" i="1"/>
  <c r="P51" i="1"/>
  <c r="O51" i="1"/>
  <c r="M51" i="1"/>
  <c r="N51" i="1" s="1"/>
  <c r="N50" i="1"/>
  <c r="M50" i="1"/>
  <c r="Q50" i="1" s="1"/>
  <c r="Q49" i="1"/>
  <c r="O49" i="1"/>
  <c r="M49" i="1"/>
  <c r="P49" i="1" s="1"/>
  <c r="Q48" i="1"/>
  <c r="P48" i="1"/>
  <c r="O48" i="1"/>
  <c r="N48" i="1"/>
  <c r="M48" i="1"/>
  <c r="M47" i="1"/>
  <c r="Q47" i="1" s="1"/>
  <c r="Q46" i="1"/>
  <c r="P46" i="1"/>
  <c r="N46" i="1"/>
  <c r="M46" i="1"/>
  <c r="O46" i="1" s="1"/>
  <c r="O45" i="1"/>
  <c r="M45" i="1"/>
  <c r="N45" i="1" s="1"/>
  <c r="P44" i="1"/>
  <c r="M44" i="1"/>
  <c r="Q44" i="1" s="1"/>
  <c r="Q43" i="1"/>
  <c r="P43" i="1"/>
  <c r="O43" i="1"/>
  <c r="M43" i="1"/>
  <c r="N43" i="1" s="1"/>
  <c r="N42" i="1"/>
  <c r="M42" i="1"/>
  <c r="Q42" i="1" s="1"/>
  <c r="Q41" i="1"/>
  <c r="O41" i="1"/>
  <c r="M41" i="1"/>
  <c r="P41" i="1" s="1"/>
  <c r="Q40" i="1"/>
  <c r="P40" i="1"/>
  <c r="O40" i="1"/>
  <c r="N40" i="1"/>
  <c r="M40" i="1"/>
  <c r="M39" i="1"/>
  <c r="Q39" i="1" s="1"/>
  <c r="Q38" i="1"/>
  <c r="P38" i="1"/>
  <c r="N38" i="1"/>
  <c r="M38" i="1"/>
  <c r="O38" i="1" s="1"/>
  <c r="O37" i="1"/>
  <c r="M37" i="1"/>
  <c r="N37" i="1" s="1"/>
  <c r="P36" i="1"/>
  <c r="M36" i="1"/>
  <c r="Q36" i="1" s="1"/>
  <c r="Q35" i="1"/>
  <c r="P35" i="1"/>
  <c r="O35" i="1"/>
  <c r="M35" i="1"/>
  <c r="N35" i="1" s="1"/>
  <c r="N34" i="1"/>
  <c r="M34" i="1"/>
  <c r="Q34" i="1" s="1"/>
  <c r="Q33" i="1"/>
  <c r="O33" i="1"/>
  <c r="M33" i="1"/>
  <c r="P33" i="1" s="1"/>
  <c r="P32" i="1"/>
  <c r="O32" i="1"/>
  <c r="N32" i="1"/>
  <c r="M32" i="1"/>
  <c r="Q32" i="1" s="1"/>
  <c r="M31" i="1"/>
  <c r="Q31" i="1" s="1"/>
  <c r="Q30" i="1"/>
  <c r="P30" i="1"/>
  <c r="N30" i="1"/>
  <c r="M30" i="1"/>
  <c r="O30" i="1" s="1"/>
  <c r="O29" i="1"/>
  <c r="M29" i="1"/>
  <c r="N29" i="1" s="1"/>
  <c r="P28" i="1"/>
  <c r="M28" i="1"/>
  <c r="Q28" i="1" s="1"/>
  <c r="Q27" i="1"/>
  <c r="P27" i="1"/>
  <c r="O27" i="1"/>
  <c r="M27" i="1"/>
  <c r="N27" i="1" s="1"/>
  <c r="N26" i="1"/>
  <c r="M26" i="1"/>
  <c r="Q26" i="1" s="1"/>
  <c r="Q25" i="1"/>
  <c r="O25" i="1"/>
  <c r="M25" i="1"/>
  <c r="P25" i="1" s="1"/>
  <c r="P24" i="1"/>
  <c r="O24" i="1"/>
  <c r="N24" i="1"/>
  <c r="M24" i="1"/>
  <c r="Q24" i="1" s="1"/>
  <c r="M23" i="1"/>
  <c r="Q23" i="1" s="1"/>
  <c r="Q22" i="1"/>
  <c r="P22" i="1"/>
  <c r="N22" i="1"/>
  <c r="M22" i="1"/>
  <c r="O22" i="1" s="1"/>
  <c r="O21" i="1"/>
  <c r="M21" i="1"/>
  <c r="N21" i="1" s="1"/>
  <c r="P20" i="1"/>
  <c r="M20" i="1"/>
  <c r="Q20" i="1" s="1"/>
  <c r="Q19" i="1"/>
  <c r="P19" i="1"/>
  <c r="O19" i="1"/>
  <c r="M19" i="1"/>
  <c r="N19" i="1" s="1"/>
  <c r="N18" i="1"/>
  <c r="M18" i="1"/>
  <c r="Q18" i="1" s="1"/>
  <c r="Q17" i="1"/>
  <c r="O17" i="1"/>
  <c r="M17" i="1"/>
  <c r="P17" i="1" s="1"/>
  <c r="P16" i="1"/>
  <c r="O16" i="1"/>
  <c r="N16" i="1"/>
  <c r="M16" i="1"/>
  <c r="Q16" i="1" s="1"/>
  <c r="M15" i="1"/>
  <c r="Q15" i="1" s="1"/>
  <c r="Q14" i="1"/>
  <c r="P14" i="1"/>
  <c r="N14" i="1"/>
  <c r="M14" i="1"/>
  <c r="O14" i="1" s="1"/>
  <c r="O13" i="1"/>
  <c r="M13" i="1"/>
  <c r="N13" i="1" s="1"/>
  <c r="Q12" i="1"/>
  <c r="P12" i="1"/>
  <c r="O12" i="1"/>
  <c r="N12" i="1"/>
  <c r="M12" i="1"/>
  <c r="Q11" i="1"/>
  <c r="P11" i="1"/>
  <c r="O11" i="1"/>
  <c r="M11" i="1"/>
  <c r="N11" i="1" s="1"/>
  <c r="N10" i="1"/>
  <c r="M10" i="1"/>
  <c r="Q10" i="1" s="1"/>
  <c r="Q9" i="1"/>
  <c r="O9" i="1"/>
  <c r="M9" i="1"/>
  <c r="P9" i="1" s="1"/>
  <c r="P8" i="1"/>
  <c r="O8" i="1"/>
  <c r="N8" i="1"/>
  <c r="M8" i="1"/>
  <c r="Q8" i="1" s="1"/>
  <c r="M7" i="1"/>
  <c r="Q7" i="1" s="1"/>
  <c r="Q6" i="1"/>
  <c r="P6" i="1"/>
  <c r="N6" i="1"/>
  <c r="M6" i="1"/>
  <c r="O6" i="1" s="1"/>
  <c r="O5" i="1"/>
  <c r="M5" i="1"/>
  <c r="N5" i="1" s="1"/>
  <c r="Q4" i="1"/>
  <c r="P4" i="1"/>
  <c r="O4" i="1"/>
  <c r="N4" i="1"/>
  <c r="M4" i="1"/>
  <c r="Q3" i="1"/>
  <c r="P3" i="1"/>
  <c r="O3" i="1"/>
  <c r="M3" i="1"/>
  <c r="N3" i="1" s="1"/>
  <c r="Q2" i="1"/>
  <c r="P2" i="1"/>
  <c r="O2" i="1"/>
  <c r="N2" i="1"/>
  <c r="M2" i="1"/>
  <c r="G31" i="4" l="1"/>
  <c r="G34" i="4" s="1"/>
  <c r="BR89" i="3"/>
  <c r="BS89" i="3" s="1"/>
  <c r="DJ81" i="3"/>
  <c r="DF121" i="3"/>
  <c r="BR114" i="3"/>
  <c r="CD114" i="3" s="1"/>
  <c r="DJ82" i="3"/>
  <c r="DF89" i="3"/>
  <c r="DE90" i="3"/>
  <c r="DD106" i="3"/>
  <c r="DD114" i="3"/>
  <c r="DB121" i="3"/>
  <c r="DC122" i="3"/>
  <c r="DI89" i="3"/>
  <c r="DE114" i="3"/>
  <c r="DC121" i="3"/>
  <c r="DD122" i="3"/>
  <c r="BR81" i="3"/>
  <c r="BS81" i="3" s="1"/>
  <c r="DB98" i="3"/>
  <c r="DB114" i="3"/>
  <c r="DJ89" i="3"/>
  <c r="DD121" i="3"/>
  <c r="DE122" i="3"/>
  <c r="DC82" i="3"/>
  <c r="DC98" i="3"/>
  <c r="DE81" i="3"/>
  <c r="DD89" i="3"/>
  <c r="DG81" i="3"/>
  <c r="DE121" i="3"/>
  <c r="DF122" i="3"/>
  <c r="DB81" i="3"/>
  <c r="DD82" i="3"/>
  <c r="DC81" i="3"/>
  <c r="DH89" i="3"/>
  <c r="DG122" i="3"/>
  <c r="BR122" i="3"/>
  <c r="DC89" i="3"/>
  <c r="BR78" i="3"/>
  <c r="BS78" i="3" s="1"/>
  <c r="CD34" i="3"/>
  <c r="BS93" i="3"/>
  <c r="CD93" i="3"/>
  <c r="CD106" i="3"/>
  <c r="BS106" i="3"/>
  <c r="BS109" i="3"/>
  <c r="CD109" i="3"/>
  <c r="BS117" i="3"/>
  <c r="CD117" i="3"/>
  <c r="BK147" i="3"/>
  <c r="DC79" i="3"/>
  <c r="DB85" i="3"/>
  <c r="DE89" i="3"/>
  <c r="DD91" i="3"/>
  <c r="DD96" i="3"/>
  <c r="DJ101" i="3"/>
  <c r="DI101" i="3"/>
  <c r="DB106" i="3"/>
  <c r="DG113" i="3"/>
  <c r="DD128" i="3"/>
  <c r="BR101" i="3"/>
  <c r="BS101" i="3" s="1"/>
  <c r="CD112" i="3"/>
  <c r="DG79" i="3"/>
  <c r="DB102" i="3"/>
  <c r="DJ128" i="3"/>
  <c r="DI79" i="3"/>
  <c r="DE85" i="3"/>
  <c r="I89" i="3" s="1"/>
  <c r="DC101" i="3"/>
  <c r="DC102" i="3"/>
  <c r="DF113" i="3"/>
  <c r="DH79" i="3"/>
  <c r="DB79" i="3"/>
  <c r="DJ79" i="3"/>
  <c r="DB80" i="3"/>
  <c r="DF85" i="3"/>
  <c r="DH96" i="3"/>
  <c r="DD101" i="3"/>
  <c r="DD102" i="3"/>
  <c r="DB113" i="3"/>
  <c r="DI128" i="3"/>
  <c r="CD125" i="3"/>
  <c r="DD79" i="3"/>
  <c r="DG85" i="3"/>
  <c r="DA96" i="3"/>
  <c r="DE101" i="3"/>
  <c r="DE102" i="3"/>
  <c r="DC113" i="3"/>
  <c r="DA128" i="3"/>
  <c r="BS87" i="3"/>
  <c r="CO87" i="3" s="1"/>
  <c r="DD85" i="3"/>
  <c r="DE79" i="3"/>
  <c r="DB96" i="3"/>
  <c r="DF101" i="3"/>
  <c r="DD113" i="3"/>
  <c r="DB128" i="3"/>
  <c r="DJ91" i="3"/>
  <c r="DC96" i="3"/>
  <c r="DI102" i="3"/>
  <c r="DE113" i="3"/>
  <c r="DC128" i="3"/>
  <c r="BS79" i="3"/>
  <c r="CO79" i="3" s="1"/>
  <c r="CH21" i="3"/>
  <c r="BV21" i="3"/>
  <c r="CG38" i="3"/>
  <c r="BV38" i="3"/>
  <c r="BU38" i="3"/>
  <c r="CH38" i="3"/>
  <c r="CD38" i="3"/>
  <c r="CD42" i="3"/>
  <c r="CO42" i="3" s="1"/>
  <c r="CG46" i="3"/>
  <c r="CH46" i="3"/>
  <c r="CD46" i="3"/>
  <c r="BV46" i="3"/>
  <c r="BU46" i="3"/>
  <c r="CG22" i="3"/>
  <c r="BU22" i="3"/>
  <c r="BV22" i="3"/>
  <c r="CH22" i="3"/>
  <c r="CD22" i="3"/>
  <c r="CD12" i="3"/>
  <c r="CD26" i="3"/>
  <c r="CF5" i="3"/>
  <c r="CD5" i="3"/>
  <c r="BW5" i="3"/>
  <c r="BS5" i="3"/>
  <c r="CO5" i="3" s="1"/>
  <c r="CE53" i="3"/>
  <c r="BW6" i="3"/>
  <c r="BV6" i="3"/>
  <c r="CF20" i="3"/>
  <c r="BW20" i="3"/>
  <c r="BS20" i="3"/>
  <c r="BW28" i="3"/>
  <c r="BS28" i="3"/>
  <c r="CF28" i="3"/>
  <c r="CH43" i="3"/>
  <c r="BV43" i="3"/>
  <c r="CD11" i="3"/>
  <c r="BS13" i="3"/>
  <c r="BV14" i="3"/>
  <c r="BU30" i="3"/>
  <c r="BW35" i="3"/>
  <c r="CD50" i="3"/>
  <c r="BV51" i="3"/>
  <c r="BW13" i="3"/>
  <c r="BV30" i="3"/>
  <c r="CD30" i="3"/>
  <c r="CD13" i="3"/>
  <c r="BV29" i="3"/>
  <c r="CH30" i="3"/>
  <c r="CF13" i="3"/>
  <c r="BS19" i="3"/>
  <c r="CG19" i="3"/>
  <c r="CR19" i="3" s="1"/>
  <c r="G50" i="3" s="1"/>
  <c r="D31" i="3"/>
  <c r="U31" i="3" s="1"/>
  <c r="P10" i="3"/>
  <c r="O23" i="3"/>
  <c r="R26" i="3"/>
  <c r="R3" i="3"/>
  <c r="W7" i="3"/>
  <c r="Q10" i="3"/>
  <c r="R23" i="3"/>
  <c r="S3" i="3"/>
  <c r="Q7" i="3"/>
  <c r="R15" i="3"/>
  <c r="U23" i="3"/>
  <c r="V23" i="3"/>
  <c r="V10" i="3"/>
  <c r="R2" i="3"/>
  <c r="CH16" i="3"/>
  <c r="CS16" i="3" s="1"/>
  <c r="H57" i="3" s="1"/>
  <c r="R57" i="3" s="1"/>
  <c r="BU16" i="3"/>
  <c r="CG16" i="3"/>
  <c r="BT16" i="3"/>
  <c r="CF16" i="3"/>
  <c r="BS16" i="3"/>
  <c r="CE16" i="3"/>
  <c r="CD16" i="3"/>
  <c r="BW16" i="3"/>
  <c r="BV16" i="3"/>
  <c r="BW18" i="3"/>
  <c r="BV18" i="3"/>
  <c r="CF18" i="3"/>
  <c r="CQ18" i="3" s="1"/>
  <c r="BS18" i="3"/>
  <c r="CO18" i="3" s="1"/>
  <c r="CD18" i="3"/>
  <c r="BU18" i="3"/>
  <c r="BT18" i="3"/>
  <c r="CH18" i="3"/>
  <c r="CG18" i="3"/>
  <c r="CE18" i="3"/>
  <c r="CD4" i="3"/>
  <c r="BW4" i="3"/>
  <c r="BV4" i="3"/>
  <c r="BT4" i="3"/>
  <c r="CH4" i="3"/>
  <c r="BU4" i="3"/>
  <c r="CG4" i="3"/>
  <c r="CF4" i="3"/>
  <c r="CQ4" i="3" s="1"/>
  <c r="BS4" i="3"/>
  <c r="CE4" i="3"/>
  <c r="CH8" i="3"/>
  <c r="BU8" i="3"/>
  <c r="CG8" i="3"/>
  <c r="BT8" i="3"/>
  <c r="CF8" i="3"/>
  <c r="BS8" i="3"/>
  <c r="CE8" i="3"/>
  <c r="CD8" i="3"/>
  <c r="BW8" i="3"/>
  <c r="BV8" i="3"/>
  <c r="BV15" i="3"/>
  <c r="CR15" i="3" s="1"/>
  <c r="CH15" i="3"/>
  <c r="BU15" i="3"/>
  <c r="CG15" i="3"/>
  <c r="BT15" i="3"/>
  <c r="CF15" i="3"/>
  <c r="BS15" i="3"/>
  <c r="CE15" i="3"/>
  <c r="CP15" i="3" s="1"/>
  <c r="CD15" i="3"/>
  <c r="CO15" i="3" s="1"/>
  <c r="BW15" i="3"/>
  <c r="CD17" i="3"/>
  <c r="BT17" i="3"/>
  <c r="CH17" i="3"/>
  <c r="CS17" i="3" s="1"/>
  <c r="H46" i="3" s="1"/>
  <c r="BS17" i="3"/>
  <c r="CO17" i="3" s="1"/>
  <c r="CG17" i="3"/>
  <c r="CF17" i="3"/>
  <c r="CE17" i="3"/>
  <c r="BW17" i="3"/>
  <c r="BV17" i="3"/>
  <c r="BU17" i="3"/>
  <c r="CE3" i="3"/>
  <c r="CD3" i="3"/>
  <c r="BW3" i="3"/>
  <c r="BV3" i="3"/>
  <c r="CH3" i="3"/>
  <c r="BU3" i="3"/>
  <c r="CG3" i="3"/>
  <c r="BT3" i="3"/>
  <c r="CF3" i="3"/>
  <c r="BS3" i="3"/>
  <c r="BV7" i="3"/>
  <c r="CH7" i="3"/>
  <c r="BU7" i="3"/>
  <c r="CG7" i="3"/>
  <c r="BT7" i="3"/>
  <c r="CP7" i="3" s="1"/>
  <c r="E54" i="3" s="1"/>
  <c r="CF7" i="3"/>
  <c r="BS7" i="3"/>
  <c r="CE7" i="3"/>
  <c r="CD7" i="3"/>
  <c r="BW7" i="3"/>
  <c r="CG9" i="3"/>
  <c r="BT9" i="3"/>
  <c r="CF9" i="3"/>
  <c r="BS9" i="3"/>
  <c r="CE9" i="3"/>
  <c r="CD9" i="3"/>
  <c r="BW9" i="3"/>
  <c r="BV9" i="3"/>
  <c r="CH9" i="3"/>
  <c r="BU9" i="3"/>
  <c r="BT10" i="3"/>
  <c r="CG10" i="3"/>
  <c r="BS11" i="3"/>
  <c r="CF11" i="3"/>
  <c r="CE12" i="3"/>
  <c r="BW32" i="3"/>
  <c r="BV32" i="3"/>
  <c r="CH32" i="3"/>
  <c r="BU32" i="3"/>
  <c r="CG32" i="3"/>
  <c r="BT32" i="3"/>
  <c r="CP32" i="3" s="1"/>
  <c r="E41" i="3" s="1"/>
  <c r="CF32" i="3"/>
  <c r="BS32" i="3"/>
  <c r="CE32" i="3"/>
  <c r="CD32" i="3"/>
  <c r="BW45" i="3"/>
  <c r="BV45" i="3"/>
  <c r="CH45" i="3"/>
  <c r="BU45" i="3"/>
  <c r="CG45" i="3"/>
  <c r="BT45" i="3"/>
  <c r="CF45" i="3"/>
  <c r="BS45" i="3"/>
  <c r="CO45" i="3" s="1"/>
  <c r="CE45" i="3"/>
  <c r="CD45" i="3"/>
  <c r="BT80" i="3"/>
  <c r="CE80" i="3"/>
  <c r="BT82" i="3"/>
  <c r="CE82" i="3"/>
  <c r="BT99" i="3"/>
  <c r="CE99" i="3"/>
  <c r="BT107" i="3"/>
  <c r="CE107" i="3"/>
  <c r="BW121" i="3"/>
  <c r="CH121" i="3"/>
  <c r="BV80" i="3"/>
  <c r="CG80" i="3"/>
  <c r="BU83" i="3"/>
  <c r="CF83" i="3"/>
  <c r="CH94" i="3"/>
  <c r="BW94" i="3"/>
  <c r="CH99" i="3"/>
  <c r="BW99" i="3"/>
  <c r="BU101" i="3"/>
  <c r="CF101" i="3"/>
  <c r="BV104" i="3"/>
  <c r="CG104" i="3"/>
  <c r="CG115" i="3"/>
  <c r="BV115" i="3"/>
  <c r="CF94" i="3"/>
  <c r="BU94" i="3"/>
  <c r="CE5" i="3"/>
  <c r="CD6" i="3"/>
  <c r="BU10" i="3"/>
  <c r="CH10" i="3"/>
  <c r="BT11" i="3"/>
  <c r="CG11" i="3"/>
  <c r="BS12" i="3"/>
  <c r="CF12" i="3"/>
  <c r="CE13" i="3"/>
  <c r="CP13" i="3" s="1"/>
  <c r="E45" i="3" s="1"/>
  <c r="O45" i="3" s="1"/>
  <c r="CD14" i="3"/>
  <c r="BW19" i="3"/>
  <c r="BV19" i="3"/>
  <c r="CH19" i="3"/>
  <c r="BU19" i="3"/>
  <c r="CE19" i="3"/>
  <c r="I50" i="3"/>
  <c r="S50" i="3" s="1"/>
  <c r="BW27" i="3"/>
  <c r="BV27" i="3"/>
  <c r="CH27" i="3"/>
  <c r="BU27" i="3"/>
  <c r="CG27" i="3"/>
  <c r="CR27" i="3" s="1"/>
  <c r="BT27" i="3"/>
  <c r="CF27" i="3"/>
  <c r="BS27" i="3"/>
  <c r="CE27" i="3"/>
  <c r="CD27" i="3"/>
  <c r="BW48" i="3"/>
  <c r="BV48" i="3"/>
  <c r="CR48" i="3" s="1"/>
  <c r="CH48" i="3"/>
  <c r="CS48" i="3" s="1"/>
  <c r="BU48" i="3"/>
  <c r="CG48" i="3"/>
  <c r="BT48" i="3"/>
  <c r="CF48" i="3"/>
  <c r="BS48" i="3"/>
  <c r="CE48" i="3"/>
  <c r="CD48" i="3"/>
  <c r="CO48" i="3" s="1"/>
  <c r="BT86" i="3"/>
  <c r="CE86" i="3"/>
  <c r="BT125" i="3"/>
  <c r="CE125" i="3"/>
  <c r="CG86" i="3"/>
  <c r="BV86" i="3"/>
  <c r="BT98" i="3"/>
  <c r="CE98" i="3"/>
  <c r="BW80" i="3"/>
  <c r="CH80" i="3"/>
  <c r="CH82" i="3"/>
  <c r="BW82" i="3"/>
  <c r="BV84" i="3"/>
  <c r="CG84" i="3"/>
  <c r="BU93" i="3"/>
  <c r="CF93" i="3"/>
  <c r="BU98" i="3"/>
  <c r="CF98" i="3"/>
  <c r="CG102" i="3"/>
  <c r="BV102" i="3"/>
  <c r="CH104" i="3"/>
  <c r="BW104" i="3"/>
  <c r="BV114" i="3"/>
  <c r="CG114" i="3"/>
  <c r="BU120" i="3"/>
  <c r="CF120" i="3"/>
  <c r="BV124" i="3"/>
  <c r="CG124" i="3"/>
  <c r="BU99" i="3"/>
  <c r="CF99" i="3"/>
  <c r="BW101" i="3"/>
  <c r="CH101" i="3"/>
  <c r="BV109" i="3"/>
  <c r="CG109" i="3"/>
  <c r="BW114" i="3"/>
  <c r="CH114" i="3"/>
  <c r="BW124" i="3"/>
  <c r="CH124" i="3"/>
  <c r="CE6" i="3"/>
  <c r="BV10" i="3"/>
  <c r="BU11" i="3"/>
  <c r="CH11" i="3"/>
  <c r="BT12" i="3"/>
  <c r="CG12" i="3"/>
  <c r="CE14" i="3"/>
  <c r="CP14" i="3" s="1"/>
  <c r="E43" i="3" s="1"/>
  <c r="CF24" i="3"/>
  <c r="BS24" i="3"/>
  <c r="CE24" i="3"/>
  <c r="CD24" i="3"/>
  <c r="BW24" i="3"/>
  <c r="BV24" i="3"/>
  <c r="CH24" i="3"/>
  <c r="BU24" i="3"/>
  <c r="CG24" i="3"/>
  <c r="BT24" i="3"/>
  <c r="CF44" i="3"/>
  <c r="BS44" i="3"/>
  <c r="CE44" i="3"/>
  <c r="CD44" i="3"/>
  <c r="BW44" i="3"/>
  <c r="BV44" i="3"/>
  <c r="CH44" i="3"/>
  <c r="BU44" i="3"/>
  <c r="CG44" i="3"/>
  <c r="BT44" i="3"/>
  <c r="CE79" i="3"/>
  <c r="BT79" i="3"/>
  <c r="BU106" i="3"/>
  <c r="CF106" i="3"/>
  <c r="BU127" i="3"/>
  <c r="CF127" i="3"/>
  <c r="BW127" i="3"/>
  <c r="CH127" i="3"/>
  <c r="BV79" i="3"/>
  <c r="CG79" i="3"/>
  <c r="CF81" i="3"/>
  <c r="BU81" i="3"/>
  <c r="BU85" i="3"/>
  <c r="CF85" i="3"/>
  <c r="CE87" i="3"/>
  <c r="BT87" i="3"/>
  <c r="BV88" i="3"/>
  <c r="CG88" i="3"/>
  <c r="BW89" i="3"/>
  <c r="CH89" i="3"/>
  <c r="BW93" i="3"/>
  <c r="CH93" i="3"/>
  <c r="BU96" i="3"/>
  <c r="CF96" i="3"/>
  <c r="BW98" i="3"/>
  <c r="CH98" i="3"/>
  <c r="BU107" i="3"/>
  <c r="CF107" i="3"/>
  <c r="CE108" i="3"/>
  <c r="BT108" i="3"/>
  <c r="BW109" i="3"/>
  <c r="CH109" i="3"/>
  <c r="BT112" i="3"/>
  <c r="CE112" i="3"/>
  <c r="CG113" i="3"/>
  <c r="BV113" i="3"/>
  <c r="BU117" i="3"/>
  <c r="CF117" i="3"/>
  <c r="BU122" i="3"/>
  <c r="CF122" i="3"/>
  <c r="BU123" i="3"/>
  <c r="CF123" i="3"/>
  <c r="BT128" i="3"/>
  <c r="CE128" i="3"/>
  <c r="BT5" i="3"/>
  <c r="CG5" i="3"/>
  <c r="BS6" i="3"/>
  <c r="CF6" i="3"/>
  <c r="CQ6" i="3" s="1"/>
  <c r="BW10" i="3"/>
  <c r="BV11" i="3"/>
  <c r="BU12" i="3"/>
  <c r="CH12" i="3"/>
  <c r="BT13" i="3"/>
  <c r="CG13" i="3"/>
  <c r="BS14" i="3"/>
  <c r="CO14" i="3" s="1"/>
  <c r="D43" i="3" s="1"/>
  <c r="X43" i="3" s="1"/>
  <c r="CF14" i="3"/>
  <c r="CF19" i="3"/>
  <c r="CG41" i="3"/>
  <c r="BT41" i="3"/>
  <c r="CF41" i="3"/>
  <c r="BS41" i="3"/>
  <c r="CE41" i="3"/>
  <c r="CD41" i="3"/>
  <c r="BW41" i="3"/>
  <c r="BV41" i="3"/>
  <c r="CH41" i="3"/>
  <c r="BU41" i="3"/>
  <c r="BW87" i="3"/>
  <c r="CH87" i="3"/>
  <c r="BV95" i="3"/>
  <c r="CG95" i="3"/>
  <c r="CF100" i="3"/>
  <c r="BU100" i="3"/>
  <c r="BT115" i="3"/>
  <c r="CE115" i="3"/>
  <c r="BW116" i="3"/>
  <c r="CH116" i="3"/>
  <c r="BV120" i="3"/>
  <c r="CG120" i="3"/>
  <c r="BV82" i="3"/>
  <c r="CG82" i="3"/>
  <c r="BT93" i="3"/>
  <c r="CE93" i="3"/>
  <c r="BV103" i="3"/>
  <c r="CG103" i="3"/>
  <c r="BW111" i="3"/>
  <c r="CH111" i="3"/>
  <c r="BU124" i="3"/>
  <c r="CF124" i="3"/>
  <c r="CG83" i="3"/>
  <c r="BV83" i="3"/>
  <c r="BT88" i="3"/>
  <c r="CE88" i="3"/>
  <c r="CF89" i="3"/>
  <c r="BU89" i="3"/>
  <c r="BV101" i="3"/>
  <c r="CG101" i="3"/>
  <c r="BW103" i="3"/>
  <c r="CH103" i="3"/>
  <c r="BU109" i="3"/>
  <c r="CF109" i="3"/>
  <c r="CH115" i="3"/>
  <c r="BW115" i="3"/>
  <c r="BV119" i="3"/>
  <c r="CG119" i="3"/>
  <c r="BW125" i="3"/>
  <c r="CH125" i="3"/>
  <c r="BW84" i="3"/>
  <c r="CH84" i="3"/>
  <c r="BU88" i="3"/>
  <c r="CF88" i="3"/>
  <c r="CG89" i="3"/>
  <c r="BV89" i="3"/>
  <c r="BV93" i="3"/>
  <c r="CG93" i="3"/>
  <c r="CG94" i="3"/>
  <c r="BV94" i="3"/>
  <c r="BT96" i="3"/>
  <c r="CE96" i="3"/>
  <c r="BV98" i="3"/>
  <c r="CG98" i="3"/>
  <c r="CH102" i="3"/>
  <c r="BW102" i="3"/>
  <c r="CF113" i="3"/>
  <c r="BU113" i="3"/>
  <c r="BT117" i="3"/>
  <c r="CE117" i="3"/>
  <c r="BW119" i="3"/>
  <c r="CH119" i="3"/>
  <c r="BT122" i="3"/>
  <c r="CE122" i="3"/>
  <c r="BT123" i="3"/>
  <c r="CE123" i="3"/>
  <c r="CG81" i="3"/>
  <c r="BV81" i="3"/>
  <c r="BV85" i="3"/>
  <c r="CG85" i="3"/>
  <c r="BU87" i="3"/>
  <c r="CF87" i="3"/>
  <c r="CH88" i="3"/>
  <c r="BW88" i="3"/>
  <c r="BV92" i="3"/>
  <c r="CG92" i="3"/>
  <c r="CE95" i="3"/>
  <c r="BT95" i="3"/>
  <c r="BV96" i="3"/>
  <c r="CG96" i="3"/>
  <c r="BT102" i="3"/>
  <c r="CE102" i="3"/>
  <c r="CG107" i="3"/>
  <c r="BV107" i="3"/>
  <c r="BV108" i="3"/>
  <c r="CG108" i="3"/>
  <c r="BV112" i="3"/>
  <c r="CG112" i="3"/>
  <c r="BW113" i="3"/>
  <c r="CH113" i="3"/>
  <c r="BU116" i="3"/>
  <c r="CF116" i="3"/>
  <c r="BV117" i="3"/>
  <c r="CG117" i="3"/>
  <c r="CF121" i="3"/>
  <c r="BU121" i="3"/>
  <c r="BV122" i="3"/>
  <c r="CG122" i="3"/>
  <c r="CG123" i="3"/>
  <c r="BV123" i="3"/>
  <c r="BU128" i="3"/>
  <c r="CF128" i="3"/>
  <c r="BU5" i="3"/>
  <c r="CH5" i="3"/>
  <c r="BT6" i="3"/>
  <c r="CG6" i="3"/>
  <c r="BW11" i="3"/>
  <c r="BV12" i="3"/>
  <c r="BU13" i="3"/>
  <c r="CH13" i="3"/>
  <c r="BT14" i="3"/>
  <c r="CG14" i="3"/>
  <c r="BW37" i="3"/>
  <c r="BV37" i="3"/>
  <c r="CH37" i="3"/>
  <c r="BU37" i="3"/>
  <c r="CG37" i="3"/>
  <c r="BT37" i="3"/>
  <c r="CF37" i="3"/>
  <c r="BS37" i="3"/>
  <c r="CE37" i="3"/>
  <c r="CP37" i="3" s="1"/>
  <c r="CD37" i="3"/>
  <c r="BT91" i="3"/>
  <c r="CE91" i="3"/>
  <c r="BT104" i="3"/>
  <c r="CE104" i="3"/>
  <c r="BU111" i="3"/>
  <c r="CF111" i="3"/>
  <c r="CH128" i="3"/>
  <c r="BW128" i="3"/>
  <c r="BW79" i="3"/>
  <c r="CH79" i="3"/>
  <c r="CF84" i="3"/>
  <c r="BU84" i="3"/>
  <c r="BW100" i="3"/>
  <c r="CH100" i="3"/>
  <c r="CF102" i="3"/>
  <c r="BU102" i="3"/>
  <c r="BW106" i="3"/>
  <c r="CH106" i="3"/>
  <c r="BT109" i="3"/>
  <c r="CE109" i="3"/>
  <c r="BU114" i="3"/>
  <c r="CF114" i="3"/>
  <c r="BU119" i="3"/>
  <c r="CF119" i="3"/>
  <c r="BV125" i="3"/>
  <c r="CG125" i="3"/>
  <c r="CH86" i="3"/>
  <c r="BW86" i="3"/>
  <c r="BW81" i="3"/>
  <c r="CH81" i="3"/>
  <c r="BW85" i="3"/>
  <c r="CH85" i="3"/>
  <c r="BV87" i="3"/>
  <c r="CG87" i="3"/>
  <c r="CH91" i="3"/>
  <c r="BW91" i="3"/>
  <c r="BW92" i="3"/>
  <c r="CH92" i="3"/>
  <c r="BU95" i="3"/>
  <c r="CF95" i="3"/>
  <c r="CH96" i="3"/>
  <c r="BW96" i="3"/>
  <c r="BT106" i="3"/>
  <c r="CE106" i="3"/>
  <c r="CH112" i="3"/>
  <c r="BW112" i="3"/>
  <c r="BV116" i="3"/>
  <c r="CG116" i="3"/>
  <c r="BW117" i="3"/>
  <c r="CH117" i="3"/>
  <c r="BT120" i="3"/>
  <c r="CE120" i="3"/>
  <c r="BV121" i="3"/>
  <c r="CG121" i="3"/>
  <c r="BW122" i="3"/>
  <c r="CH122" i="3"/>
  <c r="CH123" i="3"/>
  <c r="BW123" i="3"/>
  <c r="BT127" i="3"/>
  <c r="CE127" i="3"/>
  <c r="BV128" i="3"/>
  <c r="CG128" i="3"/>
  <c r="BV5" i="3"/>
  <c r="BU6" i="3"/>
  <c r="CH6" i="3"/>
  <c r="CD10" i="3"/>
  <c r="BW12" i="3"/>
  <c r="BV13" i="3"/>
  <c r="BU14" i="3"/>
  <c r="CQ14" i="3" s="1"/>
  <c r="F43" i="3" s="1"/>
  <c r="CH14" i="3"/>
  <c r="BW40" i="3"/>
  <c r="BV40" i="3"/>
  <c r="CH40" i="3"/>
  <c r="BU40" i="3"/>
  <c r="CG40" i="3"/>
  <c r="CR40" i="3" s="1"/>
  <c r="BT40" i="3"/>
  <c r="CF40" i="3"/>
  <c r="BS40" i="3"/>
  <c r="CE40" i="3"/>
  <c r="CD40" i="3"/>
  <c r="CE10" i="3"/>
  <c r="CG23" i="3"/>
  <c r="BT23" i="3"/>
  <c r="CF23" i="3"/>
  <c r="BS23" i="3"/>
  <c r="CE23" i="3"/>
  <c r="CD23" i="3"/>
  <c r="BW23" i="3"/>
  <c r="BV23" i="3"/>
  <c r="CH23" i="3"/>
  <c r="BU23" i="3"/>
  <c r="CG33" i="3"/>
  <c r="BT33" i="3"/>
  <c r="CF33" i="3"/>
  <c r="BS33" i="3"/>
  <c r="CE33" i="3"/>
  <c r="CD33" i="3"/>
  <c r="CO33" i="3" s="1"/>
  <c r="BW33" i="3"/>
  <c r="BV33" i="3"/>
  <c r="CH33" i="3"/>
  <c r="BU33" i="3"/>
  <c r="CF36" i="3"/>
  <c r="BS36" i="3"/>
  <c r="CO36" i="3" s="1"/>
  <c r="CE36" i="3"/>
  <c r="CD36" i="3"/>
  <c r="BW36" i="3"/>
  <c r="BV36" i="3"/>
  <c r="CH36" i="3"/>
  <c r="BU36" i="3"/>
  <c r="CG36" i="3"/>
  <c r="BT36" i="3"/>
  <c r="CF52" i="3"/>
  <c r="CG52" i="3"/>
  <c r="BS52" i="3"/>
  <c r="CE52" i="3"/>
  <c r="CD52" i="3"/>
  <c r="BW52" i="3"/>
  <c r="BV52" i="3"/>
  <c r="BU52" i="3"/>
  <c r="CH52" i="3"/>
  <c r="BT52" i="3"/>
  <c r="BU79" i="3"/>
  <c r="CF79" i="3"/>
  <c r="BU80" i="3"/>
  <c r="CF80" i="3"/>
  <c r="BU82" i="3"/>
  <c r="CF82" i="3"/>
  <c r="CF86" i="3"/>
  <c r="BU86" i="3"/>
  <c r="CF92" i="3"/>
  <c r="BU92" i="3"/>
  <c r="BT94" i="3"/>
  <c r="CE94" i="3"/>
  <c r="BW95" i="3"/>
  <c r="CH95" i="3"/>
  <c r="CG99" i="3"/>
  <c r="BV99" i="3"/>
  <c r="BV100" i="3"/>
  <c r="CG100" i="3"/>
  <c r="BT101" i="3"/>
  <c r="CE101" i="3"/>
  <c r="BU103" i="3"/>
  <c r="CF103" i="3"/>
  <c r="BU104" i="3"/>
  <c r="CF104" i="3"/>
  <c r="BV106" i="3"/>
  <c r="CG106" i="3"/>
  <c r="CH107" i="3"/>
  <c r="BW107" i="3"/>
  <c r="BV111" i="3"/>
  <c r="CG111" i="3"/>
  <c r="BU112" i="3"/>
  <c r="CF112" i="3"/>
  <c r="BT114" i="3"/>
  <c r="CE114" i="3"/>
  <c r="BU115" i="3"/>
  <c r="CF115" i="3"/>
  <c r="CH120" i="3"/>
  <c r="BW120" i="3"/>
  <c r="BU125" i="3"/>
  <c r="CF125" i="3"/>
  <c r="BV127" i="3"/>
  <c r="CG127" i="3"/>
  <c r="BS10" i="3"/>
  <c r="CG49" i="3"/>
  <c r="BT49" i="3"/>
  <c r="CF49" i="3"/>
  <c r="BS49" i="3"/>
  <c r="CE49" i="3"/>
  <c r="CD49" i="3"/>
  <c r="I52" i="3"/>
  <c r="BW49" i="3"/>
  <c r="BV49" i="3"/>
  <c r="CH49" i="3"/>
  <c r="BU49" i="3"/>
  <c r="BW21" i="3"/>
  <c r="BS25" i="3"/>
  <c r="CF25" i="3"/>
  <c r="CQ25" i="3" s="1"/>
  <c r="CE26" i="3"/>
  <c r="BW29" i="3"/>
  <c r="BS31" i="3"/>
  <c r="CF31" i="3"/>
  <c r="CE34" i="3"/>
  <c r="BS39" i="3"/>
  <c r="CF39" i="3"/>
  <c r="CQ39" i="3" s="1"/>
  <c r="CE42" i="3"/>
  <c r="BW43" i="3"/>
  <c r="BS47" i="3"/>
  <c r="CF47" i="3"/>
  <c r="CE50" i="3"/>
  <c r="BW51" i="3"/>
  <c r="CF53" i="3"/>
  <c r="BS83" i="3"/>
  <c r="CD83" i="3"/>
  <c r="CD84" i="3"/>
  <c r="BS84" i="3"/>
  <c r="CD101" i="3"/>
  <c r="BS113" i="3"/>
  <c r="CD113" i="3"/>
  <c r="CD20" i="3"/>
  <c r="BW22" i="3"/>
  <c r="CS22" i="3" s="1"/>
  <c r="BT25" i="3"/>
  <c r="CG25" i="3"/>
  <c r="BS26" i="3"/>
  <c r="CF26" i="3"/>
  <c r="CD28" i="3"/>
  <c r="BW30" i="3"/>
  <c r="BT31" i="3"/>
  <c r="CP31" i="3" s="1"/>
  <c r="CG31" i="3"/>
  <c r="BS34" i="3"/>
  <c r="CO34" i="3" s="1"/>
  <c r="CF34" i="3"/>
  <c r="BW38" i="3"/>
  <c r="CS38" i="3" s="1"/>
  <c r="BT39" i="3"/>
  <c r="CG39" i="3"/>
  <c r="CR39" i="3" s="1"/>
  <c r="BS42" i="3"/>
  <c r="CF42" i="3"/>
  <c r="BW46" i="3"/>
  <c r="BT47" i="3"/>
  <c r="CG47" i="3"/>
  <c r="BS50" i="3"/>
  <c r="CF50" i="3"/>
  <c r="CQ50" i="3" s="1"/>
  <c r="F51" i="3" s="1"/>
  <c r="BS53" i="3"/>
  <c r="CG53" i="3"/>
  <c r="CD80" i="3"/>
  <c r="CD81" i="3"/>
  <c r="CD85" i="3"/>
  <c r="BS90" i="3"/>
  <c r="CD96" i="3"/>
  <c r="BS103" i="3"/>
  <c r="BS114" i="3"/>
  <c r="BS119" i="3"/>
  <c r="BS122" i="3"/>
  <c r="CD122" i="3"/>
  <c r="BS126" i="3"/>
  <c r="CD126" i="3"/>
  <c r="BS128" i="3"/>
  <c r="CD128" i="3"/>
  <c r="CE20" i="3"/>
  <c r="CD21" i="3"/>
  <c r="BU25" i="3"/>
  <c r="CH25" i="3"/>
  <c r="BT26" i="3"/>
  <c r="CG26" i="3"/>
  <c r="CE28" i="3"/>
  <c r="CD29" i="3"/>
  <c r="BU31" i="3"/>
  <c r="CH31" i="3"/>
  <c r="BT34" i="3"/>
  <c r="CG34" i="3"/>
  <c r="CD35" i="3"/>
  <c r="BU39" i="3"/>
  <c r="CH39" i="3"/>
  <c r="BT42" i="3"/>
  <c r="CG42" i="3"/>
  <c r="CD43" i="3"/>
  <c r="BU47" i="3"/>
  <c r="CH47" i="3"/>
  <c r="BT50" i="3"/>
  <c r="CP50" i="3" s="1"/>
  <c r="E51" i="3" s="1"/>
  <c r="O51" i="3" s="1"/>
  <c r="CG50" i="3"/>
  <c r="CD51" i="3"/>
  <c r="BT53" i="3"/>
  <c r="CH53" i="3"/>
  <c r="BS102" i="3"/>
  <c r="CD102" i="3"/>
  <c r="BS107" i="3"/>
  <c r="CD107" i="3"/>
  <c r="CD108" i="3"/>
  <c r="BS108" i="3"/>
  <c r="CD124" i="3"/>
  <c r="BS124" i="3"/>
  <c r="CE21" i="3"/>
  <c r="BV25" i="3"/>
  <c r="BU26" i="3"/>
  <c r="CH26" i="3"/>
  <c r="CE29" i="3"/>
  <c r="BV31" i="3"/>
  <c r="BU34" i="3"/>
  <c r="CH34" i="3"/>
  <c r="CE35" i="3"/>
  <c r="CP35" i="3" s="1"/>
  <c r="E39" i="3" s="1"/>
  <c r="BV39" i="3"/>
  <c r="BU42" i="3"/>
  <c r="CH42" i="3"/>
  <c r="CE43" i="3"/>
  <c r="BV47" i="3"/>
  <c r="BU50" i="3"/>
  <c r="CH50" i="3"/>
  <c r="CS50" i="3" s="1"/>
  <c r="H51" i="3" s="1"/>
  <c r="R51" i="3" s="1"/>
  <c r="CE51" i="3"/>
  <c r="BU53" i="3"/>
  <c r="CD116" i="3"/>
  <c r="BS116" i="3"/>
  <c r="BS118" i="3"/>
  <c r="CD118" i="3"/>
  <c r="BS120" i="3"/>
  <c r="CD120" i="3"/>
  <c r="BS123" i="3"/>
  <c r="CD123" i="3"/>
  <c r="BT20" i="3"/>
  <c r="CG20" i="3"/>
  <c r="BS21" i="3"/>
  <c r="CF21" i="3"/>
  <c r="CQ21" i="3" s="1"/>
  <c r="CE22" i="3"/>
  <c r="CP22" i="3" s="1"/>
  <c r="BW25" i="3"/>
  <c r="BV26" i="3"/>
  <c r="BT28" i="3"/>
  <c r="CG28" i="3"/>
  <c r="BS29" i="3"/>
  <c r="CF29" i="3"/>
  <c r="CQ29" i="3" s="1"/>
  <c r="F35" i="3" s="1"/>
  <c r="CE30" i="3"/>
  <c r="CP30" i="3" s="1"/>
  <c r="BW31" i="3"/>
  <c r="BV34" i="3"/>
  <c r="BS35" i="3"/>
  <c r="CF35" i="3"/>
  <c r="CE38" i="3"/>
  <c r="BW39" i="3"/>
  <c r="BV42" i="3"/>
  <c r="CR42" i="3" s="1"/>
  <c r="BS43" i="3"/>
  <c r="CF43" i="3"/>
  <c r="CE46" i="3"/>
  <c r="BW47" i="3"/>
  <c r="BV50" i="3"/>
  <c r="BS51" i="3"/>
  <c r="CO51" i="3" s="1"/>
  <c r="CF51" i="3"/>
  <c r="BV53" i="3"/>
  <c r="BS82" i="3"/>
  <c r="BS91" i="3"/>
  <c r="CD91" i="3"/>
  <c r="CD92" i="3"/>
  <c r="BS92" i="3"/>
  <c r="CO92" i="3" s="1"/>
  <c r="BS98" i="3"/>
  <c r="CD104" i="3"/>
  <c r="BS111" i="3"/>
  <c r="BS115" i="3"/>
  <c r="CD115" i="3"/>
  <c r="BU20" i="3"/>
  <c r="CH20" i="3"/>
  <c r="BT21" i="3"/>
  <c r="CP21" i="3" s="1"/>
  <c r="CG21" i="3"/>
  <c r="CR21" i="3" s="1"/>
  <c r="BS22" i="3"/>
  <c r="CF22" i="3"/>
  <c r="BW26" i="3"/>
  <c r="BU28" i="3"/>
  <c r="CH28" i="3"/>
  <c r="BT29" i="3"/>
  <c r="CG29" i="3"/>
  <c r="CR29" i="3" s="1"/>
  <c r="G35" i="3" s="1"/>
  <c r="BS30" i="3"/>
  <c r="CF30" i="3"/>
  <c r="BW34" i="3"/>
  <c r="BT35" i="3"/>
  <c r="CG35" i="3"/>
  <c r="BS38" i="3"/>
  <c r="CO38" i="3" s="1"/>
  <c r="CF38" i="3"/>
  <c r="CQ38" i="3" s="1"/>
  <c r="BW42" i="3"/>
  <c r="BT43" i="3"/>
  <c r="CG43" i="3"/>
  <c r="BS46" i="3"/>
  <c r="CF46" i="3"/>
  <c r="BW50" i="3"/>
  <c r="BT51" i="3"/>
  <c r="CG51" i="3"/>
  <c r="BW53" i="3"/>
  <c r="BS110" i="3"/>
  <c r="CD110" i="3"/>
  <c r="BV20" i="3"/>
  <c r="BU21" i="3"/>
  <c r="BT22" i="3"/>
  <c r="CD25" i="3"/>
  <c r="BV28" i="3"/>
  <c r="BU29" i="3"/>
  <c r="BT30" i="3"/>
  <c r="CD31" i="3"/>
  <c r="BU35" i="3"/>
  <c r="BT38" i="3"/>
  <c r="CD39" i="3"/>
  <c r="BU43" i="3"/>
  <c r="BT46" i="3"/>
  <c r="CD47" i="3"/>
  <c r="BU51" i="3"/>
  <c r="CD53" i="3"/>
  <c r="CD88" i="3"/>
  <c r="CO88" i="3" s="1"/>
  <c r="D78" i="3" s="1"/>
  <c r="T78" i="3" s="1"/>
  <c r="BS95" i="3"/>
  <c r="BS94" i="3"/>
  <c r="CD94" i="3"/>
  <c r="BS99" i="3"/>
  <c r="CD99" i="3"/>
  <c r="CD100" i="3"/>
  <c r="BS100" i="3"/>
  <c r="BS127" i="3"/>
  <c r="CD86" i="3"/>
  <c r="CO86" i="3" s="1"/>
  <c r="D95" i="3" s="1"/>
  <c r="CD89" i="3"/>
  <c r="CD97" i="3"/>
  <c r="CD105" i="3"/>
  <c r="CD121" i="3"/>
  <c r="BB4" i="3"/>
  <c r="CO7" i="3"/>
  <c r="D54" i="3" s="1"/>
  <c r="V54" i="3" s="1"/>
  <c r="CO11" i="3"/>
  <c r="D62" i="3" s="1"/>
  <c r="T62" i="3" s="1"/>
  <c r="CS11" i="3"/>
  <c r="H62" i="3" s="1"/>
  <c r="R62" i="3" s="1"/>
  <c r="CP11" i="3"/>
  <c r="E62" i="3" s="1"/>
  <c r="CS10" i="3"/>
  <c r="H56" i="3" s="1"/>
  <c r="CR10" i="3"/>
  <c r="G56" i="3" s="1"/>
  <c r="CP10" i="3"/>
  <c r="E56" i="3" s="1"/>
  <c r="I56" i="3"/>
  <c r="CS6" i="3"/>
  <c r="CR6" i="3"/>
  <c r="CO9" i="3"/>
  <c r="Q5" i="3"/>
  <c r="R12" i="3"/>
  <c r="X16" i="3"/>
  <c r="P16" i="3"/>
  <c r="W16" i="3"/>
  <c r="T16" i="3"/>
  <c r="U16" i="3"/>
  <c r="X18" i="3"/>
  <c r="P18" i="3"/>
  <c r="W18" i="3"/>
  <c r="V18" i="3"/>
  <c r="U18" i="3"/>
  <c r="T18" i="3"/>
  <c r="CS42" i="3"/>
  <c r="CQ42" i="3"/>
  <c r="BR71" i="3"/>
  <c r="R5" i="3"/>
  <c r="BA5" i="3"/>
  <c r="CS8" i="3"/>
  <c r="H61" i="3" s="1"/>
  <c r="O12" i="3"/>
  <c r="T12" i="3"/>
  <c r="O16" i="3"/>
  <c r="V16" i="3"/>
  <c r="T17" i="3"/>
  <c r="X17" i="3"/>
  <c r="P17" i="3"/>
  <c r="W17" i="3"/>
  <c r="V17" i="3"/>
  <c r="O18" i="3"/>
  <c r="X20" i="3"/>
  <c r="P20" i="3"/>
  <c r="W20" i="3"/>
  <c r="V20" i="3"/>
  <c r="U20" i="3"/>
  <c r="T20" i="3"/>
  <c r="CQ20" i="3"/>
  <c r="CS26" i="3"/>
  <c r="CR30" i="3"/>
  <c r="CQ30" i="3"/>
  <c r="O31" i="3"/>
  <c r="Q31" i="3"/>
  <c r="S2" i="3"/>
  <c r="BB3" i="3"/>
  <c r="W4" i="3"/>
  <c r="CS4" i="3"/>
  <c r="O7" i="3"/>
  <c r="T7" i="3"/>
  <c r="S11" i="3"/>
  <c r="U12" i="3"/>
  <c r="X14" i="3"/>
  <c r="P14" i="3"/>
  <c r="W14" i="3"/>
  <c r="T14" i="3"/>
  <c r="U14" i="3"/>
  <c r="S15" i="3"/>
  <c r="CQ16" i="3"/>
  <c r="F57" i="3" s="1"/>
  <c r="O17" i="3"/>
  <c r="CP18" i="3"/>
  <c r="CO20" i="3"/>
  <c r="CP26" i="3"/>
  <c r="CS31" i="3"/>
  <c r="CR31" i="3"/>
  <c r="G31" i="3"/>
  <c r="P31" i="3" s="1"/>
  <c r="T2" i="3"/>
  <c r="BG71" i="3"/>
  <c r="X4" i="3"/>
  <c r="T5" i="3"/>
  <c r="CR5" i="3"/>
  <c r="P6" i="3"/>
  <c r="U7" i="3"/>
  <c r="O10" i="3"/>
  <c r="T10" i="3"/>
  <c r="P11" i="3"/>
  <c r="V12" i="3"/>
  <c r="R13" i="3"/>
  <c r="O14" i="3"/>
  <c r="V14" i="3"/>
  <c r="CP20" i="3"/>
  <c r="H31" i="3"/>
  <c r="R31" i="3" s="1"/>
  <c r="T3" i="3"/>
  <c r="BH71" i="3"/>
  <c r="Q4" i="3"/>
  <c r="U5" i="3"/>
  <c r="Q6" i="3"/>
  <c r="V7" i="3"/>
  <c r="CR8" i="3"/>
  <c r="G61" i="3" s="1"/>
  <c r="U10" i="3"/>
  <c r="X12" i="3"/>
  <c r="T13" i="3"/>
  <c r="CO13" i="3"/>
  <c r="D45" i="3" s="1"/>
  <c r="X45" i="3" s="1"/>
  <c r="I43" i="3"/>
  <c r="CS14" i="3"/>
  <c r="H43" i="3" s="1"/>
  <c r="CO16" i="3"/>
  <c r="D57" i="3" s="1"/>
  <c r="U57" i="3" s="1"/>
  <c r="T31" i="3"/>
  <c r="CP41" i="3"/>
  <c r="E40" i="3" s="1"/>
  <c r="I40" i="3"/>
  <c r="CQ41" i="3"/>
  <c r="F40" i="3" s="1"/>
  <c r="CR41" i="3"/>
  <c r="G40" i="3" s="1"/>
  <c r="S31" i="3"/>
  <c r="V2" i="3"/>
  <c r="V5" i="3"/>
  <c r="X7" i="3"/>
  <c r="S12" i="3"/>
  <c r="CS12" i="3"/>
  <c r="T15" i="3"/>
  <c r="X15" i="3"/>
  <c r="P15" i="3"/>
  <c r="W15" i="3"/>
  <c r="U15" i="3"/>
  <c r="S16" i="3"/>
  <c r="CP16" i="3"/>
  <c r="E57" i="3" s="1"/>
  <c r="O57" i="3" s="1"/>
  <c r="R17" i="3"/>
  <c r="S18" i="3"/>
  <c r="I36" i="3"/>
  <c r="CR28" i="3"/>
  <c r="G36" i="3" s="1"/>
  <c r="U2" i="3"/>
  <c r="O2" i="3"/>
  <c r="V3" i="3"/>
  <c r="BJ71" i="3"/>
  <c r="CO3" i="3"/>
  <c r="W5" i="3"/>
  <c r="T6" i="3"/>
  <c r="S7" i="3"/>
  <c r="U8" i="3"/>
  <c r="CO8" i="3"/>
  <c r="D61" i="3" s="1"/>
  <c r="T61" i="3" s="1"/>
  <c r="X10" i="3"/>
  <c r="O11" i="3"/>
  <c r="T11" i="3"/>
  <c r="P12" i="3"/>
  <c r="V13" i="3"/>
  <c r="CS13" i="3"/>
  <c r="H45" i="3" s="1"/>
  <c r="O15" i="3"/>
  <c r="V15" i="3"/>
  <c r="Q16" i="3"/>
  <c r="S17" i="3"/>
  <c r="Q18" i="3"/>
  <c r="S20" i="3"/>
  <c r="CP24" i="3"/>
  <c r="CR25" i="3"/>
  <c r="V31" i="3"/>
  <c r="Q2" i="3"/>
  <c r="U3" i="3"/>
  <c r="BI71" i="3"/>
  <c r="W2" i="3"/>
  <c r="P2" i="3"/>
  <c r="X2" i="3"/>
  <c r="BK71" i="3"/>
  <c r="P7" i="3"/>
  <c r="V8" i="3"/>
  <c r="CP8" i="3"/>
  <c r="E61" i="3" s="1"/>
  <c r="S10" i="3"/>
  <c r="U11" i="3"/>
  <c r="X13" i="3"/>
  <c r="I45" i="3"/>
  <c r="S45" i="3" s="1"/>
  <c r="S14" i="3"/>
  <c r="CQ15" i="3"/>
  <c r="CS15" i="3"/>
  <c r="Q17" i="3"/>
  <c r="R18" i="3"/>
  <c r="CS19" i="3"/>
  <c r="H50" i="3" s="1"/>
  <c r="Q20" i="3"/>
  <c r="W31" i="3"/>
  <c r="W19" i="3"/>
  <c r="W21" i="3"/>
  <c r="CS21" i="3"/>
  <c r="W23" i="3"/>
  <c r="CS23" i="3"/>
  <c r="W25" i="3"/>
  <c r="CS25" i="3"/>
  <c r="W27" i="3"/>
  <c r="CS27" i="3"/>
  <c r="W29" i="3"/>
  <c r="CS29" i="3"/>
  <c r="H35" i="3" s="1"/>
  <c r="CS35" i="3"/>
  <c r="H39" i="3" s="1"/>
  <c r="CQ35" i="3"/>
  <c r="F39" i="3" s="1"/>
  <c r="CQ40" i="3"/>
  <c r="CS40" i="3"/>
  <c r="P19" i="3"/>
  <c r="X19" i="3"/>
  <c r="P21" i="3"/>
  <c r="X21" i="3"/>
  <c r="T22" i="3"/>
  <c r="P23" i="3"/>
  <c r="X23" i="3"/>
  <c r="T24" i="3"/>
  <c r="P25" i="3"/>
  <c r="X25" i="3"/>
  <c r="T26" i="3"/>
  <c r="P27" i="3"/>
  <c r="X27" i="3"/>
  <c r="T28" i="3"/>
  <c r="P29" i="3"/>
  <c r="X29" i="3"/>
  <c r="I35" i="3"/>
  <c r="T30" i="3"/>
  <c r="CQ33" i="3"/>
  <c r="CP33" i="3"/>
  <c r="CS33" i="3"/>
  <c r="CR33" i="3"/>
  <c r="J64" i="3"/>
  <c r="CP39" i="3"/>
  <c r="CQ48" i="3"/>
  <c r="Q19" i="3"/>
  <c r="Q21" i="3"/>
  <c r="U22" i="3"/>
  <c r="Q23" i="3"/>
  <c r="U24" i="3"/>
  <c r="Q25" i="3"/>
  <c r="U26" i="3"/>
  <c r="CO27" i="3"/>
  <c r="U28" i="3"/>
  <c r="U30" i="3"/>
  <c r="X31" i="3"/>
  <c r="V22" i="3"/>
  <c r="V24" i="3"/>
  <c r="CP25" i="3"/>
  <c r="V26" i="3"/>
  <c r="V28" i="3"/>
  <c r="CP29" i="3"/>
  <c r="E35" i="3" s="1"/>
  <c r="V30" i="3"/>
  <c r="CR46" i="3"/>
  <c r="CQ17" i="3"/>
  <c r="CO19" i="3"/>
  <c r="D50" i="3" s="1"/>
  <c r="U50" i="3" s="1"/>
  <c r="CQ19" i="3"/>
  <c r="F50" i="3" s="1"/>
  <c r="P50" i="3" s="1"/>
  <c r="CO21" i="3"/>
  <c r="W22" i="3"/>
  <c r="CO23" i="3"/>
  <c r="CQ23" i="3"/>
  <c r="W24" i="3"/>
  <c r="W26" i="3"/>
  <c r="CQ27" i="3"/>
  <c r="F48" i="3" s="1"/>
  <c r="W28" i="3"/>
  <c r="W30" i="3"/>
  <c r="CQ45" i="3"/>
  <c r="P22" i="3"/>
  <c r="X22" i="3"/>
  <c r="P24" i="3"/>
  <c r="X24" i="3"/>
  <c r="P26" i="3"/>
  <c r="X26" i="3"/>
  <c r="P28" i="3"/>
  <c r="X28" i="3"/>
  <c r="P30" i="3"/>
  <c r="X30" i="3"/>
  <c r="CS34" i="3"/>
  <c r="CP34" i="3"/>
  <c r="CQ44" i="3"/>
  <c r="CS44" i="3"/>
  <c r="Q22" i="3"/>
  <c r="Q24" i="3"/>
  <c r="Q26" i="3"/>
  <c r="Q28" i="3"/>
  <c r="Q30" i="3"/>
  <c r="CP43" i="3"/>
  <c r="CR43" i="3"/>
  <c r="CS37" i="3"/>
  <c r="CR38" i="3"/>
  <c r="CP49" i="3"/>
  <c r="E52" i="3" s="1"/>
  <c r="CS49" i="3"/>
  <c r="H52" i="3" s="1"/>
  <c r="K64" i="3"/>
  <c r="CP36" i="3"/>
  <c r="CO47" i="3"/>
  <c r="L64" i="3"/>
  <c r="M64" i="3"/>
  <c r="CR36" i="3"/>
  <c r="CQ37" i="3"/>
  <c r="CQ47" i="3"/>
  <c r="CS53" i="3"/>
  <c r="CR53" i="3"/>
  <c r="CQ53" i="3"/>
  <c r="CP53" i="3"/>
  <c r="N64" i="3"/>
  <c r="CS36" i="3"/>
  <c r="CR37" i="3"/>
  <c r="CR47" i="3"/>
  <c r="CS52" i="3"/>
  <c r="CR52" i="3"/>
  <c r="CQ52" i="3"/>
  <c r="CO52" i="3"/>
  <c r="CQ51" i="3"/>
  <c r="CS51" i="3"/>
  <c r="CS79" i="3"/>
  <c r="CQ49" i="3"/>
  <c r="F52" i="3" s="1"/>
  <c r="CO50" i="3"/>
  <c r="D51" i="3" s="1"/>
  <c r="X51" i="3" s="1"/>
  <c r="I51" i="3"/>
  <c r="S51" i="3" s="1"/>
  <c r="CR50" i="3"/>
  <c r="G51" i="3" s="1"/>
  <c r="M97" i="3"/>
  <c r="N97" i="3"/>
  <c r="DB78" i="3"/>
  <c r="CS86" i="3"/>
  <c r="H95" i="3" s="1"/>
  <c r="DC78" i="3"/>
  <c r="I95" i="3"/>
  <c r="DD78" i="3"/>
  <c r="DE78" i="3"/>
  <c r="J97" i="3"/>
  <c r="CQ88" i="3"/>
  <c r="F78" i="3" s="1"/>
  <c r="DH81" i="3"/>
  <c r="DF83" i="3"/>
  <c r="CQ87" i="3"/>
  <c r="DA89" i="3"/>
  <c r="CS92" i="3"/>
  <c r="DA81" i="3"/>
  <c r="DI81" i="3"/>
  <c r="CQ82" i="3"/>
  <c r="F87" i="3" s="1"/>
  <c r="CR85" i="3"/>
  <c r="G89" i="3" s="1"/>
  <c r="CR86" i="3"/>
  <c r="G95" i="3" s="1"/>
  <c r="CR93" i="3"/>
  <c r="CR101" i="3"/>
  <c r="DA83" i="3"/>
  <c r="CS87" i="3"/>
  <c r="CR89" i="3"/>
  <c r="G76" i="3" s="1"/>
  <c r="DG90" i="3"/>
  <c r="DF90" i="3"/>
  <c r="DJ90" i="3"/>
  <c r="DI90" i="3"/>
  <c r="CS93" i="3"/>
  <c r="CP88" i="3"/>
  <c r="E78" i="3" s="1"/>
  <c r="O78" i="3" s="1"/>
  <c r="I78" i="3"/>
  <c r="S78" i="3" s="1"/>
  <c r="DH90" i="3"/>
  <c r="CP96" i="3"/>
  <c r="DD83" i="3"/>
  <c r="DG83" i="3"/>
  <c r="CO84" i="3"/>
  <c r="I76" i="3"/>
  <c r="DB90" i="3"/>
  <c r="K97" i="3"/>
  <c r="BG147" i="3"/>
  <c r="DI147" i="3" s="1"/>
  <c r="DH78" i="3"/>
  <c r="DF80" i="3"/>
  <c r="DG82" i="3"/>
  <c r="DF82" i="3"/>
  <c r="I87" i="3"/>
  <c r="DH82" i="3"/>
  <c r="DE83" i="3"/>
  <c r="DH83" i="3"/>
  <c r="CO85" i="3"/>
  <c r="D89" i="3" s="1"/>
  <c r="U89" i="3" s="1"/>
  <c r="CR88" i="3"/>
  <c r="G78" i="3" s="1"/>
  <c r="Q78" i="3" s="1"/>
  <c r="DC90" i="3"/>
  <c r="CR104" i="3"/>
  <c r="G68" i="3" s="1"/>
  <c r="L97" i="3"/>
  <c r="BH147" i="3"/>
  <c r="DA78" i="3"/>
  <c r="DI78" i="3"/>
  <c r="DG80" i="3"/>
  <c r="DF81" i="3"/>
  <c r="DI82" i="3"/>
  <c r="DI83" i="3"/>
  <c r="CS88" i="3"/>
  <c r="H78" i="3" s="1"/>
  <c r="R78" i="3" s="1"/>
  <c r="CQ89" i="3"/>
  <c r="F76" i="3" s="1"/>
  <c r="DD90" i="3"/>
  <c r="CO94" i="3"/>
  <c r="D83" i="3" s="1"/>
  <c r="CQ84" i="3"/>
  <c r="CR92" i="3"/>
  <c r="DA90" i="3"/>
  <c r="DC91" i="3"/>
  <c r="DG97" i="3"/>
  <c r="DF97" i="3"/>
  <c r="DJ97" i="3"/>
  <c r="DI97" i="3"/>
  <c r="CS103" i="3"/>
  <c r="H69" i="3" s="1"/>
  <c r="CP104" i="3"/>
  <c r="E68" i="3" s="1"/>
  <c r="DG118" i="3"/>
  <c r="DF118" i="3"/>
  <c r="DJ118" i="3"/>
  <c r="DI118" i="3"/>
  <c r="DH118" i="3"/>
  <c r="DH84" i="3"/>
  <c r="DH97" i="3"/>
  <c r="CR100" i="3"/>
  <c r="CS122" i="3"/>
  <c r="DA84" i="3"/>
  <c r="DI84" i="3"/>
  <c r="DH85" i="3"/>
  <c r="DB91" i="3"/>
  <c r="DE91" i="3"/>
  <c r="CQ92" i="3"/>
  <c r="CP94" i="3"/>
  <c r="E83" i="3" s="1"/>
  <c r="DB97" i="3"/>
  <c r="CS100" i="3"/>
  <c r="CO103" i="3"/>
  <c r="D69" i="3" s="1"/>
  <c r="W69" i="3" s="1"/>
  <c r="DG105" i="3"/>
  <c r="DF105" i="3"/>
  <c r="DJ105" i="3"/>
  <c r="DI105" i="3"/>
  <c r="DJ84" i="3"/>
  <c r="DA85" i="3"/>
  <c r="DI85" i="3"/>
  <c r="DH86" i="3"/>
  <c r="CO89" i="3"/>
  <c r="D76" i="3" s="1"/>
  <c r="W76" i="3" s="1"/>
  <c r="DF91" i="3"/>
  <c r="CO93" i="3"/>
  <c r="DC97" i="3"/>
  <c r="CO101" i="3"/>
  <c r="CS104" i="3"/>
  <c r="H68" i="3" s="1"/>
  <c r="DH105" i="3"/>
  <c r="DG110" i="3"/>
  <c r="DF110" i="3"/>
  <c r="DJ110" i="3"/>
  <c r="DI110" i="3"/>
  <c r="DH110" i="3"/>
  <c r="DJ85" i="3"/>
  <c r="DI86" i="3"/>
  <c r="DH87" i="3"/>
  <c r="DG91" i="3"/>
  <c r="DI92" i="3"/>
  <c r="I83" i="3"/>
  <c r="DD97" i="3"/>
  <c r="DB105" i="3"/>
  <c r="I73" i="3"/>
  <c r="DJ86" i="3"/>
  <c r="DI87" i="3"/>
  <c r="DG89" i="3"/>
  <c r="DH91" i="3"/>
  <c r="DA92" i="3"/>
  <c r="DF92" i="3"/>
  <c r="CS94" i="3"/>
  <c r="H83" i="3" s="1"/>
  <c r="DE97" i="3"/>
  <c r="DC105" i="3"/>
  <c r="DI91" i="3"/>
  <c r="DG92" i="3"/>
  <c r="CQ93" i="3"/>
  <c r="CQ100" i="3"/>
  <c r="CQ101" i="3"/>
  <c r="CQ103" i="3"/>
  <c r="F69" i="3" s="1"/>
  <c r="DD105" i="3"/>
  <c r="CP122" i="3"/>
  <c r="DJ96" i="3"/>
  <c r="DA97" i="3"/>
  <c r="DF98" i="3"/>
  <c r="DH100" i="3"/>
  <c r="DJ102" i="3"/>
  <c r="DG103" i="3"/>
  <c r="DA105" i="3"/>
  <c r="DF106" i="3"/>
  <c r="DI107" i="3"/>
  <c r="CO108" i="3"/>
  <c r="CS117" i="3"/>
  <c r="DG98" i="3"/>
  <c r="DA100" i="3"/>
  <c r="DH103" i="3"/>
  <c r="CO104" i="3"/>
  <c r="D68" i="3" s="1"/>
  <c r="T68" i="3" s="1"/>
  <c r="DG106" i="3"/>
  <c r="DJ108" i="3"/>
  <c r="DG108" i="3"/>
  <c r="CP108" i="3"/>
  <c r="DI108" i="3"/>
  <c r="DB110" i="3"/>
  <c r="CR114" i="3"/>
  <c r="DB118" i="3"/>
  <c r="DH98" i="3"/>
  <c r="DA103" i="3"/>
  <c r="DH106" i="3"/>
  <c r="DC110" i="3"/>
  <c r="CO116" i="3"/>
  <c r="D73" i="3" s="1"/>
  <c r="T73" i="3" s="1"/>
  <c r="DC118" i="3"/>
  <c r="I85" i="3"/>
  <c r="DG126" i="3"/>
  <c r="DF126" i="3"/>
  <c r="DJ126" i="3"/>
  <c r="DI126" i="3"/>
  <c r="DG94" i="3"/>
  <c r="DF95" i="3"/>
  <c r="DI98" i="3"/>
  <c r="DF99" i="3"/>
  <c r="DH101" i="3"/>
  <c r="DG104" i="3"/>
  <c r="DI106" i="3"/>
  <c r="DB108" i="3"/>
  <c r="DD110" i="3"/>
  <c r="CP112" i="3"/>
  <c r="DD118" i="3"/>
  <c r="CO124" i="3"/>
  <c r="D85" i="3" s="1"/>
  <c r="X85" i="3" s="1"/>
  <c r="CS125" i="3"/>
  <c r="H84" i="3" s="1"/>
  <c r="DH126" i="3"/>
  <c r="DH94" i="3"/>
  <c r="DF96" i="3"/>
  <c r="DJ98" i="3"/>
  <c r="DF102" i="3"/>
  <c r="DH104" i="3"/>
  <c r="DJ106" i="3"/>
  <c r="CQ109" i="3"/>
  <c r="DE110" i="3"/>
  <c r="CQ116" i="3"/>
  <c r="F73" i="3" s="1"/>
  <c r="DE118" i="3"/>
  <c r="DB126" i="3"/>
  <c r="DG96" i="3"/>
  <c r="DH99" i="3"/>
  <c r="DG102" i="3"/>
  <c r="DI104" i="3"/>
  <c r="DF107" i="3"/>
  <c r="CR120" i="3"/>
  <c r="CO122" i="3"/>
  <c r="DC126" i="3"/>
  <c r="CR108" i="3"/>
  <c r="DD108" i="3"/>
  <c r="CS109" i="3"/>
  <c r="CQ117" i="3"/>
  <c r="CR123" i="3"/>
  <c r="DD126" i="3"/>
  <c r="CP109" i="3"/>
  <c r="DA110" i="3"/>
  <c r="DF111" i="3"/>
  <c r="DH113" i="3"/>
  <c r="DJ115" i="3"/>
  <c r="DG116" i="3"/>
  <c r="CP117" i="3"/>
  <c r="DA118" i="3"/>
  <c r="DF119" i="3"/>
  <c r="DH121" i="3"/>
  <c r="DJ123" i="3"/>
  <c r="DG124" i="3"/>
  <c r="CP125" i="3"/>
  <c r="E84" i="3" s="1"/>
  <c r="DA126" i="3"/>
  <c r="DF127" i="3"/>
  <c r="DG111" i="3"/>
  <c r="DA113" i="3"/>
  <c r="DI113" i="3"/>
  <c r="CP114" i="3"/>
  <c r="DF114" i="3"/>
  <c r="DH116" i="3"/>
  <c r="CO117" i="3"/>
  <c r="DG119" i="3"/>
  <c r="DA121" i="3"/>
  <c r="DI121" i="3"/>
  <c r="DH124" i="3"/>
  <c r="CO125" i="3"/>
  <c r="D84" i="3" s="1"/>
  <c r="DG127" i="3"/>
  <c r="DH111" i="3"/>
  <c r="DJ113" i="3"/>
  <c r="DA116" i="3"/>
  <c r="DI116" i="3"/>
  <c r="DH119" i="3"/>
  <c r="DJ121" i="3"/>
  <c r="DA124" i="3"/>
  <c r="DI124" i="3"/>
  <c r="DH127" i="3"/>
  <c r="DG109" i="3"/>
  <c r="DA111" i="3"/>
  <c r="DI111" i="3"/>
  <c r="DF112" i="3"/>
  <c r="DH114" i="3"/>
  <c r="DJ116" i="3"/>
  <c r="DG117" i="3"/>
  <c r="DA119" i="3"/>
  <c r="DI119" i="3"/>
  <c r="DF120" i="3"/>
  <c r="DH122" i="3"/>
  <c r="DJ124" i="3"/>
  <c r="DG125" i="3"/>
  <c r="DI127" i="3"/>
  <c r="DF128" i="3"/>
  <c r="DH109" i="3"/>
  <c r="DJ111" i="3"/>
  <c r="DG112" i="3"/>
  <c r="DI114" i="3"/>
  <c r="DF115" i="3"/>
  <c r="DH117" i="3"/>
  <c r="DJ119" i="3"/>
  <c r="DG120" i="3"/>
  <c r="DI122" i="3"/>
  <c r="DF123" i="3"/>
  <c r="DH125" i="3"/>
  <c r="DJ127" i="3"/>
  <c r="DG128" i="3"/>
  <c r="DI109" i="3"/>
  <c r="DH112" i="3"/>
  <c r="DJ114" i="3"/>
  <c r="DG115" i="3"/>
  <c r="DI117" i="3"/>
  <c r="DH120" i="3"/>
  <c r="DG123" i="3"/>
  <c r="DI125" i="3"/>
  <c r="DH128" i="3"/>
  <c r="AL3" i="2"/>
  <c r="AQ3" i="2"/>
  <c r="AH3" i="2"/>
  <c r="V3" i="2"/>
  <c r="M3" i="2"/>
  <c r="N3" i="2"/>
  <c r="BC3" i="2"/>
  <c r="BD3" i="2"/>
  <c r="BE3" i="2"/>
  <c r="BF3" i="2"/>
  <c r="BL3" i="2"/>
  <c r="A6" i="2"/>
  <c r="U3" i="2"/>
  <c r="AP3" i="2"/>
  <c r="BK3" i="2"/>
  <c r="BM3" i="2"/>
  <c r="CC3" i="2" s="1"/>
  <c r="BU25" i="2"/>
  <c r="AH4" i="2"/>
  <c r="BC4" i="2"/>
  <c r="BN3" i="2"/>
  <c r="AI4" i="2"/>
  <c r="BD4" i="2"/>
  <c r="BO3" i="2"/>
  <c r="AJ4" i="2"/>
  <c r="BE4" i="2"/>
  <c r="R3" i="2"/>
  <c r="AM3" i="2"/>
  <c r="BH3" i="2"/>
  <c r="BP3" i="2"/>
  <c r="AK4" i="2"/>
  <c r="BF4" i="2"/>
  <c r="S3" i="2"/>
  <c r="AN3" i="2"/>
  <c r="BI3" i="2"/>
  <c r="BQ3" i="2"/>
  <c r="AL4" i="2"/>
  <c r="BG4" i="2"/>
  <c r="T3" i="2"/>
  <c r="AO3" i="2"/>
  <c r="BJ3" i="2"/>
  <c r="BR3" i="2"/>
  <c r="Q160" i="1"/>
  <c r="P160" i="1"/>
  <c r="O160" i="1"/>
  <c r="N160" i="1"/>
  <c r="Q378" i="1"/>
  <c r="P378" i="1"/>
  <c r="O378" i="1"/>
  <c r="N378" i="1"/>
  <c r="P5" i="1"/>
  <c r="N7" i="1"/>
  <c r="O10" i="1"/>
  <c r="P13" i="1"/>
  <c r="N15" i="1"/>
  <c r="O18" i="1"/>
  <c r="P21" i="1"/>
  <c r="N23" i="1"/>
  <c r="O26" i="1"/>
  <c r="P29" i="1"/>
  <c r="N31" i="1"/>
  <c r="O34" i="1"/>
  <c r="P37" i="1"/>
  <c r="N39" i="1"/>
  <c r="O42" i="1"/>
  <c r="P45" i="1"/>
  <c r="N47" i="1"/>
  <c r="O50" i="1"/>
  <c r="P53" i="1"/>
  <c r="N55" i="1"/>
  <c r="O58" i="1"/>
  <c r="P61" i="1"/>
  <c r="N63" i="1"/>
  <c r="O66" i="1"/>
  <c r="P69" i="1"/>
  <c r="N71" i="1"/>
  <c r="O74" i="1"/>
  <c r="P77" i="1"/>
  <c r="N79" i="1"/>
  <c r="O82" i="1"/>
  <c r="P85" i="1"/>
  <c r="N87" i="1"/>
  <c r="O90" i="1"/>
  <c r="P93" i="1"/>
  <c r="N95" i="1"/>
  <c r="O98" i="1"/>
  <c r="P101" i="1"/>
  <c r="N103" i="1"/>
  <c r="O106" i="1"/>
  <c r="P109" i="1"/>
  <c r="N111" i="1"/>
  <c r="O114" i="1"/>
  <c r="P117" i="1"/>
  <c r="N119" i="1"/>
  <c r="O122" i="1"/>
  <c r="P125" i="1"/>
  <c r="N127" i="1"/>
  <c r="O130" i="1"/>
  <c r="P133" i="1"/>
  <c r="N135" i="1"/>
  <c r="O138" i="1"/>
  <c r="P141" i="1"/>
  <c r="Q192" i="1"/>
  <c r="P192" i="1"/>
  <c r="O192" i="1"/>
  <c r="N192" i="1"/>
  <c r="Q232" i="1"/>
  <c r="P232" i="1"/>
  <c r="O232" i="1"/>
  <c r="N232" i="1"/>
  <c r="Q248" i="1"/>
  <c r="P248" i="1"/>
  <c r="O248" i="1"/>
  <c r="N248" i="1"/>
  <c r="Q319" i="1"/>
  <c r="P319" i="1"/>
  <c r="O319" i="1"/>
  <c r="N319" i="1"/>
  <c r="Q322" i="1"/>
  <c r="P322" i="1"/>
  <c r="O322" i="1"/>
  <c r="N322" i="1"/>
  <c r="Q176" i="1"/>
  <c r="P176" i="1"/>
  <c r="O176" i="1"/>
  <c r="N176" i="1"/>
  <c r="Q375" i="1"/>
  <c r="P375" i="1"/>
  <c r="O375" i="1"/>
  <c r="N375" i="1"/>
  <c r="Q434" i="1"/>
  <c r="P434" i="1"/>
  <c r="O434" i="1"/>
  <c r="N434" i="1"/>
  <c r="Q5" i="1"/>
  <c r="O7" i="1"/>
  <c r="P10" i="1"/>
  <c r="Q13" i="1"/>
  <c r="O15" i="1"/>
  <c r="P18" i="1"/>
  <c r="N20" i="1"/>
  <c r="Q21" i="1"/>
  <c r="O23" i="1"/>
  <c r="P26" i="1"/>
  <c r="N28" i="1"/>
  <c r="Q29" i="1"/>
  <c r="O31" i="1"/>
  <c r="P34" i="1"/>
  <c r="N36" i="1"/>
  <c r="Q37" i="1"/>
  <c r="O39" i="1"/>
  <c r="P42" i="1"/>
  <c r="N44" i="1"/>
  <c r="Q45" i="1"/>
  <c r="O47" i="1"/>
  <c r="P50" i="1"/>
  <c r="N52" i="1"/>
  <c r="Q53" i="1"/>
  <c r="O55" i="1"/>
  <c r="P58" i="1"/>
  <c r="N60" i="1"/>
  <c r="Q61" i="1"/>
  <c r="O63" i="1"/>
  <c r="P66" i="1"/>
  <c r="N68" i="1"/>
  <c r="Q69" i="1"/>
  <c r="O71" i="1"/>
  <c r="P74" i="1"/>
  <c r="N76" i="1"/>
  <c r="Q77" i="1"/>
  <c r="O79" i="1"/>
  <c r="P82" i="1"/>
  <c r="N84" i="1"/>
  <c r="Q85" i="1"/>
  <c r="O87" i="1"/>
  <c r="P90" i="1"/>
  <c r="N92" i="1"/>
  <c r="Q93" i="1"/>
  <c r="O95" i="1"/>
  <c r="P98" i="1"/>
  <c r="N100" i="1"/>
  <c r="Q101" i="1"/>
  <c r="O103" i="1"/>
  <c r="P106" i="1"/>
  <c r="N108" i="1"/>
  <c r="Q109" i="1"/>
  <c r="O111" i="1"/>
  <c r="P114" i="1"/>
  <c r="N116" i="1"/>
  <c r="Q117" i="1"/>
  <c r="O119" i="1"/>
  <c r="P122" i="1"/>
  <c r="N124" i="1"/>
  <c r="Q125" i="1"/>
  <c r="O127" i="1"/>
  <c r="P130" i="1"/>
  <c r="N132" i="1"/>
  <c r="Q133" i="1"/>
  <c r="O135" i="1"/>
  <c r="P138" i="1"/>
  <c r="N140" i="1"/>
  <c r="Q142" i="1"/>
  <c r="P142" i="1"/>
  <c r="Q168" i="1"/>
  <c r="P168" i="1"/>
  <c r="O168" i="1"/>
  <c r="N168" i="1"/>
  <c r="Q264" i="1"/>
  <c r="P264" i="1"/>
  <c r="O264" i="1"/>
  <c r="N264" i="1"/>
  <c r="Q272" i="1"/>
  <c r="P272" i="1"/>
  <c r="O272" i="1"/>
  <c r="N272" i="1"/>
  <c r="Q280" i="1"/>
  <c r="P280" i="1"/>
  <c r="O280" i="1"/>
  <c r="N280" i="1"/>
  <c r="Q399" i="1"/>
  <c r="P399" i="1"/>
  <c r="O399" i="1"/>
  <c r="N399" i="1"/>
  <c r="P7" i="1"/>
  <c r="N9" i="1"/>
  <c r="P15" i="1"/>
  <c r="N17" i="1"/>
  <c r="O20" i="1"/>
  <c r="P23" i="1"/>
  <c r="N25" i="1"/>
  <c r="O28" i="1"/>
  <c r="P31" i="1"/>
  <c r="N33" i="1"/>
  <c r="O36" i="1"/>
  <c r="P39" i="1"/>
  <c r="N41" i="1"/>
  <c r="O44" i="1"/>
  <c r="P47" i="1"/>
  <c r="N49" i="1"/>
  <c r="O52" i="1"/>
  <c r="P55" i="1"/>
  <c r="N57" i="1"/>
  <c r="O60" i="1"/>
  <c r="P63" i="1"/>
  <c r="N65" i="1"/>
  <c r="O68" i="1"/>
  <c r="P71" i="1"/>
  <c r="N73" i="1"/>
  <c r="O76" i="1"/>
  <c r="P79" i="1"/>
  <c r="N81" i="1"/>
  <c r="O84" i="1"/>
  <c r="P87" i="1"/>
  <c r="N89" i="1"/>
  <c r="O92" i="1"/>
  <c r="P95" i="1"/>
  <c r="N97" i="1"/>
  <c r="O100" i="1"/>
  <c r="P103" i="1"/>
  <c r="N105" i="1"/>
  <c r="O108" i="1"/>
  <c r="P111" i="1"/>
  <c r="N113" i="1"/>
  <c r="O116" i="1"/>
  <c r="P119" i="1"/>
  <c r="N121" i="1"/>
  <c r="O124" i="1"/>
  <c r="P127" i="1"/>
  <c r="N129" i="1"/>
  <c r="O132" i="1"/>
  <c r="P135" i="1"/>
  <c r="N137" i="1"/>
  <c r="O140" i="1"/>
  <c r="N142" i="1"/>
  <c r="Q208" i="1"/>
  <c r="P208" i="1"/>
  <c r="O208" i="1"/>
  <c r="N208" i="1"/>
  <c r="Q224" i="1"/>
  <c r="P224" i="1"/>
  <c r="O224" i="1"/>
  <c r="N224" i="1"/>
  <c r="Q349" i="1"/>
  <c r="P349" i="1"/>
  <c r="O349" i="1"/>
  <c r="N349" i="1"/>
  <c r="Q152" i="1"/>
  <c r="P152" i="1"/>
  <c r="O152" i="1"/>
  <c r="N152" i="1"/>
  <c r="Q296" i="1"/>
  <c r="P296" i="1"/>
  <c r="O296" i="1"/>
  <c r="N296" i="1"/>
  <c r="Q325" i="1"/>
  <c r="P325" i="1"/>
  <c r="O325" i="1"/>
  <c r="N325" i="1"/>
  <c r="Q184" i="1"/>
  <c r="P184" i="1"/>
  <c r="O184" i="1"/>
  <c r="N184" i="1"/>
  <c r="Q200" i="1"/>
  <c r="P200" i="1"/>
  <c r="O200" i="1"/>
  <c r="N200" i="1"/>
  <c r="Q240" i="1"/>
  <c r="P240" i="1"/>
  <c r="O240" i="1"/>
  <c r="N240" i="1"/>
  <c r="Q256" i="1"/>
  <c r="P256" i="1"/>
  <c r="O256" i="1"/>
  <c r="N256" i="1"/>
  <c r="Q288" i="1"/>
  <c r="P288" i="1"/>
  <c r="O288" i="1"/>
  <c r="N288" i="1"/>
  <c r="Q144" i="1"/>
  <c r="P144" i="1"/>
  <c r="O144" i="1"/>
  <c r="N144" i="1"/>
  <c r="Q216" i="1"/>
  <c r="P216" i="1"/>
  <c r="O216" i="1"/>
  <c r="N216" i="1"/>
  <c r="Q381" i="1"/>
  <c r="P381" i="1"/>
  <c r="O381" i="1"/>
  <c r="N381" i="1"/>
  <c r="Q145" i="1"/>
  <c r="O147" i="1"/>
  <c r="P150" i="1"/>
  <c r="Q153" i="1"/>
  <c r="O155" i="1"/>
  <c r="P158" i="1"/>
  <c r="Q161" i="1"/>
  <c r="O163" i="1"/>
  <c r="P166" i="1"/>
  <c r="Q169" i="1"/>
  <c r="O171" i="1"/>
  <c r="P174" i="1"/>
  <c r="Q177" i="1"/>
  <c r="O179" i="1"/>
  <c r="P182" i="1"/>
  <c r="Q185" i="1"/>
  <c r="O187" i="1"/>
  <c r="P190" i="1"/>
  <c r="Q193" i="1"/>
  <c r="O195" i="1"/>
  <c r="P198" i="1"/>
  <c r="Q201" i="1"/>
  <c r="O203" i="1"/>
  <c r="P206" i="1"/>
  <c r="Q209" i="1"/>
  <c r="O211" i="1"/>
  <c r="P214" i="1"/>
  <c r="Q217" i="1"/>
  <c r="O219" i="1"/>
  <c r="P222" i="1"/>
  <c r="O227" i="1"/>
  <c r="P230" i="1"/>
  <c r="Q233" i="1"/>
  <c r="O235" i="1"/>
  <c r="P238" i="1"/>
  <c r="Q241" i="1"/>
  <c r="O243" i="1"/>
  <c r="P246" i="1"/>
  <c r="Q249" i="1"/>
  <c r="O251" i="1"/>
  <c r="P254" i="1"/>
  <c r="Q257" i="1"/>
  <c r="O259" i="1"/>
  <c r="P262" i="1"/>
  <c r="Q265" i="1"/>
  <c r="O267" i="1"/>
  <c r="P270" i="1"/>
  <c r="Q273" i="1"/>
  <c r="O275" i="1"/>
  <c r="P278" i="1"/>
  <c r="Q281" i="1"/>
  <c r="O283" i="1"/>
  <c r="Q289" i="1"/>
  <c r="O291" i="1"/>
  <c r="Q297" i="1"/>
  <c r="O299" i="1"/>
  <c r="Q346" i="1"/>
  <c r="P346" i="1"/>
  <c r="O346" i="1"/>
  <c r="Q415" i="1"/>
  <c r="P415" i="1"/>
  <c r="O415" i="1"/>
  <c r="N415" i="1"/>
  <c r="Q418" i="1"/>
  <c r="P418" i="1"/>
  <c r="O418" i="1"/>
  <c r="Q458" i="1"/>
  <c r="P458" i="1"/>
  <c r="O458" i="1"/>
  <c r="N458" i="1"/>
  <c r="P147" i="1"/>
  <c r="N149" i="1"/>
  <c r="Q150" i="1"/>
  <c r="P155" i="1"/>
  <c r="N157" i="1"/>
  <c r="Q158" i="1"/>
  <c r="P163" i="1"/>
  <c r="N165" i="1"/>
  <c r="P171" i="1"/>
  <c r="N173" i="1"/>
  <c r="Q174" i="1"/>
  <c r="P179" i="1"/>
  <c r="N181" i="1"/>
  <c r="Q182" i="1"/>
  <c r="P187" i="1"/>
  <c r="N189" i="1"/>
  <c r="Q190" i="1"/>
  <c r="P195" i="1"/>
  <c r="N197" i="1"/>
  <c r="Q198" i="1"/>
  <c r="P203" i="1"/>
  <c r="N205" i="1"/>
  <c r="P211" i="1"/>
  <c r="N213" i="1"/>
  <c r="Q214" i="1"/>
  <c r="P219" i="1"/>
  <c r="N221" i="1"/>
  <c r="Q222" i="1"/>
  <c r="P227" i="1"/>
  <c r="N229" i="1"/>
  <c r="Q230" i="1"/>
  <c r="P235" i="1"/>
  <c r="N237" i="1"/>
  <c r="Q238" i="1"/>
  <c r="P243" i="1"/>
  <c r="N245" i="1"/>
  <c r="Q246" i="1"/>
  <c r="P251" i="1"/>
  <c r="N253" i="1"/>
  <c r="P259" i="1"/>
  <c r="N261" i="1"/>
  <c r="Q262" i="1"/>
  <c r="P267" i="1"/>
  <c r="N269" i="1"/>
  <c r="P275" i="1"/>
  <c r="N277" i="1"/>
  <c r="P283" i="1"/>
  <c r="N285" i="1"/>
  <c r="P291" i="1"/>
  <c r="N293" i="1"/>
  <c r="P299" i="1"/>
  <c r="N301" i="1"/>
  <c r="Q311" i="1"/>
  <c r="P311" i="1"/>
  <c r="O311" i="1"/>
  <c r="N311" i="1"/>
  <c r="Q314" i="1"/>
  <c r="P314" i="1"/>
  <c r="O314" i="1"/>
  <c r="Q317" i="1"/>
  <c r="P317" i="1"/>
  <c r="Q343" i="1"/>
  <c r="P343" i="1"/>
  <c r="O343" i="1"/>
  <c r="N343" i="1"/>
  <c r="N346" i="1"/>
  <c r="Q367" i="1"/>
  <c r="P367" i="1"/>
  <c r="O367" i="1"/>
  <c r="N367" i="1"/>
  <c r="Q370" i="1"/>
  <c r="P370" i="1"/>
  <c r="O370" i="1"/>
  <c r="Q373" i="1"/>
  <c r="P373" i="1"/>
  <c r="Q397" i="1"/>
  <c r="P397" i="1"/>
  <c r="N418" i="1"/>
  <c r="N146" i="1"/>
  <c r="O149" i="1"/>
  <c r="N154" i="1"/>
  <c r="O157" i="1"/>
  <c r="N162" i="1"/>
  <c r="O165" i="1"/>
  <c r="N170" i="1"/>
  <c r="O173" i="1"/>
  <c r="N178" i="1"/>
  <c r="O181" i="1"/>
  <c r="N186" i="1"/>
  <c r="O189" i="1"/>
  <c r="N194" i="1"/>
  <c r="O197" i="1"/>
  <c r="N202" i="1"/>
  <c r="O205" i="1"/>
  <c r="N210" i="1"/>
  <c r="O213" i="1"/>
  <c r="N218" i="1"/>
  <c r="O221" i="1"/>
  <c r="N226" i="1"/>
  <c r="O229" i="1"/>
  <c r="N234" i="1"/>
  <c r="O237" i="1"/>
  <c r="N242" i="1"/>
  <c r="O245" i="1"/>
  <c r="N250" i="1"/>
  <c r="O253" i="1"/>
  <c r="N258" i="1"/>
  <c r="O261" i="1"/>
  <c r="N266" i="1"/>
  <c r="O269" i="1"/>
  <c r="N274" i="1"/>
  <c r="O277" i="1"/>
  <c r="N282" i="1"/>
  <c r="O285" i="1"/>
  <c r="O293" i="1"/>
  <c r="O301" i="1"/>
  <c r="Q303" i="1"/>
  <c r="P303" i="1"/>
  <c r="O303" i="1"/>
  <c r="Q394" i="1"/>
  <c r="P394" i="1"/>
  <c r="O394" i="1"/>
  <c r="Q442" i="1"/>
  <c r="P442" i="1"/>
  <c r="O442" i="1"/>
  <c r="N442" i="1"/>
  <c r="Q466" i="1"/>
  <c r="P466" i="1"/>
  <c r="O466" i="1"/>
  <c r="N466" i="1"/>
  <c r="N143" i="1"/>
  <c r="O146" i="1"/>
  <c r="P149" i="1"/>
  <c r="N151" i="1"/>
  <c r="O154" i="1"/>
  <c r="P157" i="1"/>
  <c r="N159" i="1"/>
  <c r="O162" i="1"/>
  <c r="P165" i="1"/>
  <c r="N167" i="1"/>
  <c r="O170" i="1"/>
  <c r="P173" i="1"/>
  <c r="N175" i="1"/>
  <c r="O178" i="1"/>
  <c r="P181" i="1"/>
  <c r="N183" i="1"/>
  <c r="O186" i="1"/>
  <c r="P189" i="1"/>
  <c r="N191" i="1"/>
  <c r="O194" i="1"/>
  <c r="P197" i="1"/>
  <c r="N199" i="1"/>
  <c r="O202" i="1"/>
  <c r="P205" i="1"/>
  <c r="N207" i="1"/>
  <c r="O210" i="1"/>
  <c r="P213" i="1"/>
  <c r="N215" i="1"/>
  <c r="O218" i="1"/>
  <c r="P221" i="1"/>
  <c r="N223" i="1"/>
  <c r="O226" i="1"/>
  <c r="P229" i="1"/>
  <c r="N231" i="1"/>
  <c r="O234" i="1"/>
  <c r="P237" i="1"/>
  <c r="N239" i="1"/>
  <c r="O242" i="1"/>
  <c r="P245" i="1"/>
  <c r="N247" i="1"/>
  <c r="O250" i="1"/>
  <c r="P253" i="1"/>
  <c r="N255" i="1"/>
  <c r="O258" i="1"/>
  <c r="P261" i="1"/>
  <c r="N263" i="1"/>
  <c r="O266" i="1"/>
  <c r="P269" i="1"/>
  <c r="N271" i="1"/>
  <c r="O274" i="1"/>
  <c r="P277" i="1"/>
  <c r="N279" i="1"/>
  <c r="O282" i="1"/>
  <c r="P285" i="1"/>
  <c r="N287" i="1"/>
  <c r="P293" i="1"/>
  <c r="N295" i="1"/>
  <c r="P301" i="1"/>
  <c r="N303" i="1"/>
  <c r="Q306" i="1"/>
  <c r="P306" i="1"/>
  <c r="O306" i="1"/>
  <c r="Q309" i="1"/>
  <c r="P309" i="1"/>
  <c r="Q341" i="1"/>
  <c r="P341" i="1"/>
  <c r="Q359" i="1"/>
  <c r="P359" i="1"/>
  <c r="O359" i="1"/>
  <c r="N359" i="1"/>
  <c r="Q362" i="1"/>
  <c r="P362" i="1"/>
  <c r="O362" i="1"/>
  <c r="Q365" i="1"/>
  <c r="P365" i="1"/>
  <c r="Q391" i="1"/>
  <c r="P391" i="1"/>
  <c r="O391" i="1"/>
  <c r="N391" i="1"/>
  <c r="N394" i="1"/>
  <c r="Q410" i="1"/>
  <c r="P410" i="1"/>
  <c r="O410" i="1"/>
  <c r="O143" i="1"/>
  <c r="P146" i="1"/>
  <c r="N148" i="1"/>
  <c r="O151" i="1"/>
  <c r="P154" i="1"/>
  <c r="N156" i="1"/>
  <c r="O159" i="1"/>
  <c r="P162" i="1"/>
  <c r="O167" i="1"/>
  <c r="P170" i="1"/>
  <c r="N172" i="1"/>
  <c r="O175" i="1"/>
  <c r="P178" i="1"/>
  <c r="N180" i="1"/>
  <c r="P186" i="1"/>
  <c r="N188" i="1"/>
  <c r="O191" i="1"/>
  <c r="P194" i="1"/>
  <c r="N196" i="1"/>
  <c r="O199" i="1"/>
  <c r="P202" i="1"/>
  <c r="N204" i="1"/>
  <c r="O207" i="1"/>
  <c r="P210" i="1"/>
  <c r="N212" i="1"/>
  <c r="O215" i="1"/>
  <c r="P218" i="1"/>
  <c r="N220" i="1"/>
  <c r="O223" i="1"/>
  <c r="P226" i="1"/>
  <c r="N228" i="1"/>
  <c r="O231" i="1"/>
  <c r="P234" i="1"/>
  <c r="N236" i="1"/>
  <c r="O239" i="1"/>
  <c r="P242" i="1"/>
  <c r="N244" i="1"/>
  <c r="O247" i="1"/>
  <c r="P250" i="1"/>
  <c r="N252" i="1"/>
  <c r="O255" i="1"/>
  <c r="P258" i="1"/>
  <c r="N260" i="1"/>
  <c r="O263" i="1"/>
  <c r="P266" i="1"/>
  <c r="N268" i="1"/>
  <c r="O271" i="1"/>
  <c r="P274" i="1"/>
  <c r="N276" i="1"/>
  <c r="O279" i="1"/>
  <c r="Q335" i="1"/>
  <c r="P335" i="1"/>
  <c r="O335" i="1"/>
  <c r="N335" i="1"/>
  <c r="Q338" i="1"/>
  <c r="P338" i="1"/>
  <c r="O338" i="1"/>
  <c r="Q386" i="1"/>
  <c r="P386" i="1"/>
  <c r="O386" i="1"/>
  <c r="Q407" i="1"/>
  <c r="P407" i="1"/>
  <c r="O407" i="1"/>
  <c r="N407" i="1"/>
  <c r="N410" i="1"/>
  <c r="Q426" i="1"/>
  <c r="P426" i="1"/>
  <c r="O426" i="1"/>
  <c r="N426" i="1"/>
  <c r="O148" i="1"/>
  <c r="P151" i="1"/>
  <c r="N153" i="1"/>
  <c r="O156" i="1"/>
  <c r="P159" i="1"/>
  <c r="P175" i="1"/>
  <c r="N177" i="1"/>
  <c r="O180" i="1"/>
  <c r="P183" i="1"/>
  <c r="N185" i="1"/>
  <c r="O188" i="1"/>
  <c r="P191" i="1"/>
  <c r="N193" i="1"/>
  <c r="O196" i="1"/>
  <c r="P199" i="1"/>
  <c r="N201" i="1"/>
  <c r="P207" i="1"/>
  <c r="N209" i="1"/>
  <c r="O212" i="1"/>
  <c r="P215" i="1"/>
  <c r="N217" i="1"/>
  <c r="O220" i="1"/>
  <c r="P223" i="1"/>
  <c r="O228" i="1"/>
  <c r="P231" i="1"/>
  <c r="N233" i="1"/>
  <c r="O236" i="1"/>
  <c r="P239" i="1"/>
  <c r="N241" i="1"/>
  <c r="O244" i="1"/>
  <c r="P247" i="1"/>
  <c r="N249" i="1"/>
  <c r="O252" i="1"/>
  <c r="P255" i="1"/>
  <c r="N257" i="1"/>
  <c r="O260" i="1"/>
  <c r="P263" i="1"/>
  <c r="N297" i="1"/>
  <c r="O309" i="1"/>
  <c r="Q327" i="1"/>
  <c r="P327" i="1"/>
  <c r="O327" i="1"/>
  <c r="N327" i="1"/>
  <c r="N338" i="1"/>
  <c r="O341" i="1"/>
  <c r="Q351" i="1"/>
  <c r="P351" i="1"/>
  <c r="O351" i="1"/>
  <c r="N351" i="1"/>
  <c r="Q354" i="1"/>
  <c r="P354" i="1"/>
  <c r="O354" i="1"/>
  <c r="Q357" i="1"/>
  <c r="P357" i="1"/>
  <c r="O365" i="1"/>
  <c r="Q383" i="1"/>
  <c r="P383" i="1"/>
  <c r="O383" i="1"/>
  <c r="N383" i="1"/>
  <c r="N386" i="1"/>
  <c r="Q389" i="1"/>
  <c r="P389" i="1"/>
  <c r="Q450" i="1"/>
  <c r="P450" i="1"/>
  <c r="O450" i="1"/>
  <c r="N450" i="1"/>
  <c r="Q330" i="1"/>
  <c r="P330" i="1"/>
  <c r="O330" i="1"/>
  <c r="Q333" i="1"/>
  <c r="P333" i="1"/>
  <c r="N389" i="1"/>
  <c r="Q402" i="1"/>
  <c r="P402" i="1"/>
  <c r="O402" i="1"/>
  <c r="Q405" i="1"/>
  <c r="P405" i="1"/>
  <c r="P413" i="1"/>
  <c r="P421" i="1"/>
  <c r="N423" i="1"/>
  <c r="P429" i="1"/>
  <c r="N431" i="1"/>
  <c r="P437" i="1"/>
  <c r="N439" i="1"/>
  <c r="P445" i="1"/>
  <c r="N447" i="1"/>
  <c r="P453" i="1"/>
  <c r="N455" i="1"/>
  <c r="P461" i="1"/>
  <c r="N463" i="1"/>
  <c r="Q464" i="1"/>
  <c r="N471" i="1"/>
  <c r="Q472" i="1"/>
  <c r="N308" i="1"/>
  <c r="N316" i="1"/>
  <c r="N324" i="1"/>
  <c r="N332" i="1"/>
  <c r="N340" i="1"/>
  <c r="N348" i="1"/>
  <c r="N356" i="1"/>
  <c r="N364" i="1"/>
  <c r="N372" i="1"/>
  <c r="N380" i="1"/>
  <c r="N396" i="1"/>
  <c r="N404" i="1"/>
  <c r="N412" i="1"/>
  <c r="N420" i="1"/>
  <c r="O423" i="1"/>
  <c r="N428" i="1"/>
  <c r="O431" i="1"/>
  <c r="N436" i="1"/>
  <c r="O439" i="1"/>
  <c r="N444" i="1"/>
  <c r="O447" i="1"/>
  <c r="N452" i="1"/>
  <c r="O455" i="1"/>
  <c r="O463" i="1"/>
  <c r="O471" i="1"/>
  <c r="O340" i="1"/>
  <c r="N345" i="1"/>
  <c r="O348" i="1"/>
  <c r="N385" i="1"/>
  <c r="O388" i="1"/>
  <c r="N393" i="1"/>
  <c r="O396" i="1"/>
  <c r="N401" i="1"/>
  <c r="N409" i="1"/>
  <c r="O412" i="1"/>
  <c r="O420" i="1"/>
  <c r="P423" i="1"/>
  <c r="N425" i="1"/>
  <c r="O428" i="1"/>
  <c r="P431" i="1"/>
  <c r="N433" i="1"/>
  <c r="O436" i="1"/>
  <c r="P439" i="1"/>
  <c r="N441" i="1"/>
  <c r="O444" i="1"/>
  <c r="P447" i="1"/>
  <c r="N449" i="1"/>
  <c r="O452" i="1"/>
  <c r="P455" i="1"/>
  <c r="N457" i="1"/>
  <c r="P463" i="1"/>
  <c r="N465" i="1"/>
  <c r="P471" i="1"/>
  <c r="N473" i="1"/>
  <c r="O305" i="1"/>
  <c r="P308" i="1"/>
  <c r="N310" i="1"/>
  <c r="O313" i="1"/>
  <c r="P316" i="1"/>
  <c r="N318" i="1"/>
  <c r="O321" i="1"/>
  <c r="P324" i="1"/>
  <c r="N326" i="1"/>
  <c r="P332" i="1"/>
  <c r="N334" i="1"/>
  <c r="O337" i="1"/>
  <c r="P340" i="1"/>
  <c r="N342" i="1"/>
  <c r="O345" i="1"/>
  <c r="P348" i="1"/>
  <c r="N350" i="1"/>
  <c r="O353" i="1"/>
  <c r="P356" i="1"/>
  <c r="N358" i="1"/>
  <c r="O361" i="1"/>
  <c r="P364" i="1"/>
  <c r="N366" i="1"/>
  <c r="O369" i="1"/>
  <c r="P372" i="1"/>
  <c r="N374" i="1"/>
  <c r="O377" i="1"/>
  <c r="P380" i="1"/>
  <c r="N382" i="1"/>
  <c r="O385" i="1"/>
  <c r="N390" i="1"/>
  <c r="O393" i="1"/>
  <c r="P396" i="1"/>
  <c r="N398" i="1"/>
  <c r="O401" i="1"/>
  <c r="P404" i="1"/>
  <c r="N406" i="1"/>
  <c r="O409" i="1"/>
  <c r="P412" i="1"/>
  <c r="N414" i="1"/>
  <c r="O417" i="1"/>
  <c r="P420" i="1"/>
  <c r="N422" i="1"/>
  <c r="O425" i="1"/>
  <c r="P428" i="1"/>
  <c r="N430" i="1"/>
  <c r="O433" i="1"/>
  <c r="P436" i="1"/>
  <c r="N438" i="1"/>
  <c r="O441" i="1"/>
  <c r="P444" i="1"/>
  <c r="N446" i="1"/>
  <c r="O449" i="1"/>
  <c r="P452" i="1"/>
  <c r="N454" i="1"/>
  <c r="O457" i="1"/>
  <c r="P460" i="1"/>
  <c r="N462" i="1"/>
  <c r="O465" i="1"/>
  <c r="N470" i="1"/>
  <c r="O473" i="1"/>
  <c r="O462" i="1"/>
  <c r="P465" i="1"/>
  <c r="P473" i="1"/>
  <c r="L473" i="1"/>
  <c r="K473" i="1"/>
  <c r="J473" i="1"/>
  <c r="I473" i="1"/>
  <c r="G473" i="1"/>
  <c r="L472" i="1"/>
  <c r="K472" i="1"/>
  <c r="J472" i="1"/>
  <c r="I472" i="1"/>
  <c r="L471" i="1"/>
  <c r="K471" i="1"/>
  <c r="J471" i="1"/>
  <c r="I471" i="1"/>
  <c r="G472" i="1"/>
  <c r="G471" i="1"/>
  <c r="F471" i="1"/>
  <c r="H471" i="1" s="1"/>
  <c r="F472" i="1"/>
  <c r="H470" i="1"/>
  <c r="L470" i="1"/>
  <c r="K470" i="1"/>
  <c r="J470" i="1"/>
  <c r="I470" i="1"/>
  <c r="G470" i="1"/>
  <c r="F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7" i="1"/>
  <c r="H258" i="1"/>
  <c r="H259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32" i="1"/>
  <c r="E91" i="3" l="1"/>
  <c r="H91" i="3"/>
  <c r="P78" i="3"/>
  <c r="CD78" i="3"/>
  <c r="S73" i="3"/>
  <c r="P69" i="3"/>
  <c r="I42" i="3"/>
  <c r="R45" i="3"/>
  <c r="I46" i="3"/>
  <c r="Q51" i="3"/>
  <c r="O62" i="3"/>
  <c r="V95" i="3"/>
  <c r="W95" i="3"/>
  <c r="X95" i="3"/>
  <c r="T95" i="3"/>
  <c r="U95" i="3"/>
  <c r="D91" i="3"/>
  <c r="P73" i="3"/>
  <c r="O68" i="3"/>
  <c r="Q68" i="3"/>
  <c r="W89" i="3"/>
  <c r="V89" i="3"/>
  <c r="O84" i="3"/>
  <c r="R69" i="3"/>
  <c r="V76" i="3"/>
  <c r="W85" i="3"/>
  <c r="X84" i="3"/>
  <c r="R84" i="3"/>
  <c r="S95" i="3"/>
  <c r="U76" i="3"/>
  <c r="V84" i="3"/>
  <c r="U84" i="3"/>
  <c r="T84" i="3"/>
  <c r="X69" i="3"/>
  <c r="V85" i="3"/>
  <c r="Q95" i="3"/>
  <c r="U73" i="3"/>
  <c r="V83" i="3"/>
  <c r="U83" i="3"/>
  <c r="W68" i="3"/>
  <c r="T83" i="3"/>
  <c r="U68" i="3"/>
  <c r="X68" i="3"/>
  <c r="R83" i="3"/>
  <c r="R68" i="3"/>
  <c r="V69" i="3"/>
  <c r="Q89" i="3"/>
  <c r="R95" i="3"/>
  <c r="Y78" i="3"/>
  <c r="U85" i="3"/>
  <c r="T85" i="3"/>
  <c r="V68" i="3"/>
  <c r="W78" i="3"/>
  <c r="U78" i="3"/>
  <c r="V73" i="3"/>
  <c r="P76" i="3"/>
  <c r="Q76" i="3"/>
  <c r="CO100" i="3"/>
  <c r="X83" i="3"/>
  <c r="U69" i="3"/>
  <c r="W84" i="3"/>
  <c r="V78" i="3"/>
  <c r="X76" i="3"/>
  <c r="W83" i="3"/>
  <c r="T69" i="3"/>
  <c r="S85" i="3"/>
  <c r="S83" i="3"/>
  <c r="O83" i="3"/>
  <c r="S76" i="3"/>
  <c r="S89" i="3"/>
  <c r="X89" i="3"/>
  <c r="T76" i="3"/>
  <c r="X78" i="3"/>
  <c r="X73" i="3"/>
  <c r="T89" i="3"/>
  <c r="W73" i="3"/>
  <c r="O61" i="3"/>
  <c r="P43" i="3"/>
  <c r="Q61" i="3"/>
  <c r="V45" i="3"/>
  <c r="W51" i="3"/>
  <c r="V51" i="3"/>
  <c r="T51" i="3"/>
  <c r="R50" i="3"/>
  <c r="O43" i="3"/>
  <c r="Q50" i="3"/>
  <c r="X62" i="3"/>
  <c r="T50" i="3"/>
  <c r="W62" i="3"/>
  <c r="U62" i="3"/>
  <c r="X50" i="3"/>
  <c r="R43" i="3"/>
  <c r="U61" i="3"/>
  <c r="W57" i="3"/>
  <c r="T57" i="3"/>
  <c r="S43" i="3"/>
  <c r="V50" i="3"/>
  <c r="U43" i="3"/>
  <c r="I60" i="3"/>
  <c r="P57" i="3"/>
  <c r="W61" i="3"/>
  <c r="U45" i="3"/>
  <c r="X57" i="3"/>
  <c r="T45" i="3"/>
  <c r="V57" i="3"/>
  <c r="Y51" i="3"/>
  <c r="H60" i="3"/>
  <c r="W43" i="3"/>
  <c r="V43" i="3"/>
  <c r="T43" i="3"/>
  <c r="R61" i="3"/>
  <c r="W45" i="3"/>
  <c r="V61" i="3"/>
  <c r="X54" i="3"/>
  <c r="W54" i="3"/>
  <c r="U51" i="3"/>
  <c r="U54" i="3"/>
  <c r="W50" i="3"/>
  <c r="P51" i="3"/>
  <c r="O54" i="3"/>
  <c r="V62" i="3"/>
  <c r="T54" i="3"/>
  <c r="X61" i="3"/>
  <c r="CE111" i="3"/>
  <c r="BT111" i="3"/>
  <c r="CE116" i="3"/>
  <c r="BT116" i="3"/>
  <c r="CF108" i="3"/>
  <c r="BU108" i="3"/>
  <c r="CG110" i="3"/>
  <c r="BV110" i="3"/>
  <c r="CE92" i="3"/>
  <c r="BT92" i="3"/>
  <c r="BW97" i="3"/>
  <c r="CH97" i="3"/>
  <c r="CE84" i="3"/>
  <c r="BT84" i="3"/>
  <c r="CH83" i="3"/>
  <c r="BW83" i="3"/>
  <c r="CH78" i="3"/>
  <c r="BW78" i="3"/>
  <c r="CG97" i="3"/>
  <c r="BV97" i="3"/>
  <c r="BT85" i="3"/>
  <c r="CE85" i="3"/>
  <c r="CF97" i="3"/>
  <c r="BU97" i="3"/>
  <c r="E49" i="3"/>
  <c r="BT119" i="3"/>
  <c r="CE119" i="3"/>
  <c r="I72" i="3"/>
  <c r="CE103" i="3"/>
  <c r="BT103" i="3"/>
  <c r="CE97" i="3"/>
  <c r="BT97" i="3"/>
  <c r="BW90" i="3"/>
  <c r="CH90" i="3"/>
  <c r="CG91" i="3"/>
  <c r="BV91" i="3"/>
  <c r="BT78" i="3"/>
  <c r="CE78" i="3"/>
  <c r="CE124" i="3"/>
  <c r="BT124" i="3"/>
  <c r="BW108" i="3"/>
  <c r="CH108" i="3"/>
  <c r="CF118" i="3"/>
  <c r="BU118" i="3"/>
  <c r="CG105" i="3"/>
  <c r="BV105" i="3"/>
  <c r="I90" i="3"/>
  <c r="BT90" i="3"/>
  <c r="CE90" i="3"/>
  <c r="BU90" i="3"/>
  <c r="CF90" i="3"/>
  <c r="BV78" i="3"/>
  <c r="CG78" i="3"/>
  <c r="BT110" i="3"/>
  <c r="CE110" i="3"/>
  <c r="BW118" i="3"/>
  <c r="CH118" i="3"/>
  <c r="CE105" i="3"/>
  <c r="BT105" i="3"/>
  <c r="BW105" i="3"/>
  <c r="CH105" i="3"/>
  <c r="BU91" i="3"/>
  <c r="CF91" i="3"/>
  <c r="BT83" i="3"/>
  <c r="CE83" i="3"/>
  <c r="BT81" i="3"/>
  <c r="CE81" i="3"/>
  <c r="CR17" i="3"/>
  <c r="CE113" i="3"/>
  <c r="BT113" i="3"/>
  <c r="CG118" i="3"/>
  <c r="BV118" i="3"/>
  <c r="CF105" i="3"/>
  <c r="BU105" i="3"/>
  <c r="BU78" i="3"/>
  <c r="BU147" i="3" s="1"/>
  <c r="CF78" i="3"/>
  <c r="CS89" i="3"/>
  <c r="H76" i="3" s="1"/>
  <c r="R76" i="3" s="1"/>
  <c r="BT126" i="3"/>
  <c r="CE126" i="3"/>
  <c r="CE121" i="3"/>
  <c r="BT121" i="3"/>
  <c r="BT118" i="3"/>
  <c r="CE118" i="3"/>
  <c r="BW126" i="3"/>
  <c r="CH126" i="3"/>
  <c r="CG126" i="3"/>
  <c r="BV126" i="3"/>
  <c r="CF126" i="3"/>
  <c r="BU126" i="3"/>
  <c r="CH110" i="3"/>
  <c r="BW110" i="3"/>
  <c r="CF110" i="3"/>
  <c r="BU110" i="3"/>
  <c r="CE100" i="3"/>
  <c r="CP100" i="3" s="1"/>
  <c r="BT100" i="3"/>
  <c r="BV90" i="3"/>
  <c r="CG90" i="3"/>
  <c r="CE89" i="3"/>
  <c r="BT89" i="3"/>
  <c r="G63" i="3"/>
  <c r="CR23" i="3"/>
  <c r="CR12" i="3"/>
  <c r="CR4" i="3"/>
  <c r="CO102" i="3"/>
  <c r="CP106" i="3"/>
  <c r="E82" i="3" s="1"/>
  <c r="CS105" i="3"/>
  <c r="CS113" i="3"/>
  <c r="CO81" i="3"/>
  <c r="CS81" i="3"/>
  <c r="DJ147" i="3"/>
  <c r="DE147" i="3"/>
  <c r="DG147" i="3"/>
  <c r="DC147" i="3"/>
  <c r="DB147" i="3"/>
  <c r="DD147" i="3"/>
  <c r="DF147" i="3"/>
  <c r="CS116" i="3"/>
  <c r="H73" i="3" s="1"/>
  <c r="R73" i="3" s="1"/>
  <c r="CQ120" i="3"/>
  <c r="CR110" i="3"/>
  <c r="G72" i="3" s="1"/>
  <c r="CQ125" i="3"/>
  <c r="F84" i="3" s="1"/>
  <c r="P84" i="3" s="1"/>
  <c r="CR109" i="3"/>
  <c r="CS128" i="3"/>
  <c r="CQ128" i="3"/>
  <c r="CS119" i="3"/>
  <c r="CR99" i="3"/>
  <c r="CQ99" i="3"/>
  <c r="CQ118" i="3"/>
  <c r="F92" i="3" s="1"/>
  <c r="CQ94" i="3"/>
  <c r="F83" i="3" s="1"/>
  <c r="P83" i="3" s="1"/>
  <c r="D44" i="3"/>
  <c r="CQ102" i="3"/>
  <c r="CO110" i="3"/>
  <c r="D72" i="3" s="1"/>
  <c r="CR127" i="3"/>
  <c r="CR119" i="3"/>
  <c r="G75" i="3" s="1"/>
  <c r="CR105" i="3"/>
  <c r="CS115" i="3"/>
  <c r="CQ115" i="3"/>
  <c r="CR115" i="3"/>
  <c r="CP121" i="3"/>
  <c r="CP113" i="3"/>
  <c r="CP127" i="3"/>
  <c r="E93" i="3" s="1"/>
  <c r="CQ119" i="3"/>
  <c r="F75" i="3" s="1"/>
  <c r="CR124" i="3"/>
  <c r="G85" i="3" s="1"/>
  <c r="Q85" i="3" s="1"/>
  <c r="CQ124" i="3"/>
  <c r="F85" i="3" s="1"/>
  <c r="P85" i="3" s="1"/>
  <c r="CS99" i="3"/>
  <c r="CP128" i="3"/>
  <c r="CR102" i="3"/>
  <c r="CS97" i="3"/>
  <c r="F79" i="3"/>
  <c r="CR83" i="3"/>
  <c r="G94" i="3" s="1"/>
  <c r="BR147" i="3"/>
  <c r="H53" i="3"/>
  <c r="CQ121" i="3"/>
  <c r="CO121" i="3"/>
  <c r="CP124" i="3"/>
  <c r="E85" i="3" s="1"/>
  <c r="O85" i="3" s="1"/>
  <c r="CO113" i="3"/>
  <c r="CQ113" i="3"/>
  <c r="CR113" i="3"/>
  <c r="CQ123" i="3"/>
  <c r="CP123" i="3"/>
  <c r="CQ127" i="3"/>
  <c r="I84" i="3"/>
  <c r="S84" i="3" s="1"/>
  <c r="CR111" i="3"/>
  <c r="CQ112" i="3"/>
  <c r="DH147" i="3"/>
  <c r="CP98" i="3"/>
  <c r="CQ98" i="3"/>
  <c r="CR98" i="3"/>
  <c r="CS98" i="3"/>
  <c r="CS114" i="3"/>
  <c r="CS106" i="3"/>
  <c r="CR106" i="3"/>
  <c r="G82" i="3" s="1"/>
  <c r="CP52" i="3"/>
  <c r="I68" i="3"/>
  <c r="S68" i="3" s="1"/>
  <c r="CR117" i="3"/>
  <c r="CR94" i="3"/>
  <c r="G83" i="3" s="1"/>
  <c r="Q83" i="3" s="1"/>
  <c r="CS96" i="3"/>
  <c r="CQ95" i="3"/>
  <c r="CR84" i="3"/>
  <c r="CP79" i="3"/>
  <c r="CR80" i="3"/>
  <c r="CR51" i="3"/>
  <c r="G53" i="3" s="1"/>
  <c r="CO53" i="3"/>
  <c r="CP38" i="3"/>
  <c r="CR79" i="3"/>
  <c r="CR44" i="3"/>
  <c r="F42" i="3"/>
  <c r="CP45" i="3"/>
  <c r="CP46" i="3"/>
  <c r="CO46" i="3"/>
  <c r="CO40" i="3"/>
  <c r="CO35" i="3"/>
  <c r="D39" i="3" s="1"/>
  <c r="P39" i="3" s="1"/>
  <c r="I39" i="3"/>
  <c r="CI71" i="3"/>
  <c r="I55" i="3"/>
  <c r="CS28" i="3"/>
  <c r="H36" i="3" s="1"/>
  <c r="CQ24" i="3"/>
  <c r="CR14" i="3"/>
  <c r="G43" i="3" s="1"/>
  <c r="Q43" i="3" s="1"/>
  <c r="CG71" i="3"/>
  <c r="CR3" i="3"/>
  <c r="G49" i="3"/>
  <c r="CO26" i="3"/>
  <c r="D46" i="3" s="1"/>
  <c r="CP5" i="3"/>
  <c r="F58" i="3"/>
  <c r="CQ22" i="3"/>
  <c r="CS9" i="3"/>
  <c r="CO6" i="3"/>
  <c r="F60" i="3"/>
  <c r="CR87" i="3"/>
  <c r="CQ46" i="3"/>
  <c r="F63" i="3" s="1"/>
  <c r="CP23" i="3"/>
  <c r="E37" i="3" s="1"/>
  <c r="CP48" i="3"/>
  <c r="CS39" i="3"/>
  <c r="H38" i="3" s="1"/>
  <c r="CP40" i="3"/>
  <c r="BV71" i="3"/>
  <c r="CP4" i="3"/>
  <c r="CO24" i="3"/>
  <c r="CQ12" i="3"/>
  <c r="CS41" i="3"/>
  <c r="H40" i="3" s="1"/>
  <c r="BT71" i="3"/>
  <c r="H49" i="3"/>
  <c r="CO31" i="3"/>
  <c r="D49" i="3" s="1"/>
  <c r="E59" i="3"/>
  <c r="I57" i="3"/>
  <c r="S57" i="3" s="1"/>
  <c r="I48" i="3"/>
  <c r="CR26" i="3"/>
  <c r="G46" i="3" s="1"/>
  <c r="Q46" i="3" s="1"/>
  <c r="CS20" i="3"/>
  <c r="BA6" i="3"/>
  <c r="BB5" i="3"/>
  <c r="CP42" i="3"/>
  <c r="CO22" i="3"/>
  <c r="CS18" i="3"/>
  <c r="CP6" i="3"/>
  <c r="CO10" i="3"/>
  <c r="D56" i="3" s="1"/>
  <c r="R56" i="3" s="1"/>
  <c r="I44" i="3"/>
  <c r="S44" i="3" s="1"/>
  <c r="CR24" i="3"/>
  <c r="CD71" i="3"/>
  <c r="CH71" i="3"/>
  <c r="CS3" i="3"/>
  <c r="H55" i="3" s="1"/>
  <c r="CP12" i="3"/>
  <c r="I61" i="3"/>
  <c r="S61" i="3" s="1"/>
  <c r="CF71" i="3"/>
  <c r="CQ3" i="3"/>
  <c r="F55" i="3" s="1"/>
  <c r="D58" i="3"/>
  <c r="CR32" i="3"/>
  <c r="G41" i="3" s="1"/>
  <c r="CR22" i="3"/>
  <c r="CQ7" i="3"/>
  <c r="F54" i="3" s="1"/>
  <c r="P54" i="3" s="1"/>
  <c r="D79" i="3"/>
  <c r="CQ91" i="3"/>
  <c r="F90" i="3" s="1"/>
  <c r="CQ107" i="3"/>
  <c r="F74" i="3" s="1"/>
  <c r="CS91" i="3"/>
  <c r="H90" i="3" s="1"/>
  <c r="E60" i="3"/>
  <c r="CO43" i="3"/>
  <c r="D59" i="3" s="1"/>
  <c r="I38" i="3"/>
  <c r="D53" i="3"/>
  <c r="BU71" i="3"/>
  <c r="I49" i="3"/>
  <c r="BS71" i="3"/>
  <c r="I37" i="3"/>
  <c r="CE71" i="3"/>
  <c r="CP3" i="3"/>
  <c r="G58" i="3"/>
  <c r="Q58" i="3" s="1"/>
  <c r="I59" i="3"/>
  <c r="CR112" i="3"/>
  <c r="G93" i="3" s="1"/>
  <c r="CS120" i="3"/>
  <c r="CS112" i="3"/>
  <c r="I92" i="3"/>
  <c r="CO96" i="3"/>
  <c r="CO126" i="3"/>
  <c r="CR118" i="3"/>
  <c r="G92" i="3" s="1"/>
  <c r="CS124" i="3"/>
  <c r="H85" i="3" s="1"/>
  <c r="R85" i="3" s="1"/>
  <c r="CQ110" i="3"/>
  <c r="F72" i="3" s="1"/>
  <c r="CO109" i="3"/>
  <c r="CP107" i="3"/>
  <c r="E74" i="3" s="1"/>
  <c r="CP101" i="3"/>
  <c r="CP93" i="3"/>
  <c r="CS95" i="3"/>
  <c r="I74" i="3"/>
  <c r="CQ104" i="3"/>
  <c r="F68" i="3" s="1"/>
  <c r="P68" i="3" s="1"/>
  <c r="CQ96" i="3"/>
  <c r="CP87" i="3"/>
  <c r="CP82" i="3"/>
  <c r="E87" i="3" s="1"/>
  <c r="CR103" i="3"/>
  <c r="G69" i="3" s="1"/>
  <c r="Q69" i="3" s="1"/>
  <c r="CS82" i="3"/>
  <c r="H87" i="3" s="1"/>
  <c r="I79" i="3"/>
  <c r="CQ86" i="3"/>
  <c r="F95" i="3" s="1"/>
  <c r="P95" i="3" s="1"/>
  <c r="CP51" i="3"/>
  <c r="G60" i="3"/>
  <c r="CQ36" i="3"/>
  <c r="CS47" i="3"/>
  <c r="CQ43" i="3"/>
  <c r="F59" i="3" s="1"/>
  <c r="CQ34" i="3"/>
  <c r="CS45" i="3"/>
  <c r="H42" i="3" s="1"/>
  <c r="CR45" i="3"/>
  <c r="CQ79" i="3"/>
  <c r="CS46" i="3"/>
  <c r="H63" i="3" s="1"/>
  <c r="CP19" i="3"/>
  <c r="E50" i="3" s="1"/>
  <c r="O50" i="3" s="1"/>
  <c r="CO39" i="3"/>
  <c r="D38" i="3" s="1"/>
  <c r="CR35" i="3"/>
  <c r="G39" i="3" s="1"/>
  <c r="Q39" i="3" s="1"/>
  <c r="CP28" i="3"/>
  <c r="E36" i="3" s="1"/>
  <c r="CQ28" i="3"/>
  <c r="F36" i="3" s="1"/>
  <c r="CS24" i="3"/>
  <c r="CS5" i="3"/>
  <c r="G48" i="3"/>
  <c r="CO30" i="3"/>
  <c r="D48" i="3" s="1"/>
  <c r="CS32" i="3"/>
  <c r="H41" i="3" s="1"/>
  <c r="CR11" i="3"/>
  <c r="G62" i="3" s="1"/>
  <c r="Q62" i="3" s="1"/>
  <c r="CR7" i="3"/>
  <c r="G54" i="3" s="1"/>
  <c r="Q54" i="3" s="1"/>
  <c r="CO107" i="3"/>
  <c r="D74" i="3" s="1"/>
  <c r="I91" i="3"/>
  <c r="S91" i="3" s="1"/>
  <c r="CR95" i="3"/>
  <c r="CR91" i="3"/>
  <c r="G90" i="3" s="1"/>
  <c r="G79" i="3"/>
  <c r="DA147" i="3"/>
  <c r="CQ90" i="3"/>
  <c r="CS101" i="3"/>
  <c r="H79" i="3" s="1"/>
  <c r="CS84" i="3"/>
  <c r="CQ80" i="3"/>
  <c r="CO44" i="3"/>
  <c r="D42" i="3" s="1"/>
  <c r="E38" i="3"/>
  <c r="O38" i="3" s="1"/>
  <c r="CP27" i="3"/>
  <c r="E48" i="3" s="1"/>
  <c r="CP17" i="3"/>
  <c r="E46" i="3" s="1"/>
  <c r="O46" i="3" s="1"/>
  <c r="CO25" i="3"/>
  <c r="I63" i="3"/>
  <c r="BW71" i="3"/>
  <c r="CO28" i="3"/>
  <c r="D36" i="3" s="1"/>
  <c r="S36" i="3" s="1"/>
  <c r="F37" i="3"/>
  <c r="CQ8" i="3"/>
  <c r="F61" i="3" s="1"/>
  <c r="P61" i="3" s="1"/>
  <c r="H58" i="3"/>
  <c r="R58" i="3" s="1"/>
  <c r="CO32" i="3"/>
  <c r="D41" i="3" s="1"/>
  <c r="CQ13" i="3"/>
  <c r="F45" i="3" s="1"/>
  <c r="P45" i="3" s="1"/>
  <c r="CS7" i="3"/>
  <c r="H54" i="3" s="1"/>
  <c r="R54" i="3" s="1"/>
  <c r="CP116" i="3"/>
  <c r="E73" i="3" s="1"/>
  <c r="O73" i="3" s="1"/>
  <c r="CO114" i="3"/>
  <c r="CP118" i="3"/>
  <c r="CP110" i="3"/>
  <c r="E72" i="3" s="1"/>
  <c r="CR116" i="3"/>
  <c r="G73" i="3" s="1"/>
  <c r="Q73" i="3" s="1"/>
  <c r="CQ126" i="3"/>
  <c r="CP120" i="3"/>
  <c r="CR122" i="3"/>
  <c r="CQ122" i="3"/>
  <c r="F91" i="3" s="1"/>
  <c r="P91" i="3" s="1"/>
  <c r="CQ114" i="3"/>
  <c r="CO91" i="3"/>
  <c r="D90" i="3" s="1"/>
  <c r="CQ105" i="3"/>
  <c r="CR125" i="3"/>
  <c r="G84" i="3" s="1"/>
  <c r="Q84" i="3" s="1"/>
  <c r="I69" i="3"/>
  <c r="S69" i="3" s="1"/>
  <c r="CR96" i="3"/>
  <c r="CP95" i="3"/>
  <c r="CP90" i="3"/>
  <c r="CP86" i="3"/>
  <c r="E95" i="3" s="1"/>
  <c r="O95" i="3" s="1"/>
  <c r="CS90" i="3"/>
  <c r="CS85" i="3"/>
  <c r="H89" i="3" s="1"/>
  <c r="R89" i="3" s="1"/>
  <c r="CQ85" i="3"/>
  <c r="F89" i="3" s="1"/>
  <c r="P89" i="3" s="1"/>
  <c r="BS147" i="3"/>
  <c r="CO78" i="3"/>
  <c r="CR82" i="3"/>
  <c r="G87" i="3" s="1"/>
  <c r="CP80" i="3"/>
  <c r="BV147" i="3"/>
  <c r="CP47" i="3"/>
  <c r="CO37" i="3"/>
  <c r="D60" i="3" s="1"/>
  <c r="CS80" i="3"/>
  <c r="CO49" i="3"/>
  <c r="D52" i="3" s="1"/>
  <c r="S52" i="3" s="1"/>
  <c r="CS43" i="3"/>
  <c r="CP44" i="3"/>
  <c r="E42" i="3" s="1"/>
  <c r="F53" i="3"/>
  <c r="P53" i="3" s="1"/>
  <c r="CO41" i="3"/>
  <c r="D40" i="3" s="1"/>
  <c r="CO12" i="3"/>
  <c r="CQ5" i="3"/>
  <c r="I41" i="3"/>
  <c r="CP9" i="3"/>
  <c r="CQ10" i="3"/>
  <c r="F56" i="3" s="1"/>
  <c r="P56" i="3" s="1"/>
  <c r="CQ11" i="3"/>
  <c r="F62" i="3" s="1"/>
  <c r="P62" i="3" s="1"/>
  <c r="CR49" i="3"/>
  <c r="G52" i="3" s="1"/>
  <c r="CR34" i="3"/>
  <c r="G38" i="3" s="1"/>
  <c r="Q38" i="3" s="1"/>
  <c r="CO29" i="3"/>
  <c r="D35" i="3" s="1"/>
  <c r="S35" i="3" s="1"/>
  <c r="CO4" i="3"/>
  <c r="D47" i="3" s="1"/>
  <c r="CQ31" i="3"/>
  <c r="F49" i="3" s="1"/>
  <c r="CR16" i="3"/>
  <c r="G57" i="3" s="1"/>
  <c r="Q57" i="3" s="1"/>
  <c r="CS30" i="3"/>
  <c r="H48" i="3" s="1"/>
  <c r="CQ26" i="3"/>
  <c r="F46" i="3" s="1"/>
  <c r="P46" i="3" s="1"/>
  <c r="CR20" i="3"/>
  <c r="I58" i="3"/>
  <c r="S58" i="3" s="1"/>
  <c r="CQ32" i="3"/>
  <c r="F41" i="3" s="1"/>
  <c r="P41" i="3" s="1"/>
  <c r="CR18" i="3"/>
  <c r="G59" i="3" s="1"/>
  <c r="CR13" i="3"/>
  <c r="G45" i="3" s="1"/>
  <c r="Q45" i="3" s="1"/>
  <c r="CR9" i="3"/>
  <c r="G44" i="3" s="1"/>
  <c r="Q44" i="3" s="1"/>
  <c r="CQ9" i="3"/>
  <c r="I62" i="3"/>
  <c r="S62" i="3" s="1"/>
  <c r="I54" i="3"/>
  <c r="S54" i="3" s="1"/>
  <c r="CF3" i="2"/>
  <c r="CG3" i="2"/>
  <c r="BO4" i="2"/>
  <c r="N4" i="2"/>
  <c r="AQ5" i="2"/>
  <c r="AP5" i="2"/>
  <c r="AO5" i="2"/>
  <c r="AN5" i="2"/>
  <c r="AM5" i="2"/>
  <c r="BP5" i="2"/>
  <c r="O5" i="2"/>
  <c r="BG5" i="2"/>
  <c r="CB3" i="2"/>
  <c r="CD3" i="2"/>
  <c r="BK4" i="2"/>
  <c r="BJ4" i="2"/>
  <c r="BI4" i="2"/>
  <c r="BH4" i="2"/>
  <c r="BL4" i="2"/>
  <c r="BL5" i="2"/>
  <c r="BK5" i="2"/>
  <c r="BJ5" i="2"/>
  <c r="BI5" i="2"/>
  <c r="BH5" i="2"/>
  <c r="AJ5" i="2"/>
  <c r="BF6" i="2"/>
  <c r="A7" i="2"/>
  <c r="AK6" i="2"/>
  <c r="BE6" i="2"/>
  <c r="AJ6" i="2"/>
  <c r="AI6" i="2"/>
  <c r="BC6" i="2"/>
  <c r="AH6" i="2"/>
  <c r="AP4" i="2"/>
  <c r="AO4" i="2"/>
  <c r="AN4" i="2"/>
  <c r="AM4" i="2"/>
  <c r="AQ4" i="2"/>
  <c r="M5" i="2"/>
  <c r="BN5" i="2"/>
  <c r="BE5" i="2"/>
  <c r="BX3" i="2"/>
  <c r="U4" i="2"/>
  <c r="T4" i="2"/>
  <c r="S4" i="2"/>
  <c r="R4" i="2"/>
  <c r="BM4" i="2"/>
  <c r="V4" i="2"/>
  <c r="AH5" i="2"/>
  <c r="BQ5" i="2"/>
  <c r="P5" i="2"/>
  <c r="BP4" i="2"/>
  <c r="O4" i="2"/>
  <c r="M4" i="2"/>
  <c r="BN4" i="2"/>
  <c r="BC5" i="2"/>
  <c r="AK5" i="2"/>
  <c r="BR4" i="2"/>
  <c r="Q4" i="2"/>
  <c r="BQ4" i="2"/>
  <c r="P4" i="2"/>
  <c r="CE3" i="2"/>
  <c r="N5" i="2"/>
  <c r="BO5" i="2"/>
  <c r="BF5" i="2"/>
  <c r="AI5" i="2"/>
  <c r="BR5" i="2"/>
  <c r="Q5" i="2"/>
  <c r="CA3" i="2"/>
  <c r="BZ3" i="2"/>
  <c r="BY3" i="2"/>
  <c r="V5" i="2"/>
  <c r="U5" i="2"/>
  <c r="T5" i="2"/>
  <c r="S5" i="2"/>
  <c r="R5" i="2"/>
  <c r="BM5" i="2"/>
  <c r="BD5" i="2"/>
  <c r="AL5" i="2"/>
  <c r="F473" i="1"/>
  <c r="H473" i="1" s="1"/>
  <c r="H472" i="1"/>
  <c r="S42" i="3" l="1"/>
  <c r="I53" i="3"/>
  <c r="H70" i="3"/>
  <c r="F93" i="3"/>
  <c r="R90" i="3"/>
  <c r="Q90" i="3"/>
  <c r="R79" i="3"/>
  <c r="S79" i="3"/>
  <c r="S90" i="3"/>
  <c r="P79" i="3"/>
  <c r="D63" i="3"/>
  <c r="R63" i="3" s="1"/>
  <c r="G37" i="3"/>
  <c r="H44" i="3"/>
  <c r="R44" i="3" s="1"/>
  <c r="S49" i="3"/>
  <c r="P49" i="3"/>
  <c r="S63" i="3"/>
  <c r="Q49" i="3"/>
  <c r="R49" i="3"/>
  <c r="Q60" i="3"/>
  <c r="R42" i="3"/>
  <c r="O42" i="3"/>
  <c r="X72" i="3"/>
  <c r="V72" i="3"/>
  <c r="T72" i="3"/>
  <c r="U72" i="3"/>
  <c r="W72" i="3"/>
  <c r="T90" i="3"/>
  <c r="W90" i="3"/>
  <c r="X90" i="3"/>
  <c r="V90" i="3"/>
  <c r="U90" i="3"/>
  <c r="O72" i="3"/>
  <c r="Q72" i="3"/>
  <c r="T91" i="3"/>
  <c r="U91" i="3"/>
  <c r="W91" i="3"/>
  <c r="V91" i="3"/>
  <c r="X91" i="3"/>
  <c r="Q79" i="3"/>
  <c r="R91" i="3"/>
  <c r="O91" i="3"/>
  <c r="Y68" i="3"/>
  <c r="O74" i="3"/>
  <c r="P74" i="3"/>
  <c r="S72" i="3"/>
  <c r="Y73" i="3"/>
  <c r="Y85" i="3"/>
  <c r="Y83" i="3"/>
  <c r="P72" i="3"/>
  <c r="P90" i="3"/>
  <c r="G81" i="3"/>
  <c r="T74" i="3"/>
  <c r="U74" i="3"/>
  <c r="W74" i="3"/>
  <c r="X74" i="3"/>
  <c r="V74" i="3"/>
  <c r="S74" i="3"/>
  <c r="T79" i="3"/>
  <c r="X79" i="3"/>
  <c r="V79" i="3"/>
  <c r="U79" i="3"/>
  <c r="W79" i="3"/>
  <c r="D88" i="3"/>
  <c r="Y84" i="3"/>
  <c r="Y95" i="3"/>
  <c r="Q59" i="3"/>
  <c r="D55" i="3"/>
  <c r="Y60" i="3"/>
  <c r="T60" i="3"/>
  <c r="V60" i="3"/>
  <c r="W60" i="3"/>
  <c r="U60" i="3"/>
  <c r="X60" i="3"/>
  <c r="P59" i="3"/>
  <c r="P36" i="3"/>
  <c r="S59" i="3"/>
  <c r="S48" i="3"/>
  <c r="Y46" i="3"/>
  <c r="T46" i="3"/>
  <c r="U46" i="3"/>
  <c r="W46" i="3"/>
  <c r="X46" i="3"/>
  <c r="V46" i="3"/>
  <c r="P42" i="3"/>
  <c r="S46" i="3"/>
  <c r="Q56" i="3"/>
  <c r="Y35" i="3"/>
  <c r="X35" i="3"/>
  <c r="T35" i="3"/>
  <c r="V35" i="3"/>
  <c r="W35" i="3"/>
  <c r="U35" i="3"/>
  <c r="Y41" i="3"/>
  <c r="U41" i="3"/>
  <c r="V41" i="3"/>
  <c r="X41" i="3"/>
  <c r="T41" i="3"/>
  <c r="W41" i="3"/>
  <c r="T47" i="3"/>
  <c r="U47" i="3"/>
  <c r="W47" i="3"/>
  <c r="X47" i="3"/>
  <c r="V47" i="3"/>
  <c r="T53" i="3"/>
  <c r="U53" i="3"/>
  <c r="X53" i="3"/>
  <c r="V53" i="3"/>
  <c r="W53" i="3"/>
  <c r="P60" i="3"/>
  <c r="S39" i="3"/>
  <c r="Q63" i="3"/>
  <c r="R60" i="3"/>
  <c r="Y45" i="3"/>
  <c r="Y40" i="3"/>
  <c r="U40" i="3"/>
  <c r="V40" i="3"/>
  <c r="T40" i="3"/>
  <c r="W40" i="3"/>
  <c r="X40" i="3"/>
  <c r="O36" i="3"/>
  <c r="S38" i="3"/>
  <c r="O59" i="3"/>
  <c r="Y39" i="3"/>
  <c r="X39" i="3"/>
  <c r="V39" i="3"/>
  <c r="T39" i="3"/>
  <c r="U39" i="3"/>
  <c r="W39" i="3"/>
  <c r="R53" i="3"/>
  <c r="Y54" i="3"/>
  <c r="S40" i="3"/>
  <c r="Q52" i="3"/>
  <c r="O48" i="3"/>
  <c r="R41" i="3"/>
  <c r="Q41" i="3"/>
  <c r="Y49" i="3"/>
  <c r="T49" i="3"/>
  <c r="W49" i="3"/>
  <c r="U49" i="3"/>
  <c r="V49" i="3"/>
  <c r="X49" i="3"/>
  <c r="S56" i="3"/>
  <c r="Y61" i="3"/>
  <c r="P40" i="3"/>
  <c r="Q40" i="3"/>
  <c r="X59" i="3"/>
  <c r="T59" i="3"/>
  <c r="V59" i="3"/>
  <c r="W59" i="3"/>
  <c r="U59" i="3"/>
  <c r="Y48" i="3"/>
  <c r="W48" i="3"/>
  <c r="X48" i="3"/>
  <c r="U48" i="3"/>
  <c r="V48" i="3"/>
  <c r="T48" i="3"/>
  <c r="V38" i="3"/>
  <c r="T38" i="3"/>
  <c r="U38" i="3"/>
  <c r="W38" i="3"/>
  <c r="X38" i="3"/>
  <c r="O60" i="3"/>
  <c r="V58" i="3"/>
  <c r="X58" i="3"/>
  <c r="T58" i="3"/>
  <c r="W58" i="3"/>
  <c r="U58" i="3"/>
  <c r="R38" i="3"/>
  <c r="S53" i="3"/>
  <c r="T44" i="3"/>
  <c r="V44" i="3"/>
  <c r="W44" i="3"/>
  <c r="U44" i="3"/>
  <c r="X44" i="3"/>
  <c r="O41" i="3"/>
  <c r="O35" i="3"/>
  <c r="Q35" i="3"/>
  <c r="Y43" i="3"/>
  <c r="R48" i="3"/>
  <c r="X42" i="3"/>
  <c r="T42" i="3"/>
  <c r="W42" i="3"/>
  <c r="U42" i="3"/>
  <c r="V42" i="3"/>
  <c r="Q48" i="3"/>
  <c r="V63" i="3"/>
  <c r="T63" i="3"/>
  <c r="U63" i="3"/>
  <c r="W63" i="3"/>
  <c r="X63" i="3"/>
  <c r="O49" i="3"/>
  <c r="O56" i="3"/>
  <c r="P48" i="3"/>
  <c r="R35" i="3"/>
  <c r="R39" i="3"/>
  <c r="Y52" i="3"/>
  <c r="W52" i="3"/>
  <c r="U52" i="3"/>
  <c r="X52" i="3"/>
  <c r="T52" i="3"/>
  <c r="V52" i="3"/>
  <c r="Y36" i="3"/>
  <c r="U36" i="3"/>
  <c r="X36" i="3"/>
  <c r="T36" i="3"/>
  <c r="V36" i="3"/>
  <c r="W36" i="3"/>
  <c r="R40" i="3"/>
  <c r="P58" i="3"/>
  <c r="R36" i="3"/>
  <c r="Q53" i="3"/>
  <c r="G55" i="3"/>
  <c r="Q55" i="3" s="1"/>
  <c r="Y57" i="3"/>
  <c r="R46" i="3"/>
  <c r="Y62" i="3"/>
  <c r="O39" i="3"/>
  <c r="P35" i="3"/>
  <c r="R52" i="3"/>
  <c r="S41" i="3"/>
  <c r="Y56" i="3"/>
  <c r="X56" i="3"/>
  <c r="U56" i="3"/>
  <c r="V56" i="3"/>
  <c r="T56" i="3"/>
  <c r="W56" i="3"/>
  <c r="P63" i="3"/>
  <c r="Q36" i="3"/>
  <c r="Y50" i="3"/>
  <c r="O40" i="3"/>
  <c r="S60" i="3"/>
  <c r="O52" i="3"/>
  <c r="P52" i="3"/>
  <c r="F77" i="3"/>
  <c r="I96" i="3"/>
  <c r="D37" i="3"/>
  <c r="P37" i="3" s="1"/>
  <c r="CP119" i="3"/>
  <c r="E75" i="3" s="1"/>
  <c r="CS107" i="3"/>
  <c r="H74" i="3" s="1"/>
  <c r="R74" i="3" s="1"/>
  <c r="CS83" i="3"/>
  <c r="H94" i="3" s="1"/>
  <c r="E92" i="3"/>
  <c r="CO120" i="3"/>
  <c r="CS71" i="3"/>
  <c r="H47" i="3"/>
  <c r="R47" i="3" s="1"/>
  <c r="G47" i="3"/>
  <c r="Q47" i="3" s="1"/>
  <c r="CR71" i="3"/>
  <c r="G42" i="3"/>
  <c r="Q42" i="3" s="1"/>
  <c r="CD147" i="3"/>
  <c r="CO105" i="3"/>
  <c r="D81" i="3" s="1"/>
  <c r="CI147" i="3"/>
  <c r="I88" i="3"/>
  <c r="S88" i="3" s="1"/>
  <c r="CS123" i="3"/>
  <c r="CQ97" i="3"/>
  <c r="CQ81" i="3"/>
  <c r="H77" i="3"/>
  <c r="D80" i="3"/>
  <c r="CP84" i="3"/>
  <c r="E77" i="3" s="1"/>
  <c r="F38" i="3"/>
  <c r="P38" i="3" s="1"/>
  <c r="CQ108" i="3"/>
  <c r="CP71" i="3"/>
  <c r="E47" i="3"/>
  <c r="O47" i="3" s="1"/>
  <c r="H59" i="3"/>
  <c r="R59" i="3" s="1"/>
  <c r="E55" i="3"/>
  <c r="O55" i="3" s="1"/>
  <c r="CO80" i="3"/>
  <c r="G91" i="3"/>
  <c r="Q91" i="3" s="1"/>
  <c r="I70" i="3"/>
  <c r="CO98" i="3"/>
  <c r="CO123" i="3"/>
  <c r="D86" i="3" s="1"/>
  <c r="CQ83" i="3"/>
  <c r="F94" i="3" s="1"/>
  <c r="H75" i="3"/>
  <c r="CQ111" i="3"/>
  <c r="F71" i="3" s="1"/>
  <c r="CO111" i="3"/>
  <c r="CO127" i="3"/>
  <c r="CQ106" i="3"/>
  <c r="F82" i="3" s="1"/>
  <c r="CF147" i="3"/>
  <c r="CQ78" i="3"/>
  <c r="F88" i="3" s="1"/>
  <c r="P88" i="3" s="1"/>
  <c r="CR107" i="3"/>
  <c r="G74" i="3" s="1"/>
  <c r="Q74" i="3" s="1"/>
  <c r="CS126" i="3"/>
  <c r="CP83" i="3"/>
  <c r="E94" i="3" s="1"/>
  <c r="CR97" i="3"/>
  <c r="I86" i="3"/>
  <c r="CP115" i="3"/>
  <c r="G71" i="3"/>
  <c r="I75" i="3"/>
  <c r="CS102" i="3"/>
  <c r="H81" i="3" s="1"/>
  <c r="I77" i="3"/>
  <c r="CP81" i="3"/>
  <c r="D71" i="3"/>
  <c r="CQ71" i="3"/>
  <c r="F47" i="3"/>
  <c r="P47" i="3" s="1"/>
  <c r="E58" i="3"/>
  <c r="O58" i="3" s="1"/>
  <c r="BW147" i="3"/>
  <c r="I71" i="3"/>
  <c r="CS108" i="3"/>
  <c r="H82" i="3" s="1"/>
  <c r="CO83" i="3"/>
  <c r="D94" i="3" s="1"/>
  <c r="Q94" i="3" s="1"/>
  <c r="CS118" i="3"/>
  <c r="H92" i="3" s="1"/>
  <c r="CS110" i="3"/>
  <c r="H72" i="3" s="1"/>
  <c r="R72" i="3" s="1"/>
  <c r="F81" i="3"/>
  <c r="CR128" i="3"/>
  <c r="CR90" i="3"/>
  <c r="G77" i="3" s="1"/>
  <c r="CP105" i="3"/>
  <c r="D64" i="3"/>
  <c r="G70" i="3"/>
  <c r="E44" i="3"/>
  <c r="O44" i="3" s="1"/>
  <c r="E63" i="3"/>
  <c r="O63" i="3" s="1"/>
  <c r="CH147" i="3"/>
  <c r="CS78" i="3"/>
  <c r="H88" i="3" s="1"/>
  <c r="R88" i="3" s="1"/>
  <c r="E96" i="3"/>
  <c r="CR81" i="3"/>
  <c r="I94" i="3"/>
  <c r="S94" i="3" s="1"/>
  <c r="CP102" i="3"/>
  <c r="F44" i="3"/>
  <c r="P44" i="3" s="1"/>
  <c r="CG147" i="3"/>
  <c r="CR78" i="3"/>
  <c r="CO95" i="3"/>
  <c r="CO82" i="3"/>
  <c r="D87" i="3" s="1"/>
  <c r="R87" i="3" s="1"/>
  <c r="CP85" i="3"/>
  <c r="E89" i="3" s="1"/>
  <c r="CP91" i="3"/>
  <c r="E90" i="3" s="1"/>
  <c r="O90" i="3" s="1"/>
  <c r="BB6" i="3"/>
  <c r="BA7" i="3"/>
  <c r="E53" i="3"/>
  <c r="O53" i="3" s="1"/>
  <c r="CT71" i="3"/>
  <c r="I47" i="3"/>
  <c r="S47" i="3" s="1"/>
  <c r="CO118" i="3"/>
  <c r="D92" i="3" s="1"/>
  <c r="S92" i="3" s="1"/>
  <c r="CO97" i="3"/>
  <c r="CP89" i="3"/>
  <c r="E76" i="3" s="1"/>
  <c r="CP97" i="3"/>
  <c r="CS111" i="3"/>
  <c r="H71" i="3" s="1"/>
  <c r="CO119" i="3"/>
  <c r="D75" i="3" s="1"/>
  <c r="P75" i="3" s="1"/>
  <c r="CP92" i="3"/>
  <c r="E79" i="3" s="1"/>
  <c r="O79" i="3" s="1"/>
  <c r="CP126" i="3"/>
  <c r="E86" i="3" s="1"/>
  <c r="CP111" i="3"/>
  <c r="E71" i="3" s="1"/>
  <c r="O71" i="3" s="1"/>
  <c r="CE147" i="3"/>
  <c r="CR126" i="3"/>
  <c r="G86" i="3" s="1"/>
  <c r="CO112" i="3"/>
  <c r="D93" i="3" s="1"/>
  <c r="Q93" i="3" s="1"/>
  <c r="H37" i="3"/>
  <c r="R37" i="3" s="1"/>
  <c r="F86" i="3"/>
  <c r="I82" i="3"/>
  <c r="CS121" i="3"/>
  <c r="H96" i="3" s="1"/>
  <c r="CO106" i="3"/>
  <c r="D82" i="3" s="1"/>
  <c r="CR121" i="3"/>
  <c r="G96" i="3" s="1"/>
  <c r="CO90" i="3"/>
  <c r="CP103" i="3"/>
  <c r="E69" i="3" s="1"/>
  <c r="CO71" i="3"/>
  <c r="BT147" i="3"/>
  <c r="CP78" i="3"/>
  <c r="F70" i="3"/>
  <c r="BX147" i="3"/>
  <c r="F96" i="3"/>
  <c r="I93" i="3"/>
  <c r="CO115" i="3"/>
  <c r="CP99" i="3"/>
  <c r="CO99" i="3"/>
  <c r="CO128" i="3"/>
  <c r="CS127" i="3"/>
  <c r="H93" i="3" s="1"/>
  <c r="R93" i="3" s="1"/>
  <c r="CA4" i="2"/>
  <c r="BZ4" i="2"/>
  <c r="CB4" i="2"/>
  <c r="BY5" i="2"/>
  <c r="M6" i="2"/>
  <c r="BN6" i="2"/>
  <c r="AQ6" i="2"/>
  <c r="AP6" i="2"/>
  <c r="AO6" i="2"/>
  <c r="AN6" i="2"/>
  <c r="AM6" i="2"/>
  <c r="BQ6" i="2"/>
  <c r="P6" i="2"/>
  <c r="BI6" i="2"/>
  <c r="BL6" i="2"/>
  <c r="BK6" i="2"/>
  <c r="BJ6" i="2"/>
  <c r="BH6" i="2"/>
  <c r="CD5" i="2"/>
  <c r="CC5" i="2"/>
  <c r="CF5" i="2"/>
  <c r="CE5" i="2"/>
  <c r="CG5" i="2"/>
  <c r="BO6" i="2"/>
  <c r="N6" i="2"/>
  <c r="BG6" i="2"/>
  <c r="CB5" i="2"/>
  <c r="CA5" i="2"/>
  <c r="BR6" i="2"/>
  <c r="Q6" i="2"/>
  <c r="BX4" i="2"/>
  <c r="BD6" i="2"/>
  <c r="AL6" i="2"/>
  <c r="BY4" i="2"/>
  <c r="BP6" i="2"/>
  <c r="O6" i="2"/>
  <c r="A8" i="2"/>
  <c r="BD7" i="2"/>
  <c r="AI7" i="2"/>
  <c r="BZ5" i="2"/>
  <c r="CC4" i="2"/>
  <c r="CD4" i="2"/>
  <c r="CE4" i="2"/>
  <c r="CF4" i="2"/>
  <c r="CG4" i="2"/>
  <c r="BX5" i="2"/>
  <c r="BM6" i="2"/>
  <c r="V6" i="2"/>
  <c r="U6" i="2"/>
  <c r="T6" i="2"/>
  <c r="S6" i="2"/>
  <c r="R6" i="2"/>
  <c r="Q86" i="3" l="1"/>
  <c r="S86" i="3"/>
  <c r="O86" i="3"/>
  <c r="G88" i="3"/>
  <c r="Q88" i="3" s="1"/>
  <c r="P86" i="3"/>
  <c r="O94" i="3"/>
  <c r="S82" i="3"/>
  <c r="S93" i="3"/>
  <c r="R71" i="3"/>
  <c r="V81" i="3"/>
  <c r="W81" i="3"/>
  <c r="X81" i="3"/>
  <c r="U81" i="3"/>
  <c r="T81" i="3"/>
  <c r="P82" i="3"/>
  <c r="Y79" i="3"/>
  <c r="O93" i="3"/>
  <c r="R92" i="3"/>
  <c r="Y71" i="3"/>
  <c r="T71" i="3"/>
  <c r="W71" i="3"/>
  <c r="U71" i="3"/>
  <c r="V71" i="3"/>
  <c r="X71" i="3"/>
  <c r="Q81" i="3"/>
  <c r="Q75" i="3"/>
  <c r="T82" i="3"/>
  <c r="Y82" i="3"/>
  <c r="X82" i="3"/>
  <c r="U82" i="3"/>
  <c r="V82" i="3"/>
  <c r="W82" i="3"/>
  <c r="O76" i="3"/>
  <c r="Y76" i="3"/>
  <c r="T94" i="3"/>
  <c r="Y94" i="3"/>
  <c r="U94" i="3"/>
  <c r="V94" i="3"/>
  <c r="W94" i="3"/>
  <c r="X94" i="3"/>
  <c r="E88" i="3"/>
  <c r="O88" i="3" s="1"/>
  <c r="V80" i="3"/>
  <c r="T80" i="3"/>
  <c r="X80" i="3"/>
  <c r="W80" i="3"/>
  <c r="U80" i="3"/>
  <c r="O92" i="3"/>
  <c r="X88" i="3"/>
  <c r="T88" i="3"/>
  <c r="U88" i="3"/>
  <c r="W88" i="3"/>
  <c r="V88" i="3"/>
  <c r="P93" i="3"/>
  <c r="O89" i="3"/>
  <c r="Y89" i="3"/>
  <c r="R82" i="3"/>
  <c r="P71" i="3"/>
  <c r="R94" i="3"/>
  <c r="X92" i="3"/>
  <c r="Y92" i="3"/>
  <c r="U92" i="3"/>
  <c r="V92" i="3"/>
  <c r="W92" i="3"/>
  <c r="T92" i="3"/>
  <c r="Y87" i="3"/>
  <c r="V87" i="3"/>
  <c r="T87" i="3"/>
  <c r="U87" i="3"/>
  <c r="X87" i="3"/>
  <c r="W87" i="3"/>
  <c r="S87" i="3"/>
  <c r="P87" i="3"/>
  <c r="S71" i="3"/>
  <c r="R75" i="3"/>
  <c r="P92" i="3"/>
  <c r="O87" i="3"/>
  <c r="R81" i="3"/>
  <c r="P94" i="3"/>
  <c r="O75" i="3"/>
  <c r="Y91" i="3"/>
  <c r="Y72" i="3"/>
  <c r="S75" i="3"/>
  <c r="T86" i="3"/>
  <c r="V86" i="3"/>
  <c r="W86" i="3"/>
  <c r="U86" i="3"/>
  <c r="X86" i="3"/>
  <c r="Y74" i="3"/>
  <c r="Q87" i="3"/>
  <c r="O82" i="3"/>
  <c r="Y90" i="3"/>
  <c r="Q92" i="3"/>
  <c r="D96" i="3"/>
  <c r="S96" i="3" s="1"/>
  <c r="O69" i="3"/>
  <c r="Y69" i="3"/>
  <c r="Y93" i="3"/>
  <c r="V93" i="3"/>
  <c r="W93" i="3"/>
  <c r="X93" i="3"/>
  <c r="T93" i="3"/>
  <c r="U93" i="3"/>
  <c r="Y75" i="3"/>
  <c r="T75" i="3"/>
  <c r="U75" i="3"/>
  <c r="V75" i="3"/>
  <c r="X75" i="3"/>
  <c r="W75" i="3"/>
  <c r="P81" i="3"/>
  <c r="Q71" i="3"/>
  <c r="Q82" i="3"/>
  <c r="Q37" i="3"/>
  <c r="Y42" i="3"/>
  <c r="Y59" i="3"/>
  <c r="G64" i="3"/>
  <c r="Q64" i="3" s="1"/>
  <c r="O37" i="3"/>
  <c r="Y63" i="3"/>
  <c r="Y47" i="3"/>
  <c r="Y55" i="3"/>
  <c r="W55" i="3"/>
  <c r="X55" i="3"/>
  <c r="V55" i="3"/>
  <c r="T55" i="3"/>
  <c r="U55" i="3"/>
  <c r="V64" i="3"/>
  <c r="T64" i="3"/>
  <c r="W64" i="3"/>
  <c r="X64" i="3"/>
  <c r="U64" i="3"/>
  <c r="Y44" i="3"/>
  <c r="Y58" i="3"/>
  <c r="Y38" i="3"/>
  <c r="Y53" i="3"/>
  <c r="P55" i="3"/>
  <c r="F64" i="3"/>
  <c r="P64" i="3" s="1"/>
  <c r="R55" i="3"/>
  <c r="Y37" i="3"/>
  <c r="X37" i="3"/>
  <c r="V37" i="3"/>
  <c r="W37" i="3"/>
  <c r="T37" i="3"/>
  <c r="U37" i="3"/>
  <c r="S37" i="3"/>
  <c r="S55" i="3"/>
  <c r="D70" i="3"/>
  <c r="E70" i="3"/>
  <c r="CR147" i="3"/>
  <c r="G80" i="3"/>
  <c r="Q80" i="3" s="1"/>
  <c r="I64" i="3"/>
  <c r="S64" i="3" s="1"/>
  <c r="H64" i="3"/>
  <c r="R64" i="3" s="1"/>
  <c r="CQ147" i="3"/>
  <c r="F80" i="3"/>
  <c r="P80" i="3" s="1"/>
  <c r="E81" i="3"/>
  <c r="O81" i="3" s="1"/>
  <c r="CS147" i="3"/>
  <c r="H80" i="3"/>
  <c r="R80" i="3" s="1"/>
  <c r="CO147" i="3"/>
  <c r="BB7" i="3"/>
  <c r="BA8" i="3"/>
  <c r="H86" i="3"/>
  <c r="R86" i="3" s="1"/>
  <c r="CP147" i="3"/>
  <c r="E80" i="3"/>
  <c r="O80" i="3" s="1"/>
  <c r="I81" i="3"/>
  <c r="S81" i="3" s="1"/>
  <c r="E64" i="3"/>
  <c r="O64" i="3" s="1"/>
  <c r="CT147" i="3"/>
  <c r="I80" i="3"/>
  <c r="S80" i="3" s="1"/>
  <c r="D77" i="3"/>
  <c r="P77" i="3" s="1"/>
  <c r="BO7" i="2"/>
  <c r="N7" i="2"/>
  <c r="AL7" i="2"/>
  <c r="U7" i="2"/>
  <c r="T7" i="2"/>
  <c r="S7" i="2"/>
  <c r="R7" i="2"/>
  <c r="BM7" i="2"/>
  <c r="V7" i="2"/>
  <c r="BP7" i="2"/>
  <c r="O7" i="2"/>
  <c r="BG7" i="2"/>
  <c r="AP7" i="2"/>
  <c r="AO7" i="2"/>
  <c r="AN7" i="2"/>
  <c r="AM7" i="2"/>
  <c r="AQ7" i="2"/>
  <c r="AJ7" i="2"/>
  <c r="A9" i="2"/>
  <c r="BD8" i="2"/>
  <c r="BK7" i="2"/>
  <c r="BJ7" i="2"/>
  <c r="BI7" i="2"/>
  <c r="BH7" i="2"/>
  <c r="BL7" i="2"/>
  <c r="BE7" i="2"/>
  <c r="M7" i="2"/>
  <c r="BN7" i="2"/>
  <c r="BQ7" i="2"/>
  <c r="P7" i="2"/>
  <c r="BZ6" i="2"/>
  <c r="CD6" i="2"/>
  <c r="CE6" i="2"/>
  <c r="CC6" i="2"/>
  <c r="CF6" i="2"/>
  <c r="CG6" i="2"/>
  <c r="AH7" i="2"/>
  <c r="AK7" i="2"/>
  <c r="BX6" i="2"/>
  <c r="BC7" i="2"/>
  <c r="BF7" i="2"/>
  <c r="CB6" i="2"/>
  <c r="BY6" i="2"/>
  <c r="CA6" i="2"/>
  <c r="BR7" i="2"/>
  <c r="Q7" i="2"/>
  <c r="R96" i="3" l="1"/>
  <c r="Y88" i="3"/>
  <c r="T70" i="3"/>
  <c r="Y70" i="3"/>
  <c r="W70" i="3"/>
  <c r="X70" i="3"/>
  <c r="U70" i="3"/>
  <c r="V70" i="3"/>
  <c r="R70" i="3"/>
  <c r="Y80" i="3"/>
  <c r="Q70" i="3"/>
  <c r="V77" i="3"/>
  <c r="Y77" i="3"/>
  <c r="W77" i="3"/>
  <c r="T77" i="3"/>
  <c r="X77" i="3"/>
  <c r="U77" i="3"/>
  <c r="S77" i="3"/>
  <c r="P70" i="3"/>
  <c r="Y96" i="3"/>
  <c r="X96" i="3"/>
  <c r="U96" i="3"/>
  <c r="T96" i="3"/>
  <c r="V96" i="3"/>
  <c r="W96" i="3"/>
  <c r="R77" i="3"/>
  <c r="O77" i="3"/>
  <c r="Q96" i="3"/>
  <c r="P96" i="3"/>
  <c r="Q77" i="3"/>
  <c r="S70" i="3"/>
  <c r="O70" i="3"/>
  <c r="Y86" i="3"/>
  <c r="O96" i="3"/>
  <c r="Y81" i="3"/>
  <c r="Y64" i="3"/>
  <c r="F97" i="3"/>
  <c r="P97" i="3" s="1"/>
  <c r="H97" i="3"/>
  <c r="BB8" i="3"/>
  <c r="BA9" i="3"/>
  <c r="I97" i="3"/>
  <c r="G97" i="3"/>
  <c r="D97" i="3"/>
  <c r="E97" i="3"/>
  <c r="CA7" i="2"/>
  <c r="BZ7" i="2"/>
  <c r="AH8" i="2"/>
  <c r="BQ8" i="2"/>
  <c r="P8" i="2"/>
  <c r="BC8" i="2"/>
  <c r="AK8" i="2"/>
  <c r="CB7" i="2"/>
  <c r="N8" i="2"/>
  <c r="BO8" i="2"/>
  <c r="BF8" i="2"/>
  <c r="AI8" i="2"/>
  <c r="BR8" i="2"/>
  <c r="Q8" i="2"/>
  <c r="BX7" i="2"/>
  <c r="V8" i="2"/>
  <c r="U8" i="2"/>
  <c r="T8" i="2"/>
  <c r="S8" i="2"/>
  <c r="R8" i="2"/>
  <c r="BM8" i="2"/>
  <c r="AL8" i="2"/>
  <c r="AQ8" i="2"/>
  <c r="AP8" i="2"/>
  <c r="AO8" i="2"/>
  <c r="AN8" i="2"/>
  <c r="AM8" i="2"/>
  <c r="BP8" i="2"/>
  <c r="O8" i="2"/>
  <c r="BG8" i="2"/>
  <c r="CE7" i="2"/>
  <c r="CF7" i="2"/>
  <c r="CC7" i="2"/>
  <c r="CD7" i="2"/>
  <c r="CG7" i="2"/>
  <c r="BY7" i="2"/>
  <c r="BL8" i="2"/>
  <c r="BK8" i="2"/>
  <c r="BJ8" i="2"/>
  <c r="BI8" i="2"/>
  <c r="BH8" i="2"/>
  <c r="AJ8" i="2"/>
  <c r="A10" i="2"/>
  <c r="BG9" i="2"/>
  <c r="AL9" i="2"/>
  <c r="BF9" i="2"/>
  <c r="BE9" i="2"/>
  <c r="AJ9" i="2"/>
  <c r="BD9" i="2"/>
  <c r="AI9" i="2"/>
  <c r="BC9" i="2"/>
  <c r="AH9" i="2"/>
  <c r="M8" i="2"/>
  <c r="BN8" i="2"/>
  <c r="BE8" i="2"/>
  <c r="O97" i="3" l="1"/>
  <c r="Q97" i="3"/>
  <c r="R97" i="3"/>
  <c r="S97" i="3"/>
  <c r="Y97" i="3"/>
  <c r="X97" i="3"/>
  <c r="V97" i="3"/>
  <c r="W97" i="3"/>
  <c r="U97" i="3"/>
  <c r="T97" i="3"/>
  <c r="BB9" i="3"/>
  <c r="BA10" i="3"/>
  <c r="BX8" i="2"/>
  <c r="CB8" i="2"/>
  <c r="BY8" i="2"/>
  <c r="N9" i="2"/>
  <c r="BO9" i="2"/>
  <c r="BZ8" i="2"/>
  <c r="BR9" i="2"/>
  <c r="Q9" i="2"/>
  <c r="O9" i="2"/>
  <c r="BP9" i="2"/>
  <c r="AH10" i="2"/>
  <c r="A11" i="2"/>
  <c r="AL10" i="2"/>
  <c r="BF10" i="2"/>
  <c r="AK10" i="2"/>
  <c r="BE10" i="2"/>
  <c r="AJ10" i="2"/>
  <c r="AI10" i="2"/>
  <c r="BD10" i="2"/>
  <c r="CA8" i="2"/>
  <c r="BM9" i="2"/>
  <c r="V9" i="2"/>
  <c r="U9" i="2"/>
  <c r="T9" i="2"/>
  <c r="S9" i="2"/>
  <c r="R9" i="2"/>
  <c r="BQ9" i="2"/>
  <c r="P9" i="2"/>
  <c r="AQ9" i="2"/>
  <c r="AP9" i="2"/>
  <c r="AO9" i="2"/>
  <c r="AN9" i="2"/>
  <c r="AM9" i="2"/>
  <c r="M9" i="2"/>
  <c r="BN9" i="2"/>
  <c r="AK9" i="2"/>
  <c r="BL9" i="2"/>
  <c r="BK9" i="2"/>
  <c r="BJ9" i="2"/>
  <c r="BI9" i="2"/>
  <c r="BH9" i="2"/>
  <c r="CF8" i="2"/>
  <c r="CC8" i="2"/>
  <c r="CE8" i="2"/>
  <c r="CD8" i="2"/>
  <c r="CG8" i="2"/>
  <c r="BB10" i="3" l="1"/>
  <c r="BA11" i="3"/>
  <c r="CA9" i="2"/>
  <c r="BD11" i="2"/>
  <c r="AI11" i="2"/>
  <c r="BC11" i="2"/>
  <c r="AH11" i="2"/>
  <c r="A12" i="2"/>
  <c r="BG11" i="2"/>
  <c r="AL11" i="2"/>
  <c r="BF11" i="2"/>
  <c r="AK11" i="2"/>
  <c r="BE11" i="2"/>
  <c r="AJ11" i="2"/>
  <c r="CG9" i="2"/>
  <c r="CD9" i="2"/>
  <c r="CE9" i="2"/>
  <c r="CF9" i="2"/>
  <c r="CC9" i="2"/>
  <c r="BM10" i="2"/>
  <c r="V10" i="2"/>
  <c r="U10" i="2"/>
  <c r="T10" i="2"/>
  <c r="S10" i="2"/>
  <c r="R10" i="2"/>
  <c r="P10" i="2"/>
  <c r="BQ10" i="2"/>
  <c r="AQ10" i="2"/>
  <c r="AP10" i="2"/>
  <c r="AO10" i="2"/>
  <c r="AN10" i="2"/>
  <c r="AM10" i="2"/>
  <c r="BL10" i="2"/>
  <c r="BK10" i="2"/>
  <c r="BJ10" i="2"/>
  <c r="BI10" i="2"/>
  <c r="BH10" i="2"/>
  <c r="CB9" i="2"/>
  <c r="BN10" i="2"/>
  <c r="BX10" i="2" s="1"/>
  <c r="M10" i="2"/>
  <c r="N10" i="2"/>
  <c r="BO10" i="2"/>
  <c r="BR10" i="2"/>
  <c r="Q10" i="2"/>
  <c r="BC10" i="2"/>
  <c r="BY9" i="2"/>
  <c r="BX9" i="2"/>
  <c r="O10" i="2"/>
  <c r="BP10" i="2"/>
  <c r="BG10" i="2"/>
  <c r="BZ9" i="2"/>
  <c r="BB11" i="3" l="1"/>
  <c r="BA12" i="3"/>
  <c r="CA10" i="2"/>
  <c r="BN11" i="2"/>
  <c r="M11" i="2"/>
  <c r="BY10" i="2"/>
  <c r="Q11" i="2"/>
  <c r="BR11" i="2"/>
  <c r="O11" i="2"/>
  <c r="BP11" i="2"/>
  <c r="BO11" i="2"/>
  <c r="N11" i="2"/>
  <c r="CB10" i="2"/>
  <c r="CE10" i="2"/>
  <c r="CG10" i="2"/>
  <c r="CC10" i="2"/>
  <c r="CF10" i="2"/>
  <c r="CD10" i="2"/>
  <c r="A13" i="2"/>
  <c r="BG12" i="2"/>
  <c r="BF12" i="2"/>
  <c r="AK12" i="2"/>
  <c r="BM11" i="2"/>
  <c r="V11" i="2"/>
  <c r="U11" i="2"/>
  <c r="T11" i="2"/>
  <c r="S11" i="2"/>
  <c r="R11" i="2"/>
  <c r="BZ10" i="2"/>
  <c r="P11" i="2"/>
  <c r="BQ11" i="2"/>
  <c r="AQ11" i="2"/>
  <c r="AP11" i="2"/>
  <c r="AO11" i="2"/>
  <c r="AN11" i="2"/>
  <c r="AM11" i="2"/>
  <c r="BL11" i="2"/>
  <c r="BK11" i="2"/>
  <c r="BJ11" i="2"/>
  <c r="BI11" i="2"/>
  <c r="BH11" i="2"/>
  <c r="BB12" i="3" l="1"/>
  <c r="BA13" i="3"/>
  <c r="BO12" i="2"/>
  <c r="N12" i="2"/>
  <c r="BZ11" i="2"/>
  <c r="CA11" i="2"/>
  <c r="BC13" i="2"/>
  <c r="AH13" i="2"/>
  <c r="A14" i="2"/>
  <c r="AL13" i="2"/>
  <c r="BG13" i="2"/>
  <c r="AI12" i="2"/>
  <c r="CF11" i="2"/>
  <c r="CG11" i="2"/>
  <c r="CC11" i="2"/>
  <c r="CD11" i="2"/>
  <c r="CE11" i="2"/>
  <c r="R12" i="2"/>
  <c r="BM12" i="2"/>
  <c r="V12" i="2"/>
  <c r="U12" i="2"/>
  <c r="T12" i="2"/>
  <c r="S12" i="2"/>
  <c r="BD12" i="2"/>
  <c r="CB11" i="2"/>
  <c r="AM12" i="2"/>
  <c r="AQ12" i="2"/>
  <c r="AP12" i="2"/>
  <c r="AO12" i="2"/>
  <c r="AN12" i="2"/>
  <c r="BP12" i="2"/>
  <c r="O12" i="2"/>
  <c r="BH12" i="2"/>
  <c r="BL12" i="2"/>
  <c r="BK12" i="2"/>
  <c r="BJ12" i="2"/>
  <c r="BI12" i="2"/>
  <c r="AJ12" i="2"/>
  <c r="P12" i="2"/>
  <c r="BQ12" i="2"/>
  <c r="CA12" i="2" s="1"/>
  <c r="BN12" i="2"/>
  <c r="BX12" i="2" s="1"/>
  <c r="M12" i="2"/>
  <c r="BE12" i="2"/>
  <c r="Q12" i="2"/>
  <c r="BR12" i="2"/>
  <c r="AH12" i="2"/>
  <c r="AL12" i="2"/>
  <c r="BC12" i="2"/>
  <c r="BY11" i="2"/>
  <c r="BX11" i="2"/>
  <c r="BB13" i="3" l="1"/>
  <c r="BA14" i="3"/>
  <c r="BQ13" i="2"/>
  <c r="P13" i="2"/>
  <c r="Q13" i="2"/>
  <c r="BR13" i="2"/>
  <c r="AK13" i="2"/>
  <c r="BO13" i="2"/>
  <c r="N13" i="2"/>
  <c r="BF13" i="2"/>
  <c r="BZ12" i="2"/>
  <c r="BD14" i="2"/>
  <c r="BC14" i="2"/>
  <c r="A15" i="2"/>
  <c r="AI13" i="2"/>
  <c r="S13" i="2"/>
  <c r="R13" i="2"/>
  <c r="BM13" i="2"/>
  <c r="V13" i="2"/>
  <c r="U13" i="2"/>
  <c r="T13" i="2"/>
  <c r="BD13" i="2"/>
  <c r="AN13" i="2"/>
  <c r="AM13" i="2"/>
  <c r="AQ13" i="2"/>
  <c r="AP13" i="2"/>
  <c r="AO13" i="2"/>
  <c r="BP13" i="2"/>
  <c r="O13" i="2"/>
  <c r="CB12" i="2"/>
  <c r="BI13" i="2"/>
  <c r="BH13" i="2"/>
  <c r="BL13" i="2"/>
  <c r="BK13" i="2"/>
  <c r="BJ13" i="2"/>
  <c r="AJ13" i="2"/>
  <c r="CG12" i="2"/>
  <c r="CE12" i="2"/>
  <c r="CF12" i="2"/>
  <c r="CD12" i="2"/>
  <c r="CC12" i="2"/>
  <c r="BN13" i="2"/>
  <c r="M13" i="2"/>
  <c r="BE13" i="2"/>
  <c r="BY12" i="2"/>
  <c r="BB14" i="3" l="1"/>
  <c r="BA15" i="3"/>
  <c r="BZ13" i="2"/>
  <c r="BN14" i="2"/>
  <c r="M14" i="2"/>
  <c r="BE14" i="2"/>
  <c r="AH14" i="2"/>
  <c r="BQ14" i="2"/>
  <c r="P14" i="2"/>
  <c r="CC13" i="2"/>
  <c r="CD13" i="2"/>
  <c r="CE13" i="2"/>
  <c r="CG13" i="2"/>
  <c r="CF13" i="2"/>
  <c r="AK14" i="2"/>
  <c r="BY13" i="2"/>
  <c r="BO14" i="2"/>
  <c r="N14" i="2"/>
  <c r="BF14" i="2"/>
  <c r="A16" i="2"/>
  <c r="BD15" i="2"/>
  <c r="BC15" i="2"/>
  <c r="AH15" i="2"/>
  <c r="AI14" i="2"/>
  <c r="BR14" i="2"/>
  <c r="Q14" i="2"/>
  <c r="CB13" i="2"/>
  <c r="T14" i="2"/>
  <c r="S14" i="2"/>
  <c r="R14" i="2"/>
  <c r="BM14" i="2"/>
  <c r="V14" i="2"/>
  <c r="U14" i="2"/>
  <c r="AL14" i="2"/>
  <c r="BP14" i="2"/>
  <c r="O14" i="2"/>
  <c r="BG14" i="2"/>
  <c r="AO14" i="2"/>
  <c r="AN14" i="2"/>
  <c r="AM14" i="2"/>
  <c r="AQ14" i="2"/>
  <c r="AP14" i="2"/>
  <c r="BX13" i="2"/>
  <c r="BJ14" i="2"/>
  <c r="BI14" i="2"/>
  <c r="BH14" i="2"/>
  <c r="BL14" i="2"/>
  <c r="BK14" i="2"/>
  <c r="AJ14" i="2"/>
  <c r="CA13" i="2"/>
  <c r="BB15" i="3" l="1"/>
  <c r="BA16" i="3"/>
  <c r="CB14" i="2"/>
  <c r="CD14" i="2"/>
  <c r="CF14" i="2"/>
  <c r="CG14" i="2"/>
  <c r="CC14" i="2"/>
  <c r="CE14" i="2"/>
  <c r="BZ14" i="2"/>
  <c r="BQ15" i="2"/>
  <c r="P15" i="2"/>
  <c r="AK15" i="2"/>
  <c r="BY14" i="2"/>
  <c r="BO15" i="2"/>
  <c r="N15" i="2"/>
  <c r="BF15" i="2"/>
  <c r="AI15" i="2"/>
  <c r="BR15" i="2"/>
  <c r="Q15" i="2"/>
  <c r="CA14" i="2"/>
  <c r="U15" i="2"/>
  <c r="T15" i="2"/>
  <c r="S15" i="2"/>
  <c r="R15" i="2"/>
  <c r="BM15" i="2"/>
  <c r="V15" i="2"/>
  <c r="AL15" i="2"/>
  <c r="BP15" i="2"/>
  <c r="O15" i="2"/>
  <c r="BG15" i="2"/>
  <c r="AP15" i="2"/>
  <c r="AO15" i="2"/>
  <c r="AN15" i="2"/>
  <c r="AM15" i="2"/>
  <c r="AQ15" i="2"/>
  <c r="BK15" i="2"/>
  <c r="BJ15" i="2"/>
  <c r="BI15" i="2"/>
  <c r="BH15" i="2"/>
  <c r="BL15" i="2"/>
  <c r="AJ15" i="2"/>
  <c r="BD16" i="2"/>
  <c r="BC16" i="2"/>
  <c r="A17" i="2"/>
  <c r="BG16" i="2"/>
  <c r="AL16" i="2"/>
  <c r="BF16" i="2"/>
  <c r="AK16" i="2"/>
  <c r="BE16" i="2"/>
  <c r="AJ16" i="2"/>
  <c r="M15" i="2"/>
  <c r="BN15" i="2"/>
  <c r="BE15" i="2"/>
  <c r="BX14" i="2"/>
  <c r="BA17" i="3" l="1"/>
  <c r="BB16" i="3"/>
  <c r="CB15" i="2"/>
  <c r="BX15" i="2"/>
  <c r="BM16" i="2"/>
  <c r="V16" i="2"/>
  <c r="U16" i="2"/>
  <c r="T16" i="2"/>
  <c r="S16" i="2"/>
  <c r="R16" i="2"/>
  <c r="CA15" i="2"/>
  <c r="P16" i="2"/>
  <c r="BQ16" i="2"/>
  <c r="CA16" i="2" s="1"/>
  <c r="AQ16" i="2"/>
  <c r="AP16" i="2"/>
  <c r="AO16" i="2"/>
  <c r="AN16" i="2"/>
  <c r="AM16" i="2"/>
  <c r="CC15" i="2"/>
  <c r="CG15" i="2"/>
  <c r="CF15" i="2"/>
  <c r="CD15" i="2"/>
  <c r="CE15" i="2"/>
  <c r="BL16" i="2"/>
  <c r="BK16" i="2"/>
  <c r="BJ16" i="2"/>
  <c r="BI16" i="2"/>
  <c r="BH16" i="2"/>
  <c r="BN16" i="2"/>
  <c r="BX16" i="2" s="1"/>
  <c r="M16" i="2"/>
  <c r="Q16" i="2"/>
  <c r="BR16" i="2"/>
  <c r="CB16" i="2" s="1"/>
  <c r="AH16" i="2"/>
  <c r="BY15" i="2"/>
  <c r="BO16" i="2"/>
  <c r="N16" i="2"/>
  <c r="BZ15" i="2"/>
  <c r="O16" i="2"/>
  <c r="BP16" i="2"/>
  <c r="BZ16" i="2" s="1"/>
  <c r="A18" i="2"/>
  <c r="BG17" i="2"/>
  <c r="BF17" i="2"/>
  <c r="AI16" i="2"/>
  <c r="BB17" i="3" l="1"/>
  <c r="BA18" i="3"/>
  <c r="BY16" i="2"/>
  <c r="R17" i="2"/>
  <c r="BM17" i="2"/>
  <c r="V17" i="2"/>
  <c r="U17" i="2"/>
  <c r="T17" i="2"/>
  <c r="S17" i="2"/>
  <c r="BD17" i="2"/>
  <c r="AM17" i="2"/>
  <c r="AQ17" i="2"/>
  <c r="AP17" i="2"/>
  <c r="AO17" i="2"/>
  <c r="AN17" i="2"/>
  <c r="BP17" i="2"/>
  <c r="BZ17" i="2" s="1"/>
  <c r="O17" i="2"/>
  <c r="AK17" i="2"/>
  <c r="BH17" i="2"/>
  <c r="BL17" i="2"/>
  <c r="BK17" i="2"/>
  <c r="BJ17" i="2"/>
  <c r="BI17" i="2"/>
  <c r="AJ17" i="2"/>
  <c r="BN17" i="2"/>
  <c r="BX17" i="2" s="1"/>
  <c r="M17" i="2"/>
  <c r="BE17" i="2"/>
  <c r="Q17" i="2"/>
  <c r="BR17" i="2"/>
  <c r="CB17" i="2" s="1"/>
  <c r="AH17" i="2"/>
  <c r="AL17" i="2"/>
  <c r="BC17" i="2"/>
  <c r="BO17" i="2"/>
  <c r="BY17" i="2" s="1"/>
  <c r="N17" i="2"/>
  <c r="P17" i="2"/>
  <c r="BQ17" i="2"/>
  <c r="BC18" i="2"/>
  <c r="AH18" i="2"/>
  <c r="A19" i="2"/>
  <c r="BG18" i="2"/>
  <c r="AI17" i="2"/>
  <c r="CF16" i="2"/>
  <c r="CC16" i="2"/>
  <c r="CD16" i="2"/>
  <c r="CE16" i="2"/>
  <c r="CG16" i="2"/>
  <c r="BA19" i="3" l="1"/>
  <c r="BB18" i="3"/>
  <c r="S18" i="2"/>
  <c r="R18" i="2"/>
  <c r="BM18" i="2"/>
  <c r="V18" i="2"/>
  <c r="U18" i="2"/>
  <c r="T18" i="2"/>
  <c r="BD18" i="2"/>
  <c r="AN18" i="2"/>
  <c r="AM18" i="2"/>
  <c r="AQ18" i="2"/>
  <c r="AP18" i="2"/>
  <c r="AO18" i="2"/>
  <c r="BP18" i="2"/>
  <c r="BZ18" i="2" s="1"/>
  <c r="O18" i="2"/>
  <c r="BI18" i="2"/>
  <c r="BH18" i="2"/>
  <c r="BL18" i="2"/>
  <c r="BK18" i="2"/>
  <c r="BJ18" i="2"/>
  <c r="AJ18" i="2"/>
  <c r="BN18" i="2"/>
  <c r="BX18" i="2" s="1"/>
  <c r="M18" i="2"/>
  <c r="BE18" i="2"/>
  <c r="BQ18" i="2"/>
  <c r="CA18" i="2" s="1"/>
  <c r="P18" i="2"/>
  <c r="AL18" i="2"/>
  <c r="AK18" i="2"/>
  <c r="BO18" i="2"/>
  <c r="BY18" i="2" s="1"/>
  <c r="N18" i="2"/>
  <c r="BF18" i="2"/>
  <c r="CE17" i="2"/>
  <c r="CF17" i="2"/>
  <c r="CG17" i="2"/>
  <c r="CD17" i="2"/>
  <c r="CC17" i="2"/>
  <c r="Q18" i="2"/>
  <c r="BR18" i="2"/>
  <c r="CB18" i="2" s="1"/>
  <c r="BD19" i="2"/>
  <c r="BC19" i="2"/>
  <c r="A20" i="2"/>
  <c r="AI18" i="2"/>
  <c r="CA17" i="2"/>
  <c r="BB19" i="3" l="1"/>
  <c r="BA20" i="3"/>
  <c r="T19" i="2"/>
  <c r="S19" i="2"/>
  <c r="R19" i="2"/>
  <c r="BM19" i="2"/>
  <c r="V19" i="2"/>
  <c r="U19" i="2"/>
  <c r="AL19" i="2"/>
  <c r="BP19" i="2"/>
  <c r="BZ19" i="2" s="1"/>
  <c r="O19" i="2"/>
  <c r="BG19" i="2"/>
  <c r="AO19" i="2"/>
  <c r="AN19" i="2"/>
  <c r="AM19" i="2"/>
  <c r="AQ19" i="2"/>
  <c r="AP19" i="2"/>
  <c r="BJ19" i="2"/>
  <c r="BI19" i="2"/>
  <c r="BH19" i="2"/>
  <c r="BL19" i="2"/>
  <c r="BK19" i="2"/>
  <c r="AJ19" i="2"/>
  <c r="BN19" i="2"/>
  <c r="BX19" i="2" s="1"/>
  <c r="M19" i="2"/>
  <c r="BE19" i="2"/>
  <c r="AH19" i="2"/>
  <c r="BQ19" i="2"/>
  <c r="P19" i="2"/>
  <c r="A21" i="2"/>
  <c r="BD20" i="2"/>
  <c r="BC20" i="2"/>
  <c r="AK19" i="2"/>
  <c r="CF18" i="2"/>
  <c r="CD18" i="2"/>
  <c r="CE18" i="2"/>
  <c r="CC18" i="2"/>
  <c r="CG18" i="2"/>
  <c r="BO19" i="2"/>
  <c r="BY19" i="2" s="1"/>
  <c r="N19" i="2"/>
  <c r="BF19" i="2"/>
  <c r="AI19" i="2"/>
  <c r="BR19" i="2"/>
  <c r="Q19" i="2"/>
  <c r="BA21" i="3" l="1"/>
  <c r="BB20" i="3"/>
  <c r="CB19" i="2"/>
  <c r="BO20" i="2"/>
  <c r="N20" i="2"/>
  <c r="BF20" i="2"/>
  <c r="AI20" i="2"/>
  <c r="BR20" i="2"/>
  <c r="CB20" i="2" s="1"/>
  <c r="Q20" i="2"/>
  <c r="U20" i="2"/>
  <c r="T20" i="2"/>
  <c r="S20" i="2"/>
  <c r="R20" i="2"/>
  <c r="BM20" i="2"/>
  <c r="V20" i="2"/>
  <c r="AL20" i="2"/>
  <c r="BP20" i="2"/>
  <c r="BZ20" i="2" s="1"/>
  <c r="O20" i="2"/>
  <c r="BG20" i="2"/>
  <c r="AP20" i="2"/>
  <c r="AO20" i="2"/>
  <c r="AN20" i="2"/>
  <c r="AM20" i="2"/>
  <c r="AQ20" i="2"/>
  <c r="BK20" i="2"/>
  <c r="BJ20" i="2"/>
  <c r="BI20" i="2"/>
  <c r="BH20" i="2"/>
  <c r="BL20" i="2"/>
  <c r="AJ20" i="2"/>
  <c r="A22" i="2"/>
  <c r="BD21" i="2"/>
  <c r="AI21" i="2"/>
  <c r="CG19" i="2"/>
  <c r="CC19" i="2"/>
  <c r="CD19" i="2"/>
  <c r="CE19" i="2"/>
  <c r="CF19" i="2"/>
  <c r="M20" i="2"/>
  <c r="BN20" i="2"/>
  <c r="BX20" i="2" s="1"/>
  <c r="BE20" i="2"/>
  <c r="AH20" i="2"/>
  <c r="BQ20" i="2"/>
  <c r="P20" i="2"/>
  <c r="CA19" i="2"/>
  <c r="AK20" i="2"/>
  <c r="BB21" i="3" l="1"/>
  <c r="BA22" i="3"/>
  <c r="CA20" i="2"/>
  <c r="N21" i="2"/>
  <c r="BO21" i="2"/>
  <c r="BF21" i="2"/>
  <c r="V21" i="2"/>
  <c r="U21" i="2"/>
  <c r="T21" i="2"/>
  <c r="S21" i="2"/>
  <c r="R21" i="2"/>
  <c r="BM21" i="2"/>
  <c r="AL21" i="2"/>
  <c r="BP21" i="2"/>
  <c r="BZ21" i="2" s="1"/>
  <c r="O21" i="2"/>
  <c r="BG21" i="2"/>
  <c r="AQ21" i="2"/>
  <c r="AP21" i="2"/>
  <c r="AO21" i="2"/>
  <c r="AN21" i="2"/>
  <c r="AM21" i="2"/>
  <c r="BL21" i="2"/>
  <c r="BK21" i="2"/>
  <c r="BJ21" i="2"/>
  <c r="BI21" i="2"/>
  <c r="BH21" i="2"/>
  <c r="AJ21" i="2"/>
  <c r="A23" i="2"/>
  <c r="BG22" i="2"/>
  <c r="AL22" i="2"/>
  <c r="BF22" i="2"/>
  <c r="AK22" i="2"/>
  <c r="BE22" i="2"/>
  <c r="AJ22" i="2"/>
  <c r="BD22" i="2"/>
  <c r="AI22" i="2"/>
  <c r="BC22" i="2"/>
  <c r="AH22" i="2"/>
  <c r="M21" i="2"/>
  <c r="BN21" i="2"/>
  <c r="BX21" i="2" s="1"/>
  <c r="BE21" i="2"/>
  <c r="CE20" i="2"/>
  <c r="CD20" i="2"/>
  <c r="CC20" i="2"/>
  <c r="CF20" i="2"/>
  <c r="CG20" i="2"/>
  <c r="AH21" i="2"/>
  <c r="BQ21" i="2"/>
  <c r="CA21" i="2" s="1"/>
  <c r="P21" i="2"/>
  <c r="BR21" i="2"/>
  <c r="CB21" i="2" s="1"/>
  <c r="Q21" i="2"/>
  <c r="BC21" i="2"/>
  <c r="AK21" i="2"/>
  <c r="BY20" i="2"/>
  <c r="BA23" i="3" l="1"/>
  <c r="BB22" i="3"/>
  <c r="BY21" i="2"/>
  <c r="N22" i="2"/>
  <c r="BO22" i="2"/>
  <c r="O22" i="2"/>
  <c r="BP22" i="2"/>
  <c r="BR22" i="2"/>
  <c r="Q22" i="2"/>
  <c r="BC23" i="2"/>
  <c r="AH23" i="2"/>
  <c r="A24" i="2"/>
  <c r="BG23" i="2"/>
  <c r="AL23" i="2"/>
  <c r="BF23" i="2"/>
  <c r="AK23" i="2"/>
  <c r="BE23" i="2"/>
  <c r="AJ23" i="2"/>
  <c r="BD23" i="2"/>
  <c r="AI23" i="2"/>
  <c r="M22" i="2"/>
  <c r="BN22" i="2"/>
  <c r="BM22" i="2"/>
  <c r="V22" i="2"/>
  <c r="U22" i="2"/>
  <c r="T22" i="2"/>
  <c r="S22" i="2"/>
  <c r="R22" i="2"/>
  <c r="BQ22" i="2"/>
  <c r="P22" i="2"/>
  <c r="AQ22" i="2"/>
  <c r="AP22" i="2"/>
  <c r="AO22" i="2"/>
  <c r="AN22" i="2"/>
  <c r="AM22" i="2"/>
  <c r="BL22" i="2"/>
  <c r="BK22" i="2"/>
  <c r="BJ22" i="2"/>
  <c r="BI22" i="2"/>
  <c r="BH22" i="2"/>
  <c r="CG21" i="2"/>
  <c r="CE21" i="2"/>
  <c r="CC21" i="2"/>
  <c r="CD21" i="2"/>
  <c r="CF21" i="2"/>
  <c r="BB23" i="3" l="1"/>
  <c r="BA24" i="3"/>
  <c r="BR23" i="2"/>
  <c r="Q23" i="2"/>
  <c r="O23" i="2"/>
  <c r="BP23" i="2"/>
  <c r="CB22" i="2"/>
  <c r="CD22" i="2"/>
  <c r="CE22" i="2"/>
  <c r="CF22" i="2"/>
  <c r="CG22" i="2"/>
  <c r="CC22" i="2"/>
  <c r="BM23" i="2"/>
  <c r="V23" i="2"/>
  <c r="U23" i="2"/>
  <c r="T23" i="2"/>
  <c r="S23" i="2"/>
  <c r="R23" i="2"/>
  <c r="BZ22" i="2"/>
  <c r="BX22" i="2"/>
  <c r="P23" i="2"/>
  <c r="BQ23" i="2"/>
  <c r="CA23" i="2" s="1"/>
  <c r="AQ23" i="2"/>
  <c r="AP23" i="2"/>
  <c r="AO23" i="2"/>
  <c r="AN23" i="2"/>
  <c r="AM23" i="2"/>
  <c r="CA22" i="2"/>
  <c r="BL23" i="2"/>
  <c r="BK23" i="2"/>
  <c r="BJ23" i="2"/>
  <c r="BI23" i="2"/>
  <c r="BH23" i="2"/>
  <c r="BY22" i="2"/>
  <c r="N23" i="2"/>
  <c r="BO23" i="2"/>
  <c r="BN23" i="2"/>
  <c r="BX23" i="2" s="1"/>
  <c r="M23" i="2"/>
  <c r="BA25" i="3" l="1"/>
  <c r="BB24" i="3"/>
  <c r="BO24" i="2"/>
  <c r="N24" i="2"/>
  <c r="D25" i="2"/>
  <c r="Q24" i="2"/>
  <c r="BR24" i="2"/>
  <c r="G25" i="2"/>
  <c r="BC24" i="2"/>
  <c r="AS25" i="2"/>
  <c r="CD23" i="2"/>
  <c r="CG23" i="2"/>
  <c r="CF23" i="2"/>
  <c r="CE23" i="2"/>
  <c r="CC23" i="2"/>
  <c r="O24" i="2"/>
  <c r="BP24" i="2"/>
  <c r="E25" i="2"/>
  <c r="BG24" i="2"/>
  <c r="AW25" i="2"/>
  <c r="AI24" i="2"/>
  <c r="Y25" i="2"/>
  <c r="BY23" i="2"/>
  <c r="AJ24" i="2"/>
  <c r="Z25" i="2"/>
  <c r="BM24" i="2"/>
  <c r="V24" i="2"/>
  <c r="U24" i="2"/>
  <c r="T24" i="2"/>
  <c r="S24" i="2"/>
  <c r="R24" i="2"/>
  <c r="B25" i="2"/>
  <c r="BD24" i="2"/>
  <c r="AT25" i="2"/>
  <c r="BE24" i="2"/>
  <c r="AU25" i="2"/>
  <c r="AQ24" i="2"/>
  <c r="AP24" i="2"/>
  <c r="AO24" i="2"/>
  <c r="AN24" i="2"/>
  <c r="AM24" i="2"/>
  <c r="W25" i="2"/>
  <c r="BZ23" i="2"/>
  <c r="P24" i="2"/>
  <c r="BQ24" i="2"/>
  <c r="F25" i="2"/>
  <c r="BL24" i="2"/>
  <c r="BK24" i="2"/>
  <c r="BJ24" i="2"/>
  <c r="BI24" i="2"/>
  <c r="BH24" i="2"/>
  <c r="AR25" i="2"/>
  <c r="BH25" i="2" s="1"/>
  <c r="AL24" i="2"/>
  <c r="AB25" i="2"/>
  <c r="AK24" i="2"/>
  <c r="AA25" i="2"/>
  <c r="BN24" i="2"/>
  <c r="M24" i="2"/>
  <c r="C25" i="2"/>
  <c r="BF24" i="2"/>
  <c r="AV25" i="2"/>
  <c r="AH24" i="2"/>
  <c r="X25" i="2"/>
  <c r="CB23" i="2"/>
  <c r="BB25" i="3" l="1"/>
  <c r="BA26" i="3"/>
  <c r="AH25" i="2"/>
  <c r="AL25" i="2"/>
  <c r="P25" i="2"/>
  <c r="M25" i="2"/>
  <c r="BX24" i="2"/>
  <c r="BN25" i="2"/>
  <c r="AJ25" i="2"/>
  <c r="BZ24" i="2"/>
  <c r="BP25" i="2"/>
  <c r="BC25" i="2"/>
  <c r="BI25" i="2"/>
  <c r="AK25" i="2"/>
  <c r="T25" i="2"/>
  <c r="U25" i="2"/>
  <c r="V25" i="2"/>
  <c r="S25" i="2"/>
  <c r="R25" i="2"/>
  <c r="Q25" i="2"/>
  <c r="AI25" i="2"/>
  <c r="CB24" i="2"/>
  <c r="BR25" i="2"/>
  <c r="BF25" i="2"/>
  <c r="BL25" i="2"/>
  <c r="CA24" i="2"/>
  <c r="BQ25" i="2"/>
  <c r="BE25" i="2"/>
  <c r="BK25" i="2"/>
  <c r="BG25" i="2"/>
  <c r="N25" i="2"/>
  <c r="AN25" i="2"/>
  <c r="AM25" i="2"/>
  <c r="AO25" i="2"/>
  <c r="AQ25" i="2"/>
  <c r="AP25" i="2"/>
  <c r="BD25" i="2"/>
  <c r="BJ25" i="2"/>
  <c r="CF24" i="2"/>
  <c r="CG24" i="2"/>
  <c r="CC24" i="2"/>
  <c r="CD24" i="2"/>
  <c r="CE24" i="2"/>
  <c r="BM25" i="2"/>
  <c r="O25" i="2"/>
  <c r="BY24" i="2"/>
  <c r="BO25" i="2"/>
  <c r="BA27" i="3" l="1"/>
  <c r="BB26" i="3"/>
  <c r="CG25" i="2"/>
  <c r="CD25" i="2"/>
  <c r="CC25" i="2"/>
  <c r="CF25" i="2"/>
  <c r="CE25" i="2"/>
  <c r="CA25" i="2"/>
  <c r="BZ25" i="2"/>
  <c r="BY25" i="2"/>
  <c r="BX25" i="2"/>
  <c r="CB25" i="2"/>
  <c r="BB27" i="3" l="1"/>
  <c r="BA28" i="3"/>
  <c r="BA29" i="3" l="1"/>
  <c r="BB28" i="3"/>
  <c r="BB29" i="3" l="1"/>
  <c r="BA30" i="3"/>
  <c r="BA31" i="3" l="1"/>
  <c r="BB30" i="3"/>
  <c r="BB31" i="3" l="1"/>
  <c r="BA32" i="3"/>
  <c r="BA33" i="3" l="1"/>
  <c r="BB32" i="3"/>
  <c r="BB33" i="3" l="1"/>
  <c r="BA34" i="3"/>
  <c r="BB34" i="3" l="1"/>
  <c r="BA35" i="3"/>
  <c r="BA36" i="3" l="1"/>
  <c r="BB35" i="3"/>
  <c r="BA37" i="3" l="1"/>
  <c r="BB36" i="3"/>
  <c r="BA38" i="3" l="1"/>
  <c r="BB37" i="3"/>
  <c r="BA39" i="3" l="1"/>
  <c r="BB38" i="3"/>
  <c r="BA40" i="3" l="1"/>
  <c r="BB39" i="3"/>
  <c r="BA41" i="3" l="1"/>
  <c r="BB40" i="3"/>
  <c r="BA42" i="3" l="1"/>
  <c r="BB42" i="3" s="1"/>
  <c r="BB41" i="3"/>
</calcChain>
</file>

<file path=xl/sharedStrings.xml><?xml version="1.0" encoding="utf-8"?>
<sst xmlns="http://schemas.openxmlformats.org/spreadsheetml/2006/main" count="2611" uniqueCount="996">
  <si>
    <t>Precinct Name</t>
  </si>
  <si>
    <t>HD</t>
  </si>
  <si>
    <t>Type</t>
  </si>
  <si>
    <t>Registered Voters</t>
  </si>
  <si>
    <t>Votes Cast</t>
  </si>
  <si>
    <t>Turnout</t>
  </si>
  <si>
    <t>Carter</t>
  </si>
  <si>
    <t>Ford</t>
  </si>
  <si>
    <t>Macbride</t>
  </si>
  <si>
    <t>Write-In</t>
  </si>
  <si>
    <t>ED</t>
  </si>
  <si>
    <t>Cape Pole</t>
  </si>
  <si>
    <t>Clover Pass</t>
  </si>
  <si>
    <t>Coffman Cove</t>
  </si>
  <si>
    <t>Craig</t>
  </si>
  <si>
    <t>El Capitan</t>
  </si>
  <si>
    <t>Hydaburg</t>
  </si>
  <si>
    <t>Kasaan</t>
  </si>
  <si>
    <t>Ketchikan 1</t>
  </si>
  <si>
    <t>Ketchikan 2</t>
  </si>
  <si>
    <t>Ketchikan 3</t>
  </si>
  <si>
    <t>Ketchikan 4</t>
  </si>
  <si>
    <t>Ketchikan 5</t>
  </si>
  <si>
    <t>Ketchikan 6</t>
  </si>
  <si>
    <t>Ketchikan 7</t>
  </si>
  <si>
    <t>Ketchikan 8</t>
  </si>
  <si>
    <t>Klawock</t>
  </si>
  <si>
    <t>Metlakatla</t>
  </si>
  <si>
    <t>Mountain Point</t>
  </si>
  <si>
    <t>Mud Bay</t>
  </si>
  <si>
    <t>Myers Chuck</t>
  </si>
  <si>
    <t>Naukati</t>
  </si>
  <si>
    <t>Pennock-Gravina</t>
  </si>
  <si>
    <t>Point Baker</t>
  </si>
  <si>
    <t>Saxman (Revilla)</t>
  </si>
  <si>
    <t>Thorne Bay</t>
  </si>
  <si>
    <t>Wacker</t>
  </si>
  <si>
    <t>Ward Cove</t>
  </si>
  <si>
    <t>Whale Pass</t>
  </si>
  <si>
    <t>Absentee</t>
  </si>
  <si>
    <t>Question</t>
  </si>
  <si>
    <t>Total</t>
  </si>
  <si>
    <t>TOT</t>
  </si>
  <si>
    <t>QUE</t>
  </si>
  <si>
    <t>ABS</t>
  </si>
  <si>
    <t>Angoon</t>
  </si>
  <si>
    <t>Gustavus</t>
  </si>
  <si>
    <t>Hoonah</t>
  </si>
  <si>
    <t>Kake</t>
  </si>
  <si>
    <t>Kupreanof</t>
  </si>
  <si>
    <t>Petersburg 1</t>
  </si>
  <si>
    <t>Petersburg 2</t>
  </si>
  <si>
    <t>Rowan Bay</t>
  </si>
  <si>
    <t>Scow Bay</t>
  </si>
  <si>
    <t>Tenakee Springs</t>
  </si>
  <si>
    <t>Wrangell 1</t>
  </si>
  <si>
    <t>Wrangell 2</t>
  </si>
  <si>
    <t>Elfin Cove</t>
  </si>
  <si>
    <t>Halibut Point</t>
  </si>
  <si>
    <t>Jamestown Bay</t>
  </si>
  <si>
    <t>Lisianski (Pelican)</t>
  </si>
  <si>
    <t>Malaspina</t>
  </si>
  <si>
    <t>Mt. Edgecumbe</t>
  </si>
  <si>
    <t>Port Alexander</t>
  </si>
  <si>
    <t>Rodman Bay</t>
  </si>
  <si>
    <t>Sitka 1</t>
  </si>
  <si>
    <t>Sitka 2</t>
  </si>
  <si>
    <t>Sitka 3</t>
  </si>
  <si>
    <t>Sitka 4</t>
  </si>
  <si>
    <t>Yakutat</t>
  </si>
  <si>
    <t>Auke Bay</t>
  </si>
  <si>
    <t>Chilkat</t>
  </si>
  <si>
    <t>Douglas 1</t>
  </si>
  <si>
    <t>Douglas 2</t>
  </si>
  <si>
    <t>Haines</t>
  </si>
  <si>
    <t>Juneau 1</t>
  </si>
  <si>
    <t>Juneau 3</t>
  </si>
  <si>
    <t>Juneau 4</t>
  </si>
  <si>
    <t>Juneau 5</t>
  </si>
  <si>
    <t>Juneau 6</t>
  </si>
  <si>
    <t>Juneau 7</t>
  </si>
  <si>
    <t>Juneau 9</t>
  </si>
  <si>
    <t>Juneau Airport</t>
  </si>
  <si>
    <t>Juneau 2</t>
  </si>
  <si>
    <t>Klukwan</t>
  </si>
  <si>
    <t>Lemon Creek</t>
  </si>
  <si>
    <t>Lower Mendenhall</t>
  </si>
  <si>
    <t>Lynn Canal</t>
  </si>
  <si>
    <t>North Douglas</t>
  </si>
  <si>
    <t>Port Chilkoot</t>
  </si>
  <si>
    <t>Salmon Creek</t>
  </si>
  <si>
    <t>Sheep Creek</t>
  </si>
  <si>
    <t>Skagway</t>
  </si>
  <si>
    <t>Upper Mendenhall</t>
  </si>
  <si>
    <t>Auto Question Ballots</t>
  </si>
  <si>
    <t>Hand Question Ballots</t>
  </si>
  <si>
    <t>Bear Creek</t>
  </si>
  <si>
    <t>Cooper Landing</t>
  </si>
  <si>
    <t>Copper Center</t>
  </si>
  <si>
    <t>Cordova</t>
  </si>
  <si>
    <t>Eyak</t>
  </si>
  <si>
    <t>Glennallen</t>
  </si>
  <si>
    <t>Hope</t>
  </si>
  <si>
    <t>Kenny Lake</t>
  </si>
  <si>
    <t>Moose Pass</t>
  </si>
  <si>
    <t>Seward 1</t>
  </si>
  <si>
    <t>Seward 2</t>
  </si>
  <si>
    <t>Valdez</t>
  </si>
  <si>
    <t>Whittier</t>
  </si>
  <si>
    <t>Big Lake</t>
  </si>
  <si>
    <t>Butte</t>
  </si>
  <si>
    <t>Eska-Sutton</t>
  </si>
  <si>
    <t>Houston</t>
  </si>
  <si>
    <t>Matanuska</t>
  </si>
  <si>
    <t>Palmer</t>
  </si>
  <si>
    <t>Sheep Mountain</t>
  </si>
  <si>
    <t>Susitna</t>
  </si>
  <si>
    <t>Talkeetna</t>
  </si>
  <si>
    <t>Wasilla</t>
  </si>
  <si>
    <t>Willow</t>
  </si>
  <si>
    <t>Anchorage 4</t>
  </si>
  <si>
    <t>Anchorage 6</t>
  </si>
  <si>
    <t>Anchorage 11</t>
  </si>
  <si>
    <t>Anchorage 12</t>
  </si>
  <si>
    <t>Anchorage 17</t>
  </si>
  <si>
    <t>Anchorage 14</t>
  </si>
  <si>
    <t>Anchorage 19</t>
  </si>
  <si>
    <t>Anchorage 21</t>
  </si>
  <si>
    <t>Anchorage 25</t>
  </si>
  <si>
    <t>Anchorage 30</t>
  </si>
  <si>
    <t>Anchorage 27</t>
  </si>
  <si>
    <t>Anchorage 28</t>
  </si>
  <si>
    <t>Anchorage 29</t>
  </si>
  <si>
    <t>Anchorage 139</t>
  </si>
  <si>
    <t>Anchorage 142</t>
  </si>
  <si>
    <t>Anchorage 143</t>
  </si>
  <si>
    <t>Anchorage 144</t>
  </si>
  <si>
    <t>Anchorage 147</t>
  </si>
  <si>
    <t>Anhorage 148</t>
  </si>
  <si>
    <t>Anchorage 149</t>
  </si>
  <si>
    <t>Anchorage 150</t>
  </si>
  <si>
    <t>Anchorage 101</t>
  </si>
  <si>
    <t>Anchorage 102</t>
  </si>
  <si>
    <t>Anchorage 103</t>
  </si>
  <si>
    <t>Anchorage 105</t>
  </si>
  <si>
    <t>Anchorage 107</t>
  </si>
  <si>
    <t>Anchorage 109</t>
  </si>
  <si>
    <t>Anchorage 110</t>
  </si>
  <si>
    <t>Anchorage 22</t>
  </si>
  <si>
    <t>Anchorage 23</t>
  </si>
  <si>
    <t>Anchorage 24</t>
  </si>
  <si>
    <t>Anchorage 32</t>
  </si>
  <si>
    <t>Anchorage 33</t>
  </si>
  <si>
    <t>Anchorage 135</t>
  </si>
  <si>
    <t>Anchorage 137</t>
  </si>
  <si>
    <t>Anchorage 138</t>
  </si>
  <si>
    <t>Anchorage 140</t>
  </si>
  <si>
    <t>Anchorage 141</t>
  </si>
  <si>
    <t>Anchorage 22A</t>
  </si>
  <si>
    <t>Anchorage 117</t>
  </si>
  <si>
    <t>Anchorage 118</t>
  </si>
  <si>
    <t>Anchorage 122</t>
  </si>
  <si>
    <t>Anchorage 123</t>
  </si>
  <si>
    <t>Anchorage 125</t>
  </si>
  <si>
    <t>Anchorage 126</t>
  </si>
  <si>
    <t>Anchorage 127</t>
  </si>
  <si>
    <t>Anchorage 128</t>
  </si>
  <si>
    <t>Anchorage 129</t>
  </si>
  <si>
    <t>Anchorage 130</t>
  </si>
  <si>
    <t>Anchorage 131</t>
  </si>
  <si>
    <t>Anchorage 132</t>
  </si>
  <si>
    <t>Anchorage 133</t>
  </si>
  <si>
    <t>Anchorage 134</t>
  </si>
  <si>
    <t>Anchorage 136</t>
  </si>
  <si>
    <t>Anchorage 1</t>
  </si>
  <si>
    <t>Anchorage 2</t>
  </si>
  <si>
    <t>Anchorage 3</t>
  </si>
  <si>
    <t>Anchorage 5</t>
  </si>
  <si>
    <t>Anchorage 7</t>
  </si>
  <si>
    <t>Anchorage 111</t>
  </si>
  <si>
    <t>Anchorage 113</t>
  </si>
  <si>
    <t>Anchorage 114</t>
  </si>
  <si>
    <t>Anchorage 116</t>
  </si>
  <si>
    <t>Anchorage 119</t>
  </si>
  <si>
    <t>Anchorage 120</t>
  </si>
  <si>
    <t>Anchorage 121</t>
  </si>
  <si>
    <t>Anchor Point</t>
  </si>
  <si>
    <t>Diamond Ridge</t>
  </si>
  <si>
    <t>English Bay</t>
  </si>
  <si>
    <t>Fritz Creek</t>
  </si>
  <si>
    <t>Homer</t>
  </si>
  <si>
    <t>Kalifonsky</t>
  </si>
  <si>
    <t>Kenai 1</t>
  </si>
  <si>
    <t>Kenai 2</t>
  </si>
  <si>
    <t>Kenai 3</t>
  </si>
  <si>
    <t>Nikiski 1</t>
  </si>
  <si>
    <t>Nikiski 2</t>
  </si>
  <si>
    <t>Ninilchik</t>
  </si>
  <si>
    <t>Port Graham</t>
  </si>
  <si>
    <t>Ridgeway</t>
  </si>
  <si>
    <t>Seldovia</t>
  </si>
  <si>
    <t>Soldotna</t>
  </si>
  <si>
    <t>Sterling</t>
  </si>
  <si>
    <t>Tustumena</t>
  </si>
  <si>
    <t>Tyonek</t>
  </si>
  <si>
    <t>Cape Chiniak</t>
  </si>
  <si>
    <t>Coast Guard Base</t>
  </si>
  <si>
    <t>Kodiak 1</t>
  </si>
  <si>
    <t>Kodiak 2</t>
  </si>
  <si>
    <t>Kodiak 3</t>
  </si>
  <si>
    <t>Mission Road</t>
  </si>
  <si>
    <t>Ouzinkie</t>
  </si>
  <si>
    <t>Adak</t>
  </si>
  <si>
    <t>Akutan</t>
  </si>
  <si>
    <t>Alitak</t>
  </si>
  <si>
    <t>Chignik</t>
  </si>
  <si>
    <t>Chignik Lake</t>
  </si>
  <si>
    <t>Cold Bay</t>
  </si>
  <si>
    <t>Karluk</t>
  </si>
  <si>
    <t>King Cove</t>
  </si>
  <si>
    <t>Larsen Bay</t>
  </si>
  <si>
    <t>Nikolski</t>
  </si>
  <si>
    <t>Old Harbor</t>
  </si>
  <si>
    <t>Perryville</t>
  </si>
  <si>
    <t>Port Lions</t>
  </si>
  <si>
    <t>Sand Point</t>
  </si>
  <si>
    <t>St. George Island</t>
  </si>
  <si>
    <t>St. Paul Island</t>
  </si>
  <si>
    <t>Uganik Bay</t>
  </si>
  <si>
    <t>Unalaska</t>
  </si>
  <si>
    <t>Atka</t>
  </si>
  <si>
    <t>Aleknagik</t>
  </si>
  <si>
    <t>Clarks Point</t>
  </si>
  <si>
    <t>Dillingham</t>
  </si>
  <si>
    <t>Egegik</t>
  </si>
  <si>
    <t>Ekwok</t>
  </si>
  <si>
    <t>Goodnews Bay</t>
  </si>
  <si>
    <t>Iliamna</t>
  </si>
  <si>
    <t>Kakhonak Bay</t>
  </si>
  <si>
    <t>King Salmon</t>
  </si>
  <si>
    <t>Kipnuk</t>
  </si>
  <si>
    <t>Koliganek</t>
  </si>
  <si>
    <t>Kongiganak</t>
  </si>
  <si>
    <t>Kwigillingok</t>
  </si>
  <si>
    <t>Levelock</t>
  </si>
  <si>
    <t>Manokotak</t>
  </si>
  <si>
    <t>Naknek</t>
  </si>
  <si>
    <t>New Stuyahok</t>
  </si>
  <si>
    <t>Nondalton</t>
  </si>
  <si>
    <t>Ohgsenakale</t>
  </si>
  <si>
    <t>Pedro Bay</t>
  </si>
  <si>
    <t>Platinum</t>
  </si>
  <si>
    <t>Port Heiden</t>
  </si>
  <si>
    <t>Quinhagak</t>
  </si>
  <si>
    <t>South Naknek</t>
  </si>
  <si>
    <t>Togiak</t>
  </si>
  <si>
    <t>Akiachak</t>
  </si>
  <si>
    <t>Akiak</t>
  </si>
  <si>
    <t>Aniak</t>
  </si>
  <si>
    <t>Atmautluak</t>
  </si>
  <si>
    <t>Bethel 1</t>
  </si>
  <si>
    <t>Chefornak</t>
  </si>
  <si>
    <t>Eek</t>
  </si>
  <si>
    <t>Kalskag</t>
  </si>
  <si>
    <t>Kasigluk</t>
  </si>
  <si>
    <t>Kwethluk</t>
  </si>
  <si>
    <t>Lower Kalskag</t>
  </si>
  <si>
    <t>Napakiak</t>
  </si>
  <si>
    <t>Kapaskiak</t>
  </si>
  <si>
    <t>Newtok</t>
  </si>
  <si>
    <t>Nightmute</t>
  </si>
  <si>
    <t>Nunapitchuk</t>
  </si>
  <si>
    <t>Nunivak Island</t>
  </si>
  <si>
    <t>Tununak</t>
  </si>
  <si>
    <t>Tooksook Bay</t>
  </si>
  <si>
    <t>Tuluksak</t>
  </si>
  <si>
    <t>Tuntatuliak</t>
  </si>
  <si>
    <t>Bethel 2</t>
  </si>
  <si>
    <t>Alakanuk</t>
  </si>
  <si>
    <t>Anvik</t>
  </si>
  <si>
    <t>Chevak</t>
  </si>
  <si>
    <t>Chuathbaluk</t>
  </si>
  <si>
    <t>Crooked Creek</t>
  </si>
  <si>
    <t>Emmonak</t>
  </si>
  <si>
    <t>Fortuna Ledge</t>
  </si>
  <si>
    <t>Galena</t>
  </si>
  <si>
    <t>Grayling</t>
  </si>
  <si>
    <t>Holy Cross</t>
  </si>
  <si>
    <t>Hooper Bay</t>
  </si>
  <si>
    <t>Hughes</t>
  </si>
  <si>
    <t>Huslia</t>
  </si>
  <si>
    <t>Kaltag</t>
  </si>
  <si>
    <t>Koyukuk</t>
  </si>
  <si>
    <t>McGrath</t>
  </si>
  <si>
    <t>Mountain Village</t>
  </si>
  <si>
    <t>Nikolai</t>
  </si>
  <si>
    <t>Nulato</t>
  </si>
  <si>
    <t>Pilot Station</t>
  </si>
  <si>
    <t>Pitkas Point</t>
  </si>
  <si>
    <t>Ruby</t>
  </si>
  <si>
    <t>Russian Mission</t>
  </si>
  <si>
    <t>St. Marys</t>
  </si>
  <si>
    <t>Scammon Bay</t>
  </si>
  <si>
    <t>Shageluk</t>
  </si>
  <si>
    <t>Sheldon Point</t>
  </si>
  <si>
    <t>Sleetmute</t>
  </si>
  <si>
    <t>Takotna</t>
  </si>
  <si>
    <t>Alatna</t>
  </si>
  <si>
    <t>Anderson</t>
  </si>
  <si>
    <t>Arctic Village</t>
  </si>
  <si>
    <t>Beaver</t>
  </si>
  <si>
    <t>Bettles</t>
  </si>
  <si>
    <t>Big Delta</t>
  </si>
  <si>
    <t>Cantwell</t>
  </si>
  <si>
    <t>Chalkyitsik</t>
  </si>
  <si>
    <t>Chistochina</t>
  </si>
  <si>
    <t>Circle</t>
  </si>
  <si>
    <t>Clear</t>
  </si>
  <si>
    <t>Dot Lake</t>
  </si>
  <si>
    <t>Eagle</t>
  </si>
  <si>
    <t>Fort Yukon</t>
  </si>
  <si>
    <t>Gakona</t>
  </si>
  <si>
    <t>Healy</t>
  </si>
  <si>
    <t>Lakeview</t>
  </si>
  <si>
    <t>Manley Hot Springs</t>
  </si>
  <si>
    <t>McKinley Park</t>
  </si>
  <si>
    <t>Minto</t>
  </si>
  <si>
    <t>Nenana</t>
  </si>
  <si>
    <t>Northway</t>
  </si>
  <si>
    <t>Paxson</t>
  </si>
  <si>
    <t>Rampart</t>
  </si>
  <si>
    <t>Stevens Village</t>
  </si>
  <si>
    <t>Sunrtana</t>
  </si>
  <si>
    <t>Tanacross</t>
  </si>
  <si>
    <t>Tanana</t>
  </si>
  <si>
    <t>Tetlin</t>
  </si>
  <si>
    <t>Tok</t>
  </si>
  <si>
    <t>Venetie</t>
  </si>
  <si>
    <t>Aurora</t>
  </si>
  <si>
    <t>Badger 1</t>
  </si>
  <si>
    <t>Badger 2</t>
  </si>
  <si>
    <t>Big Bend</t>
  </si>
  <si>
    <t>Central</t>
  </si>
  <si>
    <t>Chatanika</t>
  </si>
  <si>
    <t>Chena</t>
  </si>
  <si>
    <t>Eielson</t>
  </si>
  <si>
    <t>Ester</t>
  </si>
  <si>
    <t>Fairbanks 1</t>
  </si>
  <si>
    <t>Fairbanks 2</t>
  </si>
  <si>
    <t>Fairbanks 3</t>
  </si>
  <si>
    <t>Fairbanks 4</t>
  </si>
  <si>
    <t>Fairbanks 5</t>
  </si>
  <si>
    <t>Fairbanks 6</t>
  </si>
  <si>
    <t>Fairbanks 7</t>
  </si>
  <si>
    <t>Fairbanks 8</t>
  </si>
  <si>
    <t>Fairbanks 9</t>
  </si>
  <si>
    <t>Fairbanks 10</t>
  </si>
  <si>
    <t>Fairbanks 11</t>
  </si>
  <si>
    <t>Fairbanks 12</t>
  </si>
  <si>
    <t>Fairbanks 13</t>
  </si>
  <si>
    <t>Fairbanks 15</t>
  </si>
  <si>
    <t>Fairbanks 16</t>
  </si>
  <si>
    <t>Fairbanks 14</t>
  </si>
  <si>
    <t>Pioneer Home</t>
  </si>
  <si>
    <t>Farmers Loop</t>
  </si>
  <si>
    <t>Fort Greeley</t>
  </si>
  <si>
    <t>Fort Wainwright</t>
  </si>
  <si>
    <t>Fox</t>
  </si>
  <si>
    <t>Geist</t>
  </si>
  <si>
    <t>Graehl Derby</t>
  </si>
  <si>
    <t>International Airport 1</t>
  </si>
  <si>
    <t>International Airport 2</t>
  </si>
  <si>
    <t>Johnston-Westwood</t>
  </si>
  <si>
    <t>Lemeta</t>
  </si>
  <si>
    <t>North Lemeta</t>
  </si>
  <si>
    <t>North Pole 1</t>
  </si>
  <si>
    <t>North Pole 2</t>
  </si>
  <si>
    <t>Salcha</t>
  </si>
  <si>
    <t>Shanly-Totem</t>
  </si>
  <si>
    <t>Steese East</t>
  </si>
  <si>
    <t>Steese West</t>
  </si>
  <si>
    <t>Two Rivers</t>
  </si>
  <si>
    <t>University Campus</t>
  </si>
  <si>
    <t>Ambler</t>
  </si>
  <si>
    <t>Anaktuvuk Pass</t>
  </si>
  <si>
    <t>Barrow</t>
  </si>
  <si>
    <t>Barter Island</t>
  </si>
  <si>
    <t>Browerville</t>
  </si>
  <si>
    <t>Kiana</t>
  </si>
  <si>
    <t>Kivalina</t>
  </si>
  <si>
    <t>Kotzebue</t>
  </si>
  <si>
    <t>Noatak</t>
  </si>
  <si>
    <t>Noorvik</t>
  </si>
  <si>
    <t>Nuiqsut</t>
  </si>
  <si>
    <t>Point Hope</t>
  </si>
  <si>
    <t>Point Lay</t>
  </si>
  <si>
    <t>Shungak</t>
  </si>
  <si>
    <t>Wainwright</t>
  </si>
  <si>
    <t>Bornite-Kobuk ABS</t>
  </si>
  <si>
    <t>Brevig Mission</t>
  </si>
  <si>
    <t>Buckland</t>
  </si>
  <si>
    <t>Deering</t>
  </si>
  <si>
    <t>Diomede Island</t>
  </si>
  <si>
    <t>Elim</t>
  </si>
  <si>
    <t>Gambell</t>
  </si>
  <si>
    <t>Golovin</t>
  </si>
  <si>
    <t>Kotlik</t>
  </si>
  <si>
    <t>Nome 1</t>
  </si>
  <si>
    <t>Nome 2</t>
  </si>
  <si>
    <t>Savoonga</t>
  </si>
  <si>
    <t>Selawik</t>
  </si>
  <si>
    <t>Shaktoolik</t>
  </si>
  <si>
    <t>Shishmaref</t>
  </si>
  <si>
    <t>Stebbins</t>
  </si>
  <si>
    <t>St Michael</t>
  </si>
  <si>
    <t>Teller</t>
  </si>
  <si>
    <t>Unalakleet</t>
  </si>
  <si>
    <t>Wales</t>
  </si>
  <si>
    <t>White Mountain</t>
  </si>
  <si>
    <t>ED Total</t>
  </si>
  <si>
    <t>Absentee Total</t>
  </si>
  <si>
    <t>Question Total</t>
  </si>
  <si>
    <t>Total Total</t>
  </si>
  <si>
    <t>TOT-TOT</t>
  </si>
  <si>
    <t>TOT-QUE</t>
  </si>
  <si>
    <t>TOT-ABS</t>
  </si>
  <si>
    <t>TOT-ED</t>
  </si>
  <si>
    <t>76 2017 Muni</t>
  </si>
  <si>
    <t>Prince of Wales-Hyder</t>
  </si>
  <si>
    <t>Ketchikan</t>
  </si>
  <si>
    <t>Hoonah-Angoon</t>
  </si>
  <si>
    <t>Petersburg</t>
  </si>
  <si>
    <t>Wrangell</t>
  </si>
  <si>
    <t>Sitka</t>
  </si>
  <si>
    <t>Juneau</t>
  </si>
  <si>
    <t>Kenai</t>
  </si>
  <si>
    <t>VC</t>
  </si>
  <si>
    <t>Mat-Su</t>
  </si>
  <si>
    <t>Anchorage</t>
  </si>
  <si>
    <t>Kodiak</t>
  </si>
  <si>
    <t>Aleutians West</t>
  </si>
  <si>
    <t>Aleutians East</t>
  </si>
  <si>
    <t>Lake and Peninsula</t>
  </si>
  <si>
    <t>Bethel</t>
  </si>
  <si>
    <t>Bristol Bay</t>
  </si>
  <si>
    <t>Wade-Hampton</t>
  </si>
  <si>
    <t>YK</t>
  </si>
  <si>
    <t>Denali</t>
  </si>
  <si>
    <t>SE Fairbanks</t>
  </si>
  <si>
    <t>Fairbanks</t>
  </si>
  <si>
    <t>NW Arctic</t>
  </si>
  <si>
    <t>North Slope</t>
  </si>
  <si>
    <t>Nome</t>
  </si>
  <si>
    <t>ED Total Votes</t>
  </si>
  <si>
    <t>PCT Carter</t>
  </si>
  <si>
    <t>PCT Write-In</t>
  </si>
  <si>
    <t>ABS Total Votes</t>
  </si>
  <si>
    <t>QUE Total Votes</t>
  </si>
  <si>
    <t>TOT Total Votes</t>
  </si>
  <si>
    <t>TOT Wincode</t>
  </si>
  <si>
    <t>76 Virtual Precinct Number</t>
  </si>
  <si>
    <t>01-001</t>
  </si>
  <si>
    <t>01-002</t>
  </si>
  <si>
    <t>01-003</t>
  </si>
  <si>
    <t>01-004</t>
  </si>
  <si>
    <t>01-005</t>
  </si>
  <si>
    <t>01-006</t>
  </si>
  <si>
    <t>01-007</t>
  </si>
  <si>
    <t>01-008</t>
  </si>
  <si>
    <t>01-009</t>
  </si>
  <si>
    <t>01-010</t>
  </si>
  <si>
    <t>01-011</t>
  </si>
  <si>
    <t>01-012</t>
  </si>
  <si>
    <t>01-013</t>
  </si>
  <si>
    <t>01-014</t>
  </si>
  <si>
    <t>01-015</t>
  </si>
  <si>
    <t>01-016</t>
  </si>
  <si>
    <t>01-017</t>
  </si>
  <si>
    <t>01-018</t>
  </si>
  <si>
    <t>01-019</t>
  </si>
  <si>
    <t>01-020</t>
  </si>
  <si>
    <t>01-021</t>
  </si>
  <si>
    <t>01-022</t>
  </si>
  <si>
    <t>01-023</t>
  </si>
  <si>
    <t>01-024</t>
  </si>
  <si>
    <t>01-025</t>
  </si>
  <si>
    <t>01-026</t>
  </si>
  <si>
    <t>01-027</t>
  </si>
  <si>
    <t>01-028</t>
  </si>
  <si>
    <t>01-029</t>
  </si>
  <si>
    <t>01-030</t>
  </si>
  <si>
    <t>01-031</t>
  </si>
  <si>
    <t>02-001</t>
  </si>
  <si>
    <t>02-002</t>
  </si>
  <si>
    <t>02-003</t>
  </si>
  <si>
    <t>02-004</t>
  </si>
  <si>
    <t>02-005</t>
  </si>
  <si>
    <t>02-006</t>
  </si>
  <si>
    <t>02-007</t>
  </si>
  <si>
    <t>02-008</t>
  </si>
  <si>
    <t>02-009</t>
  </si>
  <si>
    <t>02-010</t>
  </si>
  <si>
    <t>02-011</t>
  </si>
  <si>
    <t>02-012</t>
  </si>
  <si>
    <t>02-013</t>
  </si>
  <si>
    <t>02-014</t>
  </si>
  <si>
    <t>02-015</t>
  </si>
  <si>
    <t>03-001</t>
  </si>
  <si>
    <t>03-002</t>
  </si>
  <si>
    <t>03-003</t>
  </si>
  <si>
    <t>03-004</t>
  </si>
  <si>
    <t>03-005</t>
  </si>
  <si>
    <t>03-006</t>
  </si>
  <si>
    <t>03-007</t>
  </si>
  <si>
    <t>03-008</t>
  </si>
  <si>
    <t>03-009</t>
  </si>
  <si>
    <t>03-010</t>
  </si>
  <si>
    <t>03-011</t>
  </si>
  <si>
    <t>03-012</t>
  </si>
  <si>
    <t>03-013</t>
  </si>
  <si>
    <t>03-014</t>
  </si>
  <si>
    <t>03-015</t>
  </si>
  <si>
    <t>03-016</t>
  </si>
  <si>
    <t>04-001</t>
  </si>
  <si>
    <t>04-002</t>
  </si>
  <si>
    <t>04-003</t>
  </si>
  <si>
    <t>04-004</t>
  </si>
  <si>
    <t>04-005</t>
  </si>
  <si>
    <t>04-006</t>
  </si>
  <si>
    <t>04-007</t>
  </si>
  <si>
    <t>04-008</t>
  </si>
  <si>
    <t>04-009</t>
  </si>
  <si>
    <t>04-010</t>
  </si>
  <si>
    <t>04-011</t>
  </si>
  <si>
    <t>04-012</t>
  </si>
  <si>
    <t>04-013</t>
  </si>
  <si>
    <t>04-014</t>
  </si>
  <si>
    <t>04-015</t>
  </si>
  <si>
    <t>04-016</t>
  </si>
  <si>
    <t>04-017</t>
  </si>
  <si>
    <t>04-018</t>
  </si>
  <si>
    <t>04-019</t>
  </si>
  <si>
    <t>04-020</t>
  </si>
  <si>
    <t>04-021</t>
  </si>
  <si>
    <t>04-022</t>
  </si>
  <si>
    <t>04-023</t>
  </si>
  <si>
    <t>04-024</t>
  </si>
  <si>
    <t>04-025</t>
  </si>
  <si>
    <t>04-026</t>
  </si>
  <si>
    <t>04-027</t>
  </si>
  <si>
    <t>04-028</t>
  </si>
  <si>
    <t>05-001</t>
  </si>
  <si>
    <t>05-002</t>
  </si>
  <si>
    <t>05-003</t>
  </si>
  <si>
    <t>05-004</t>
  </si>
  <si>
    <t>05-005</t>
  </si>
  <si>
    <t>05-006</t>
  </si>
  <si>
    <t>05-007</t>
  </si>
  <si>
    <t>05-008</t>
  </si>
  <si>
    <t>05-009</t>
  </si>
  <si>
    <t>05-010</t>
  </si>
  <si>
    <t>05-011</t>
  </si>
  <si>
    <t>05-012</t>
  </si>
  <si>
    <t>05-013</t>
  </si>
  <si>
    <t>05-014</t>
  </si>
  <si>
    <t>05-015</t>
  </si>
  <si>
    <t>05-016</t>
  </si>
  <si>
    <t>06-001</t>
  </si>
  <si>
    <t>06-002</t>
  </si>
  <si>
    <t>06-003</t>
  </si>
  <si>
    <t>06-004</t>
  </si>
  <si>
    <t>06-005</t>
  </si>
  <si>
    <t>06-006</t>
  </si>
  <si>
    <t>06-007</t>
  </si>
  <si>
    <t>06-008</t>
  </si>
  <si>
    <t>06-009</t>
  </si>
  <si>
    <t>06-010</t>
  </si>
  <si>
    <t>06-011</t>
  </si>
  <si>
    <t>06-012</t>
  </si>
  <si>
    <t>06-013</t>
  </si>
  <si>
    <t>06-014</t>
  </si>
  <si>
    <t>07-001</t>
  </si>
  <si>
    <t>07-002</t>
  </si>
  <si>
    <t>07-003</t>
  </si>
  <si>
    <t>07-004</t>
  </si>
  <si>
    <t>07-005</t>
  </si>
  <si>
    <t>07-006</t>
  </si>
  <si>
    <t>07-007</t>
  </si>
  <si>
    <t>07-008</t>
  </si>
  <si>
    <t>07-009</t>
  </si>
  <si>
    <t>07-010</t>
  </si>
  <si>
    <t>07-011</t>
  </si>
  <si>
    <t>07-012</t>
  </si>
  <si>
    <t>07-013</t>
  </si>
  <si>
    <t>08-001</t>
  </si>
  <si>
    <t>08-002</t>
  </si>
  <si>
    <t>08-003</t>
  </si>
  <si>
    <t>08-004</t>
  </si>
  <si>
    <t>08-005</t>
  </si>
  <si>
    <t>08-006</t>
  </si>
  <si>
    <t>08-007</t>
  </si>
  <si>
    <t>08-008</t>
  </si>
  <si>
    <t>08-009</t>
  </si>
  <si>
    <t>08-010</t>
  </si>
  <si>
    <t>08-011</t>
  </si>
  <si>
    <t>08-012</t>
  </si>
  <si>
    <t>08-013</t>
  </si>
  <si>
    <t>08-014</t>
  </si>
  <si>
    <t>09-001</t>
  </si>
  <si>
    <t>09-002</t>
  </si>
  <si>
    <t>09-003</t>
  </si>
  <si>
    <t>09-004</t>
  </si>
  <si>
    <t>09-005</t>
  </si>
  <si>
    <t>09-006</t>
  </si>
  <si>
    <t>09-007</t>
  </si>
  <si>
    <t>09-008</t>
  </si>
  <si>
    <t>09-009</t>
  </si>
  <si>
    <t>09-010</t>
  </si>
  <si>
    <t>10-001</t>
  </si>
  <si>
    <t>10-002</t>
  </si>
  <si>
    <t>10-003</t>
  </si>
  <si>
    <t>10-004</t>
  </si>
  <si>
    <t>10-005</t>
  </si>
  <si>
    <t>10-006</t>
  </si>
  <si>
    <t>10-007</t>
  </si>
  <si>
    <t>10-008</t>
  </si>
  <si>
    <t>10-009</t>
  </si>
  <si>
    <t>10-010</t>
  </si>
  <si>
    <t>10-011</t>
  </si>
  <si>
    <t>10-012</t>
  </si>
  <si>
    <t>10-013</t>
  </si>
  <si>
    <t>10-014</t>
  </si>
  <si>
    <t>11-001</t>
  </si>
  <si>
    <t>11-002</t>
  </si>
  <si>
    <t>11-003</t>
  </si>
  <si>
    <t>11-004</t>
  </si>
  <si>
    <t>11-005</t>
  </si>
  <si>
    <t>11-006</t>
  </si>
  <si>
    <t>11-007</t>
  </si>
  <si>
    <t>11-008</t>
  </si>
  <si>
    <t>11-009</t>
  </si>
  <si>
    <t>11-010</t>
  </si>
  <si>
    <t>11-011</t>
  </si>
  <si>
    <t>11-012</t>
  </si>
  <si>
    <t>11-013</t>
  </si>
  <si>
    <t>11-014</t>
  </si>
  <si>
    <t>11-015</t>
  </si>
  <si>
    <t>11-016</t>
  </si>
  <si>
    <t>11-017</t>
  </si>
  <si>
    <t>11-018</t>
  </si>
  <si>
    <t>12-001</t>
  </si>
  <si>
    <t>12-002</t>
  </si>
  <si>
    <t>12-003</t>
  </si>
  <si>
    <t>12-004</t>
  </si>
  <si>
    <t>12-005</t>
  </si>
  <si>
    <t>12-006</t>
  </si>
  <si>
    <t>12-007</t>
  </si>
  <si>
    <t>12-008</t>
  </si>
  <si>
    <t>12-009</t>
  </si>
  <si>
    <t>12-010</t>
  </si>
  <si>
    <t>12-011</t>
  </si>
  <si>
    <t>12-012</t>
  </si>
  <si>
    <t>12-013</t>
  </si>
  <si>
    <t>12-014</t>
  </si>
  <si>
    <t>12-015</t>
  </si>
  <si>
    <t>13-001</t>
  </si>
  <si>
    <t>13-002</t>
  </si>
  <si>
    <t>13-003</t>
  </si>
  <si>
    <t>13-004</t>
  </si>
  <si>
    <t>13-005</t>
  </si>
  <si>
    <t>13-006</t>
  </si>
  <si>
    <t>13-007</t>
  </si>
  <si>
    <t>13-008</t>
  </si>
  <si>
    <t>13-009</t>
  </si>
  <si>
    <t>13-010</t>
  </si>
  <si>
    <t>13-011</t>
  </si>
  <si>
    <t>13-012</t>
  </si>
  <si>
    <t>13-013</t>
  </si>
  <si>
    <t>13-014</t>
  </si>
  <si>
    <t>13-015</t>
  </si>
  <si>
    <t>13-016</t>
  </si>
  <si>
    <t>13-017</t>
  </si>
  <si>
    <t>13-018</t>
  </si>
  <si>
    <t>13-019</t>
  </si>
  <si>
    <t>13-020</t>
  </si>
  <si>
    <t>13-021</t>
  </si>
  <si>
    <t>13-022</t>
  </si>
  <si>
    <t>14-001</t>
  </si>
  <si>
    <t>14-002</t>
  </si>
  <si>
    <t>14-003</t>
  </si>
  <si>
    <t>14-004</t>
  </si>
  <si>
    <t>14-005</t>
  </si>
  <si>
    <t>14-006</t>
  </si>
  <si>
    <t>14-007</t>
  </si>
  <si>
    <t>14-008</t>
  </si>
  <si>
    <t>14-009</t>
  </si>
  <si>
    <t>14-010</t>
  </si>
  <si>
    <t>15-001</t>
  </si>
  <si>
    <t>15-002</t>
  </si>
  <si>
    <t>15-003</t>
  </si>
  <si>
    <t>15-004</t>
  </si>
  <si>
    <t>15-005</t>
  </si>
  <si>
    <t>15-006</t>
  </si>
  <si>
    <t>15-007</t>
  </si>
  <si>
    <t>15-008</t>
  </si>
  <si>
    <t>15-009</t>
  </si>
  <si>
    <t>15-010</t>
  </si>
  <si>
    <t>15-011</t>
  </si>
  <si>
    <t>15-012</t>
  </si>
  <si>
    <t>15-013</t>
  </si>
  <si>
    <t>15-014</t>
  </si>
  <si>
    <t>15-015</t>
  </si>
  <si>
    <t>15-016</t>
  </si>
  <si>
    <t>15-017</t>
  </si>
  <si>
    <t>15-018</t>
  </si>
  <si>
    <t>15-019</t>
  </si>
  <si>
    <t>15-020</t>
  </si>
  <si>
    <t>15-021</t>
  </si>
  <si>
    <t>15-022</t>
  </si>
  <si>
    <t>16-001</t>
  </si>
  <si>
    <t>16-002</t>
  </si>
  <si>
    <t>16-003</t>
  </si>
  <si>
    <t>16-004</t>
  </si>
  <si>
    <t>16-005</t>
  </si>
  <si>
    <t>16-006</t>
  </si>
  <si>
    <t>16-007</t>
  </si>
  <si>
    <t>16-008</t>
  </si>
  <si>
    <t>16-009</t>
  </si>
  <si>
    <t>16-010</t>
  </si>
  <si>
    <t>16-011</t>
  </si>
  <si>
    <t>16-012</t>
  </si>
  <si>
    <t>16-013</t>
  </si>
  <si>
    <t>16-014</t>
  </si>
  <si>
    <t>16-015</t>
  </si>
  <si>
    <t>16-016</t>
  </si>
  <si>
    <t>16-017</t>
  </si>
  <si>
    <t>16-018</t>
  </si>
  <si>
    <t>16-019</t>
  </si>
  <si>
    <t>16-020</t>
  </si>
  <si>
    <t>16-021</t>
  </si>
  <si>
    <t>16-022</t>
  </si>
  <si>
    <t>16-023</t>
  </si>
  <si>
    <t>16-024</t>
  </si>
  <si>
    <t>16-025</t>
  </si>
  <si>
    <t>16-026</t>
  </si>
  <si>
    <t>16-027</t>
  </si>
  <si>
    <t>16-028</t>
  </si>
  <si>
    <t>17-001</t>
  </si>
  <si>
    <t>17-002</t>
  </si>
  <si>
    <t>17-003</t>
  </si>
  <si>
    <t>17-004</t>
  </si>
  <si>
    <t>17-005</t>
  </si>
  <si>
    <t>17-006</t>
  </si>
  <si>
    <t>17-007</t>
  </si>
  <si>
    <t>17-008</t>
  </si>
  <si>
    <t>17-009</t>
  </si>
  <si>
    <t>17-010</t>
  </si>
  <si>
    <t>17-011</t>
  </si>
  <si>
    <t>17-012</t>
  </si>
  <si>
    <t>17-013</t>
  </si>
  <si>
    <t>17-014</t>
  </si>
  <si>
    <t>17-015</t>
  </si>
  <si>
    <t>17-016</t>
  </si>
  <si>
    <t>17-017</t>
  </si>
  <si>
    <t>17-018</t>
  </si>
  <si>
    <t>17-019</t>
  </si>
  <si>
    <t>17-020</t>
  </si>
  <si>
    <t>17-021</t>
  </si>
  <si>
    <t>17-022</t>
  </si>
  <si>
    <t>17-023</t>
  </si>
  <si>
    <t>17-024</t>
  </si>
  <si>
    <t>17-025</t>
  </si>
  <si>
    <t>18-001</t>
  </si>
  <si>
    <t>18-002</t>
  </si>
  <si>
    <t>18-003</t>
  </si>
  <si>
    <t>18-004</t>
  </si>
  <si>
    <t>18-005</t>
  </si>
  <si>
    <t>18-006</t>
  </si>
  <si>
    <t>18-007</t>
  </si>
  <si>
    <t>18-008</t>
  </si>
  <si>
    <t>18-009</t>
  </si>
  <si>
    <t>18-010</t>
  </si>
  <si>
    <t>18-011</t>
  </si>
  <si>
    <t>18-012</t>
  </si>
  <si>
    <t>18-013</t>
  </si>
  <si>
    <t>18-014</t>
  </si>
  <si>
    <t>18-015</t>
  </si>
  <si>
    <t>18-016</t>
  </si>
  <si>
    <t>18-017</t>
  </si>
  <si>
    <t>18-018</t>
  </si>
  <si>
    <t>18-019</t>
  </si>
  <si>
    <t>18-020</t>
  </si>
  <si>
    <t>18-021</t>
  </si>
  <si>
    <t>18-022</t>
  </si>
  <si>
    <t>18-023</t>
  </si>
  <si>
    <t>18-024</t>
  </si>
  <si>
    <t>18-025</t>
  </si>
  <si>
    <t>18-026</t>
  </si>
  <si>
    <t>18-027</t>
  </si>
  <si>
    <t>18-028</t>
  </si>
  <si>
    <t>18-029</t>
  </si>
  <si>
    <t>18-030</t>
  </si>
  <si>
    <t>18-031</t>
  </si>
  <si>
    <t>18-032</t>
  </si>
  <si>
    <t>19-001</t>
  </si>
  <si>
    <t>19-002</t>
  </si>
  <si>
    <t>19-003</t>
  </si>
  <si>
    <t>19-004</t>
  </si>
  <si>
    <t>19-005</t>
  </si>
  <si>
    <t>19-006</t>
  </si>
  <si>
    <t>19-007</t>
  </si>
  <si>
    <t>19-008</t>
  </si>
  <si>
    <t>19-009</t>
  </si>
  <si>
    <t>19-010</t>
  </si>
  <si>
    <t>19-011</t>
  </si>
  <si>
    <t>19-012</t>
  </si>
  <si>
    <t>19-013</t>
  </si>
  <si>
    <t>19-014</t>
  </si>
  <si>
    <t>19-015</t>
  </si>
  <si>
    <t>19-016</t>
  </si>
  <si>
    <t>19-017</t>
  </si>
  <si>
    <t>19-018</t>
  </si>
  <si>
    <t>19-019</t>
  </si>
  <si>
    <t>19-020</t>
  </si>
  <si>
    <t>19-021</t>
  </si>
  <si>
    <t>19-022</t>
  </si>
  <si>
    <t>19-023</t>
  </si>
  <si>
    <t>19-024</t>
  </si>
  <si>
    <t>19-025</t>
  </si>
  <si>
    <t>19-026</t>
  </si>
  <si>
    <t>19-027</t>
  </si>
  <si>
    <t>19-028</t>
  </si>
  <si>
    <t>19-029</t>
  </si>
  <si>
    <t>19-030</t>
  </si>
  <si>
    <t>19-031</t>
  </si>
  <si>
    <t>19-032</t>
  </si>
  <si>
    <t>19-033</t>
  </si>
  <si>
    <t>19-034</t>
  </si>
  <si>
    <t>20-001</t>
  </si>
  <si>
    <t>20-002</t>
  </si>
  <si>
    <t>20-003</t>
  </si>
  <si>
    <t>20-004</t>
  </si>
  <si>
    <t>20-005</t>
  </si>
  <si>
    <t>20-006</t>
  </si>
  <si>
    <t>20-007</t>
  </si>
  <si>
    <t>20-008</t>
  </si>
  <si>
    <t>20-009</t>
  </si>
  <si>
    <t>20-010</t>
  </si>
  <si>
    <t>20-011</t>
  </si>
  <si>
    <t>20-012</t>
  </si>
  <si>
    <t>20-013</t>
  </si>
  <si>
    <t>20-014</t>
  </si>
  <si>
    <t>20-015</t>
  </si>
  <si>
    <t>20-016</t>
  </si>
  <si>
    <t>20-017</t>
  </si>
  <si>
    <t>20-018</t>
  </si>
  <si>
    <t>20-019</t>
  </si>
  <si>
    <t>20-020</t>
  </si>
  <si>
    <t>20-021</t>
  </si>
  <si>
    <t>20-022</t>
  </si>
  <si>
    <t>20-023</t>
  </si>
  <si>
    <t>20-024</t>
  </si>
  <si>
    <t>20-025</t>
  </si>
  <si>
    <t>20-026</t>
  </si>
  <si>
    <t>20-027</t>
  </si>
  <si>
    <t>20-028</t>
  </si>
  <si>
    <t>20-029</t>
  </si>
  <si>
    <t>20-030</t>
  </si>
  <si>
    <t>20-031</t>
  </si>
  <si>
    <t>20-032</t>
  </si>
  <si>
    <t>20-033</t>
  </si>
  <si>
    <t>20-034</t>
  </si>
  <si>
    <t>20-035</t>
  </si>
  <si>
    <t>20-036</t>
  </si>
  <si>
    <t>20-037</t>
  </si>
  <si>
    <t>20-038</t>
  </si>
  <si>
    <t>20-039</t>
  </si>
  <si>
    <t>20-040</t>
  </si>
  <si>
    <t>20-041</t>
  </si>
  <si>
    <t>20-042</t>
  </si>
  <si>
    <t>20-043</t>
  </si>
  <si>
    <t>20-044</t>
  </si>
  <si>
    <t>20-045</t>
  </si>
  <si>
    <t>20-046</t>
  </si>
  <si>
    <t>20-047</t>
  </si>
  <si>
    <t>20-048</t>
  </si>
  <si>
    <t>21-001</t>
  </si>
  <si>
    <t>21-002</t>
  </si>
  <si>
    <t>21-003</t>
  </si>
  <si>
    <t>21-004</t>
  </si>
  <si>
    <t>21-005</t>
  </si>
  <si>
    <t>21-006</t>
  </si>
  <si>
    <t>21-007</t>
  </si>
  <si>
    <t>21-008</t>
  </si>
  <si>
    <t>21-009</t>
  </si>
  <si>
    <t>21-010</t>
  </si>
  <si>
    <t>21-011</t>
  </si>
  <si>
    <t>21-012</t>
  </si>
  <si>
    <t>21-013</t>
  </si>
  <si>
    <t>21-014</t>
  </si>
  <si>
    <t>21-015</t>
  </si>
  <si>
    <t>21-016</t>
  </si>
  <si>
    <t>21-017</t>
  </si>
  <si>
    <t>21-018</t>
  </si>
  <si>
    <t>21-019</t>
  </si>
  <si>
    <t>22-001</t>
  </si>
  <si>
    <t>22-002</t>
  </si>
  <si>
    <t>22-003</t>
  </si>
  <si>
    <t>22-004</t>
  </si>
  <si>
    <t>22-005</t>
  </si>
  <si>
    <t>22-006</t>
  </si>
  <si>
    <t>22-007</t>
  </si>
  <si>
    <t>22-008</t>
  </si>
  <si>
    <t>22-009</t>
  </si>
  <si>
    <t>22-010</t>
  </si>
  <si>
    <t>22-011</t>
  </si>
  <si>
    <t>22-012</t>
  </si>
  <si>
    <t>22-013</t>
  </si>
  <si>
    <t>22-014</t>
  </si>
  <si>
    <t>22-015</t>
  </si>
  <si>
    <t>22-016</t>
  </si>
  <si>
    <t>22-017</t>
  </si>
  <si>
    <t>22-018</t>
  </si>
  <si>
    <t>22-019</t>
  </si>
  <si>
    <t>22-020</t>
  </si>
  <si>
    <t>22-021</t>
  </si>
  <si>
    <t>22-022</t>
  </si>
  <si>
    <t>22-023</t>
  </si>
  <si>
    <t>22-024</t>
  </si>
  <si>
    <t>Total Votes</t>
  </si>
  <si>
    <t>PCT Ford</t>
  </si>
  <si>
    <t>PCT Macbride</t>
  </si>
  <si>
    <t>76 Wincode</t>
  </si>
  <si>
    <t>ED/GEOID</t>
  </si>
  <si>
    <t>NAME</t>
  </si>
  <si>
    <t>Short Muni Name</t>
  </si>
  <si>
    <t>County Sub</t>
  </si>
  <si>
    <t>FRACTION</t>
  </si>
  <si>
    <t>02013</t>
  </si>
  <si>
    <t>Total ED Votes</t>
  </si>
  <si>
    <t>PCT Type</t>
  </si>
  <si>
    <t>Total ABS Vote</t>
  </si>
  <si>
    <t>Total QUE Votes</t>
  </si>
  <si>
    <t>Total Total Votes</t>
  </si>
  <si>
    <t>02016</t>
  </si>
  <si>
    <t>02020</t>
  </si>
  <si>
    <t>02050</t>
  </si>
  <si>
    <t>02060</t>
  </si>
  <si>
    <t>02068</t>
  </si>
  <si>
    <t>02070</t>
  </si>
  <si>
    <t>02090</t>
  </si>
  <si>
    <t>Fairbanks North Star</t>
  </si>
  <si>
    <t>02100</t>
  </si>
  <si>
    <t>02105</t>
  </si>
  <si>
    <t>02110</t>
  </si>
  <si>
    <t>02122</t>
  </si>
  <si>
    <t>Kenai Peninsula</t>
  </si>
  <si>
    <t>02130</t>
  </si>
  <si>
    <t>Ketchikan Gateway</t>
  </si>
  <si>
    <t>02150</t>
  </si>
  <si>
    <t>Kodiak Island</t>
  </si>
  <si>
    <t>02164</t>
  </si>
  <si>
    <t>02170</t>
  </si>
  <si>
    <t>Matanuska-Susitna</t>
  </si>
  <si>
    <t>02180</t>
  </si>
  <si>
    <t>02185</t>
  </si>
  <si>
    <t>02188</t>
  </si>
  <si>
    <t>Northwest Arctic</t>
  </si>
  <si>
    <t>02195</t>
  </si>
  <si>
    <t>02198</t>
  </si>
  <si>
    <t>02220</t>
  </si>
  <si>
    <t>02230</t>
  </si>
  <si>
    <t>02240</t>
  </si>
  <si>
    <t>Southeast Fairbanks</t>
  </si>
  <si>
    <t>02261</t>
  </si>
  <si>
    <t>Valdez-Cordova</t>
  </si>
  <si>
    <t>02270</t>
  </si>
  <si>
    <t>Wade Hampton</t>
  </si>
  <si>
    <t>02275</t>
  </si>
  <si>
    <t>02282</t>
  </si>
  <si>
    <t>02290</t>
  </si>
  <si>
    <t>Yukon-Koyukuk</t>
  </si>
  <si>
    <t>TOTAL/GEOID</t>
  </si>
  <si>
    <t>SL Total Votes</t>
  </si>
  <si>
    <t>Weighted/GEOID</t>
  </si>
  <si>
    <t>WT Total Votes</t>
  </si>
  <si>
    <t>76 ED Wincode</t>
  </si>
  <si>
    <t>76 WT Wincode</t>
  </si>
  <si>
    <t>76 2017 Muni Name</t>
  </si>
  <si>
    <t>76 SL Wincode</t>
  </si>
  <si>
    <t>CE</t>
  </si>
  <si>
    <t>Tie</t>
  </si>
  <si>
    <t>No Votes</t>
  </si>
  <si>
    <t>Total Precincts</t>
  </si>
  <si>
    <t>Total-Total</t>
  </si>
  <si>
    <t>76 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</si>
</sst>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2" fillId="0" borderId="0" xfId="0" applyFont="1"/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3" fillId="0" borderId="0" xfId="0" applyFont="1" applyFill="1" applyBorder="1" applyAlignment="1">
      <alignment horizontal="right" vertical="top"/>
    </xf>
    <xf numFmtId="0" fontId="1" fillId="0" borderId="0" xfId="0" applyFont="1"/>
    <xf numFmtId="0" fontId="2" fillId="0" borderId="0" xfId="0" quotePrefix="1" applyFont="1"/>
    <xf numFmtId="0" fontId="2" fillId="0" borderId="0" xfId="0" quotePrefix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F7EA-1E75-4B13-98A8-2FDAB1B989BE}">
  <dimension ref="A1:S473"/>
  <sheetViews>
    <sheetView topLeftCell="A439" workbookViewId="0">
      <selection activeCell="A469" sqref="A469"/>
    </sheetView>
  </sheetViews>
  <sheetFormatPr defaultRowHeight="14.4" x14ac:dyDescent="0.3"/>
  <sheetData>
    <row r="1" spans="1:19" x14ac:dyDescent="0.3">
      <c r="A1" t="s">
        <v>460</v>
      </c>
      <c r="B1" t="s">
        <v>0</v>
      </c>
      <c r="C1" t="s">
        <v>1</v>
      </c>
      <c r="D1" t="s">
        <v>2</v>
      </c>
      <c r="E1" t="s">
        <v>427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929</v>
      </c>
      <c r="N1" t="s">
        <v>454</v>
      </c>
      <c r="O1" t="s">
        <v>930</v>
      </c>
      <c r="P1" t="s">
        <v>931</v>
      </c>
      <c r="Q1" t="s">
        <v>455</v>
      </c>
      <c r="R1" t="s">
        <v>932</v>
      </c>
      <c r="S1" t="s">
        <v>995</v>
      </c>
    </row>
    <row r="2" spans="1:19" x14ac:dyDescent="0.3">
      <c r="A2" t="s">
        <v>461</v>
      </c>
      <c r="B2" t="s">
        <v>11</v>
      </c>
      <c r="C2">
        <v>1</v>
      </c>
      <c r="D2" t="s">
        <v>10</v>
      </c>
      <c r="E2" t="s">
        <v>428</v>
      </c>
      <c r="F2">
        <v>102</v>
      </c>
      <c r="G2">
        <v>41</v>
      </c>
      <c r="H2">
        <f t="shared" ref="H2:H31" si="0">IF(F2=0,"",G2/F2)</f>
        <v>0.40196078431372551</v>
      </c>
      <c r="I2">
        <v>15</v>
      </c>
      <c r="J2">
        <v>19</v>
      </c>
      <c r="K2">
        <v>6</v>
      </c>
      <c r="L2">
        <v>0</v>
      </c>
      <c r="M2">
        <f>SUM(I2:L2)</f>
        <v>40</v>
      </c>
      <c r="N2">
        <f>I2/$M2</f>
        <v>0.375</v>
      </c>
      <c r="O2">
        <f>J2/$M2</f>
        <v>0.47499999999999998</v>
      </c>
      <c r="P2">
        <f>K2/$M2</f>
        <v>0.15</v>
      </c>
      <c r="Q2">
        <f>L2/$M2</f>
        <v>0</v>
      </c>
      <c r="R2">
        <f>IF(M2=0,10,IF(MAX(I2:L2)=LARGE(I2:L2,2),9,IF(J2=MAX(I2:L2),O2,IF(I2=MAX(I2:L2),N2+2,IF(K2=MAX(I2:L2),P2+3,-1)))))</f>
        <v>0.47499999999999998</v>
      </c>
      <c r="S2" t="str">
        <f>IF(M2=0,"No Votes",IF(MAX(I2:L2)=LARGE(I2:L2,2),"Tie",IF(J2=MAX(I2:L2),"Ford",IF(I2=MAX(I2:L2),"Carter",IF(K2=MAX(I2:L2),"Macbride",-1)))))</f>
        <v>Ford</v>
      </c>
    </row>
    <row r="3" spans="1:19" x14ac:dyDescent="0.3">
      <c r="A3" t="s">
        <v>462</v>
      </c>
      <c r="B3" t="s">
        <v>12</v>
      </c>
      <c r="C3">
        <v>1</v>
      </c>
      <c r="D3" t="s">
        <v>10</v>
      </c>
      <c r="E3" t="s">
        <v>429</v>
      </c>
      <c r="F3">
        <v>251</v>
      </c>
      <c r="G3">
        <v>148</v>
      </c>
      <c r="H3">
        <f t="shared" si="0"/>
        <v>0.58964143426294824</v>
      </c>
      <c r="I3">
        <v>45</v>
      </c>
      <c r="J3">
        <v>86</v>
      </c>
      <c r="K3">
        <v>6</v>
      </c>
      <c r="L3">
        <v>0</v>
      </c>
      <c r="M3">
        <f t="shared" ref="M3:M66" si="1">SUM(I3:L3)</f>
        <v>137</v>
      </c>
      <c r="N3">
        <f t="shared" ref="N3:N66" si="2">I3/$M3</f>
        <v>0.32846715328467152</v>
      </c>
      <c r="O3">
        <f t="shared" ref="O3:O66" si="3">J3/$M3</f>
        <v>0.62773722627737227</v>
      </c>
      <c r="P3">
        <f t="shared" ref="P3:P66" si="4">K3/$M3</f>
        <v>4.3795620437956206E-2</v>
      </c>
      <c r="Q3">
        <f t="shared" ref="Q3:Q66" si="5">L3/$M3</f>
        <v>0</v>
      </c>
      <c r="R3">
        <f t="shared" ref="R3:R66" si="6">IF(M3=0,10,IF(MAX(I3:L3)=LARGE(I3:L3,2),9,IF(J3=MAX(I3:L3),O3,IF(I3=MAX(I3:L3),N3+2,IF(K3=MAX(I3:L3),P3+3,-1)))))</f>
        <v>0.62773722627737227</v>
      </c>
      <c r="S3" t="str">
        <f t="shared" ref="S3:S66" si="7">IF(M3=0,"No Votes",IF(MAX(I3:L3)=LARGE(I3:L3,2),"Tie",IF(J3=MAX(I3:L3),"Ford",IF(I3=MAX(I3:L3),"Carter",IF(K3=MAX(I3:L3),"Macbride",-1)))))</f>
        <v>Ford</v>
      </c>
    </row>
    <row r="4" spans="1:19" x14ac:dyDescent="0.3">
      <c r="A4" t="s">
        <v>463</v>
      </c>
      <c r="B4" t="s">
        <v>13</v>
      </c>
      <c r="C4">
        <v>1</v>
      </c>
      <c r="D4" t="s">
        <v>10</v>
      </c>
      <c r="E4" t="s">
        <v>428</v>
      </c>
      <c r="F4">
        <v>112</v>
      </c>
      <c r="G4">
        <v>55</v>
      </c>
      <c r="H4">
        <f t="shared" si="0"/>
        <v>0.49107142857142855</v>
      </c>
      <c r="I4">
        <v>28</v>
      </c>
      <c r="J4">
        <v>22</v>
      </c>
      <c r="K4">
        <v>5</v>
      </c>
      <c r="L4">
        <v>0</v>
      </c>
      <c r="M4">
        <f t="shared" si="1"/>
        <v>55</v>
      </c>
      <c r="N4">
        <f t="shared" si="2"/>
        <v>0.50909090909090904</v>
      </c>
      <c r="O4">
        <f t="shared" si="3"/>
        <v>0.4</v>
      </c>
      <c r="P4">
        <f t="shared" si="4"/>
        <v>9.0909090909090912E-2</v>
      </c>
      <c r="Q4">
        <f t="shared" si="5"/>
        <v>0</v>
      </c>
      <c r="R4">
        <f t="shared" si="6"/>
        <v>2.5090909090909088</v>
      </c>
      <c r="S4" t="str">
        <f t="shared" si="7"/>
        <v>Carter</v>
      </c>
    </row>
    <row r="5" spans="1:19" x14ac:dyDescent="0.3">
      <c r="A5" t="s">
        <v>464</v>
      </c>
      <c r="B5" t="s">
        <v>14</v>
      </c>
      <c r="C5">
        <v>1</v>
      </c>
      <c r="D5" t="s">
        <v>10</v>
      </c>
      <c r="E5" t="s">
        <v>428</v>
      </c>
      <c r="F5">
        <v>288</v>
      </c>
      <c r="G5">
        <v>124</v>
      </c>
      <c r="H5">
        <f t="shared" si="0"/>
        <v>0.43055555555555558</v>
      </c>
      <c r="I5">
        <v>41</v>
      </c>
      <c r="J5">
        <v>64</v>
      </c>
      <c r="K5">
        <v>9</v>
      </c>
      <c r="L5">
        <v>0</v>
      </c>
      <c r="M5">
        <f t="shared" si="1"/>
        <v>114</v>
      </c>
      <c r="N5">
        <f t="shared" si="2"/>
        <v>0.35964912280701755</v>
      </c>
      <c r="O5">
        <f t="shared" si="3"/>
        <v>0.56140350877192979</v>
      </c>
      <c r="P5">
        <f t="shared" si="4"/>
        <v>7.8947368421052627E-2</v>
      </c>
      <c r="Q5">
        <f t="shared" si="5"/>
        <v>0</v>
      </c>
      <c r="R5">
        <f t="shared" si="6"/>
        <v>0.56140350877192979</v>
      </c>
      <c r="S5" t="str">
        <f t="shared" si="7"/>
        <v>Ford</v>
      </c>
    </row>
    <row r="6" spans="1:19" x14ac:dyDescent="0.3">
      <c r="A6" t="s">
        <v>465</v>
      </c>
      <c r="B6" t="s">
        <v>15</v>
      </c>
      <c r="C6">
        <v>1</v>
      </c>
      <c r="D6" t="s">
        <v>10</v>
      </c>
      <c r="E6" t="s">
        <v>428</v>
      </c>
      <c r="F6">
        <v>54</v>
      </c>
      <c r="G6">
        <v>15</v>
      </c>
      <c r="H6">
        <f t="shared" si="0"/>
        <v>0.27777777777777779</v>
      </c>
      <c r="I6">
        <v>6</v>
      </c>
      <c r="J6">
        <v>8</v>
      </c>
      <c r="K6">
        <v>1</v>
      </c>
      <c r="L6">
        <v>0</v>
      </c>
      <c r="M6">
        <f t="shared" si="1"/>
        <v>15</v>
      </c>
      <c r="N6">
        <f t="shared" si="2"/>
        <v>0.4</v>
      </c>
      <c r="O6">
        <f t="shared" si="3"/>
        <v>0.53333333333333333</v>
      </c>
      <c r="P6">
        <f t="shared" si="4"/>
        <v>6.6666666666666666E-2</v>
      </c>
      <c r="Q6">
        <f t="shared" si="5"/>
        <v>0</v>
      </c>
      <c r="R6">
        <f t="shared" si="6"/>
        <v>0.53333333333333333</v>
      </c>
      <c r="S6" t="str">
        <f t="shared" si="7"/>
        <v>Ford</v>
      </c>
    </row>
    <row r="7" spans="1:19" x14ac:dyDescent="0.3">
      <c r="A7" t="s">
        <v>466</v>
      </c>
      <c r="B7" t="s">
        <v>16</v>
      </c>
      <c r="C7">
        <v>1</v>
      </c>
      <c r="D7" t="s">
        <v>10</v>
      </c>
      <c r="E7" t="s">
        <v>428</v>
      </c>
      <c r="F7">
        <v>176</v>
      </c>
      <c r="G7">
        <v>111</v>
      </c>
      <c r="H7">
        <f t="shared" si="0"/>
        <v>0.63068181818181823</v>
      </c>
      <c r="I7">
        <v>66</v>
      </c>
      <c r="J7">
        <v>34</v>
      </c>
      <c r="K7">
        <v>4</v>
      </c>
      <c r="L7">
        <v>0</v>
      </c>
      <c r="M7">
        <f t="shared" si="1"/>
        <v>104</v>
      </c>
      <c r="N7">
        <f t="shared" si="2"/>
        <v>0.63461538461538458</v>
      </c>
      <c r="O7">
        <f t="shared" si="3"/>
        <v>0.32692307692307693</v>
      </c>
      <c r="P7">
        <f t="shared" si="4"/>
        <v>3.8461538461538464E-2</v>
      </c>
      <c r="Q7">
        <f t="shared" si="5"/>
        <v>0</v>
      </c>
      <c r="R7">
        <f t="shared" si="6"/>
        <v>2.6346153846153846</v>
      </c>
      <c r="S7" t="str">
        <f t="shared" si="7"/>
        <v>Carter</v>
      </c>
    </row>
    <row r="8" spans="1:19" x14ac:dyDescent="0.3">
      <c r="A8" t="s">
        <v>467</v>
      </c>
      <c r="B8" t="s">
        <v>17</v>
      </c>
      <c r="C8">
        <v>1</v>
      </c>
      <c r="D8" t="s">
        <v>10</v>
      </c>
      <c r="E8" t="s">
        <v>428</v>
      </c>
      <c r="F8">
        <v>47</v>
      </c>
      <c r="G8">
        <v>16</v>
      </c>
      <c r="H8">
        <f t="shared" si="0"/>
        <v>0.34042553191489361</v>
      </c>
      <c r="I8">
        <v>10</v>
      </c>
      <c r="J8">
        <v>4</v>
      </c>
      <c r="K8">
        <v>1</v>
      </c>
      <c r="L8">
        <v>0</v>
      </c>
      <c r="M8">
        <f t="shared" si="1"/>
        <v>15</v>
      </c>
      <c r="N8">
        <f t="shared" si="2"/>
        <v>0.66666666666666663</v>
      </c>
      <c r="O8">
        <f t="shared" si="3"/>
        <v>0.26666666666666666</v>
      </c>
      <c r="P8">
        <f t="shared" si="4"/>
        <v>6.6666666666666666E-2</v>
      </c>
      <c r="Q8">
        <f t="shared" si="5"/>
        <v>0</v>
      </c>
      <c r="R8">
        <f t="shared" si="6"/>
        <v>2.6666666666666665</v>
      </c>
      <c r="S8" t="str">
        <f t="shared" si="7"/>
        <v>Carter</v>
      </c>
    </row>
    <row r="9" spans="1:19" x14ac:dyDescent="0.3">
      <c r="A9" t="s">
        <v>468</v>
      </c>
      <c r="B9" t="s">
        <v>18</v>
      </c>
      <c r="C9">
        <v>1</v>
      </c>
      <c r="D9" t="s">
        <v>10</v>
      </c>
      <c r="E9" t="s">
        <v>429</v>
      </c>
      <c r="F9">
        <v>440</v>
      </c>
      <c r="G9">
        <v>218</v>
      </c>
      <c r="H9">
        <f t="shared" si="0"/>
        <v>0.49545454545454548</v>
      </c>
      <c r="I9">
        <v>107</v>
      </c>
      <c r="J9">
        <v>78</v>
      </c>
      <c r="K9">
        <v>11</v>
      </c>
      <c r="L9">
        <v>0</v>
      </c>
      <c r="M9">
        <f t="shared" si="1"/>
        <v>196</v>
      </c>
      <c r="N9">
        <f t="shared" si="2"/>
        <v>0.54591836734693877</v>
      </c>
      <c r="O9">
        <f t="shared" si="3"/>
        <v>0.39795918367346939</v>
      </c>
      <c r="P9">
        <f t="shared" si="4"/>
        <v>5.6122448979591837E-2</v>
      </c>
      <c r="Q9">
        <f t="shared" si="5"/>
        <v>0</v>
      </c>
      <c r="R9">
        <f t="shared" si="6"/>
        <v>2.545918367346939</v>
      </c>
      <c r="S9" t="str">
        <f t="shared" si="7"/>
        <v>Carter</v>
      </c>
    </row>
    <row r="10" spans="1:19" x14ac:dyDescent="0.3">
      <c r="A10" t="s">
        <v>469</v>
      </c>
      <c r="B10" t="s">
        <v>19</v>
      </c>
      <c r="C10">
        <v>1</v>
      </c>
      <c r="D10" t="s">
        <v>10</v>
      </c>
      <c r="E10" t="s">
        <v>429</v>
      </c>
      <c r="F10">
        <v>665</v>
      </c>
      <c r="G10">
        <v>334</v>
      </c>
      <c r="H10">
        <f t="shared" si="0"/>
        <v>0.5022556390977444</v>
      </c>
      <c r="I10">
        <v>125</v>
      </c>
      <c r="J10">
        <v>153</v>
      </c>
      <c r="K10">
        <v>9</v>
      </c>
      <c r="L10">
        <v>0</v>
      </c>
      <c r="M10">
        <f t="shared" si="1"/>
        <v>287</v>
      </c>
      <c r="N10">
        <f t="shared" si="2"/>
        <v>0.43554006968641112</v>
      </c>
      <c r="O10">
        <f t="shared" si="3"/>
        <v>0.5331010452961672</v>
      </c>
      <c r="P10">
        <f t="shared" si="4"/>
        <v>3.1358885017421602E-2</v>
      </c>
      <c r="Q10">
        <f t="shared" si="5"/>
        <v>0</v>
      </c>
      <c r="R10">
        <f t="shared" si="6"/>
        <v>0.5331010452961672</v>
      </c>
      <c r="S10" t="str">
        <f t="shared" si="7"/>
        <v>Ford</v>
      </c>
    </row>
    <row r="11" spans="1:19" x14ac:dyDescent="0.3">
      <c r="A11" t="s">
        <v>470</v>
      </c>
      <c r="B11" t="s">
        <v>20</v>
      </c>
      <c r="C11">
        <v>1</v>
      </c>
      <c r="D11" t="s">
        <v>10</v>
      </c>
      <c r="E11" t="s">
        <v>429</v>
      </c>
      <c r="F11">
        <v>525</v>
      </c>
      <c r="G11">
        <v>273</v>
      </c>
      <c r="H11">
        <f t="shared" si="0"/>
        <v>0.52</v>
      </c>
      <c r="I11">
        <v>93</v>
      </c>
      <c r="J11">
        <v>145</v>
      </c>
      <c r="K11">
        <v>9</v>
      </c>
      <c r="L11">
        <v>0</v>
      </c>
      <c r="M11">
        <f t="shared" si="1"/>
        <v>247</v>
      </c>
      <c r="N11">
        <f t="shared" si="2"/>
        <v>0.37651821862348178</v>
      </c>
      <c r="O11">
        <f t="shared" si="3"/>
        <v>0.58704453441295545</v>
      </c>
      <c r="P11">
        <f t="shared" si="4"/>
        <v>3.643724696356275E-2</v>
      </c>
      <c r="Q11">
        <f t="shared" si="5"/>
        <v>0</v>
      </c>
      <c r="R11">
        <f t="shared" si="6"/>
        <v>0.58704453441295545</v>
      </c>
      <c r="S11" t="str">
        <f t="shared" si="7"/>
        <v>Ford</v>
      </c>
    </row>
    <row r="12" spans="1:19" x14ac:dyDescent="0.3">
      <c r="A12" t="s">
        <v>471</v>
      </c>
      <c r="B12" t="s">
        <v>21</v>
      </c>
      <c r="C12">
        <v>1</v>
      </c>
      <c r="D12" t="s">
        <v>10</v>
      </c>
      <c r="E12" t="s">
        <v>429</v>
      </c>
      <c r="F12">
        <v>444</v>
      </c>
      <c r="G12">
        <v>236</v>
      </c>
      <c r="H12">
        <f t="shared" si="0"/>
        <v>0.53153153153153154</v>
      </c>
      <c r="I12">
        <v>70</v>
      </c>
      <c r="J12">
        <v>143</v>
      </c>
      <c r="K12">
        <v>10</v>
      </c>
      <c r="L12">
        <v>0</v>
      </c>
      <c r="M12">
        <f t="shared" si="1"/>
        <v>223</v>
      </c>
      <c r="N12">
        <f t="shared" si="2"/>
        <v>0.31390134529147984</v>
      </c>
      <c r="O12">
        <f t="shared" si="3"/>
        <v>0.64125560538116588</v>
      </c>
      <c r="P12">
        <f t="shared" si="4"/>
        <v>4.4843049327354258E-2</v>
      </c>
      <c r="Q12">
        <f t="shared" si="5"/>
        <v>0</v>
      </c>
      <c r="R12">
        <f t="shared" si="6"/>
        <v>0.64125560538116588</v>
      </c>
      <c r="S12" t="str">
        <f t="shared" si="7"/>
        <v>Ford</v>
      </c>
    </row>
    <row r="13" spans="1:19" x14ac:dyDescent="0.3">
      <c r="A13" t="s">
        <v>472</v>
      </c>
      <c r="B13" t="s">
        <v>22</v>
      </c>
      <c r="C13">
        <v>1</v>
      </c>
      <c r="D13" t="s">
        <v>10</v>
      </c>
      <c r="E13" t="s">
        <v>429</v>
      </c>
      <c r="F13">
        <v>472</v>
      </c>
      <c r="G13">
        <v>233</v>
      </c>
      <c r="H13">
        <f t="shared" si="0"/>
        <v>0.49364406779661019</v>
      </c>
      <c r="I13">
        <v>75</v>
      </c>
      <c r="J13">
        <v>131</v>
      </c>
      <c r="K13">
        <v>5</v>
      </c>
      <c r="L13">
        <v>0</v>
      </c>
      <c r="M13">
        <f t="shared" si="1"/>
        <v>211</v>
      </c>
      <c r="N13">
        <f t="shared" si="2"/>
        <v>0.35545023696682465</v>
      </c>
      <c r="O13">
        <f t="shared" si="3"/>
        <v>0.62085308056872035</v>
      </c>
      <c r="P13">
        <f t="shared" si="4"/>
        <v>2.3696682464454975E-2</v>
      </c>
      <c r="Q13">
        <f t="shared" si="5"/>
        <v>0</v>
      </c>
      <c r="R13">
        <f t="shared" si="6"/>
        <v>0.62085308056872035</v>
      </c>
      <c r="S13" t="str">
        <f t="shared" si="7"/>
        <v>Ford</v>
      </c>
    </row>
    <row r="14" spans="1:19" x14ac:dyDescent="0.3">
      <c r="A14" t="s">
        <v>473</v>
      </c>
      <c r="B14" t="s">
        <v>23</v>
      </c>
      <c r="C14">
        <v>1</v>
      </c>
      <c r="D14" t="s">
        <v>10</v>
      </c>
      <c r="E14" t="s">
        <v>429</v>
      </c>
      <c r="F14">
        <v>586</v>
      </c>
      <c r="G14">
        <v>324</v>
      </c>
      <c r="H14">
        <f t="shared" si="0"/>
        <v>0.55290102389078499</v>
      </c>
      <c r="I14">
        <v>89</v>
      </c>
      <c r="J14">
        <v>209</v>
      </c>
      <c r="K14">
        <v>6</v>
      </c>
      <c r="L14">
        <v>0</v>
      </c>
      <c r="M14">
        <f t="shared" si="1"/>
        <v>304</v>
      </c>
      <c r="N14">
        <f t="shared" si="2"/>
        <v>0.29276315789473684</v>
      </c>
      <c r="O14">
        <f t="shared" si="3"/>
        <v>0.6875</v>
      </c>
      <c r="P14">
        <f t="shared" si="4"/>
        <v>1.9736842105263157E-2</v>
      </c>
      <c r="Q14">
        <f t="shared" si="5"/>
        <v>0</v>
      </c>
      <c r="R14">
        <f t="shared" si="6"/>
        <v>0.6875</v>
      </c>
      <c r="S14" t="str">
        <f t="shared" si="7"/>
        <v>Ford</v>
      </c>
    </row>
    <row r="15" spans="1:19" x14ac:dyDescent="0.3">
      <c r="A15" t="s">
        <v>474</v>
      </c>
      <c r="B15" t="s">
        <v>24</v>
      </c>
      <c r="C15">
        <v>1</v>
      </c>
      <c r="D15" t="s">
        <v>10</v>
      </c>
      <c r="E15" t="s">
        <v>429</v>
      </c>
      <c r="F15">
        <v>724</v>
      </c>
      <c r="G15">
        <v>386</v>
      </c>
      <c r="H15">
        <f t="shared" si="0"/>
        <v>0.53314917127071826</v>
      </c>
      <c r="I15">
        <v>122</v>
      </c>
      <c r="J15">
        <v>229</v>
      </c>
      <c r="K15">
        <v>8</v>
      </c>
      <c r="L15">
        <v>0</v>
      </c>
      <c r="M15">
        <f t="shared" si="1"/>
        <v>359</v>
      </c>
      <c r="N15">
        <f t="shared" si="2"/>
        <v>0.33983286908077992</v>
      </c>
      <c r="O15">
        <f t="shared" si="3"/>
        <v>0.63788300835654599</v>
      </c>
      <c r="P15">
        <f t="shared" si="4"/>
        <v>2.2284122562674095E-2</v>
      </c>
      <c r="Q15">
        <f t="shared" si="5"/>
        <v>0</v>
      </c>
      <c r="R15">
        <f t="shared" si="6"/>
        <v>0.63788300835654599</v>
      </c>
      <c r="S15" t="str">
        <f t="shared" si="7"/>
        <v>Ford</v>
      </c>
    </row>
    <row r="16" spans="1:19" x14ac:dyDescent="0.3">
      <c r="A16" t="s">
        <v>475</v>
      </c>
      <c r="B16" t="s">
        <v>25</v>
      </c>
      <c r="C16">
        <v>1</v>
      </c>
      <c r="D16" t="s">
        <v>10</v>
      </c>
      <c r="E16" t="s">
        <v>429</v>
      </c>
      <c r="F16">
        <v>660</v>
      </c>
      <c r="G16">
        <v>415</v>
      </c>
      <c r="H16">
        <f t="shared" si="0"/>
        <v>0.62878787878787878</v>
      </c>
      <c r="I16">
        <v>138</v>
      </c>
      <c r="J16">
        <v>229</v>
      </c>
      <c r="K16">
        <v>7</v>
      </c>
      <c r="L16">
        <v>0</v>
      </c>
      <c r="M16">
        <f t="shared" si="1"/>
        <v>374</v>
      </c>
      <c r="N16">
        <f t="shared" si="2"/>
        <v>0.36898395721925131</v>
      </c>
      <c r="O16">
        <f t="shared" si="3"/>
        <v>0.61229946524064172</v>
      </c>
      <c r="P16">
        <f t="shared" si="4"/>
        <v>1.871657754010695E-2</v>
      </c>
      <c r="Q16">
        <f t="shared" si="5"/>
        <v>0</v>
      </c>
      <c r="R16">
        <f t="shared" si="6"/>
        <v>0.61229946524064172</v>
      </c>
      <c r="S16" t="str">
        <f t="shared" si="7"/>
        <v>Ford</v>
      </c>
    </row>
    <row r="17" spans="1:19" x14ac:dyDescent="0.3">
      <c r="A17" t="s">
        <v>476</v>
      </c>
      <c r="B17" t="s">
        <v>26</v>
      </c>
      <c r="C17">
        <v>1</v>
      </c>
      <c r="D17" t="s">
        <v>10</v>
      </c>
      <c r="E17" t="s">
        <v>428</v>
      </c>
      <c r="F17">
        <v>177</v>
      </c>
      <c r="G17">
        <v>95</v>
      </c>
      <c r="H17">
        <f t="shared" si="0"/>
        <v>0.53672316384180796</v>
      </c>
      <c r="I17">
        <v>46</v>
      </c>
      <c r="J17">
        <v>39</v>
      </c>
      <c r="K17">
        <v>2</v>
      </c>
      <c r="L17">
        <v>0</v>
      </c>
      <c r="M17">
        <f t="shared" si="1"/>
        <v>87</v>
      </c>
      <c r="N17">
        <f t="shared" si="2"/>
        <v>0.52873563218390807</v>
      </c>
      <c r="O17">
        <f t="shared" si="3"/>
        <v>0.44827586206896552</v>
      </c>
      <c r="P17">
        <f t="shared" si="4"/>
        <v>2.2988505747126436E-2</v>
      </c>
      <c r="Q17">
        <f t="shared" si="5"/>
        <v>0</v>
      </c>
      <c r="R17">
        <f t="shared" si="6"/>
        <v>2.5287356321839081</v>
      </c>
      <c r="S17" t="str">
        <f t="shared" si="7"/>
        <v>Carter</v>
      </c>
    </row>
    <row r="18" spans="1:19" x14ac:dyDescent="0.3">
      <c r="A18" t="s">
        <v>477</v>
      </c>
      <c r="B18" t="s">
        <v>27</v>
      </c>
      <c r="C18">
        <v>1</v>
      </c>
      <c r="D18" t="s">
        <v>10</v>
      </c>
      <c r="E18" t="s">
        <v>428</v>
      </c>
      <c r="F18">
        <v>562</v>
      </c>
      <c r="G18">
        <v>341</v>
      </c>
      <c r="H18">
        <f t="shared" si="0"/>
        <v>0.60676156583629892</v>
      </c>
      <c r="I18">
        <v>139</v>
      </c>
      <c r="J18">
        <v>153</v>
      </c>
      <c r="K18">
        <v>11</v>
      </c>
      <c r="L18">
        <v>0</v>
      </c>
      <c r="M18">
        <f t="shared" si="1"/>
        <v>303</v>
      </c>
      <c r="N18">
        <f t="shared" si="2"/>
        <v>0.45874587458745875</v>
      </c>
      <c r="O18">
        <f t="shared" si="3"/>
        <v>0.50495049504950495</v>
      </c>
      <c r="P18">
        <f t="shared" si="4"/>
        <v>3.6303630363036306E-2</v>
      </c>
      <c r="Q18">
        <f t="shared" si="5"/>
        <v>0</v>
      </c>
      <c r="R18">
        <f t="shared" si="6"/>
        <v>0.50495049504950495</v>
      </c>
      <c r="S18" t="str">
        <f t="shared" si="7"/>
        <v>Ford</v>
      </c>
    </row>
    <row r="19" spans="1:19" x14ac:dyDescent="0.3">
      <c r="A19" t="s">
        <v>478</v>
      </c>
      <c r="B19" t="s">
        <v>28</v>
      </c>
      <c r="C19">
        <v>1</v>
      </c>
      <c r="D19" t="s">
        <v>10</v>
      </c>
      <c r="E19" t="s">
        <v>429</v>
      </c>
      <c r="F19">
        <v>346</v>
      </c>
      <c r="G19">
        <v>180</v>
      </c>
      <c r="H19">
        <f t="shared" si="0"/>
        <v>0.52023121387283233</v>
      </c>
      <c r="I19">
        <v>48</v>
      </c>
      <c r="J19">
        <v>115</v>
      </c>
      <c r="K19">
        <v>9</v>
      </c>
      <c r="L19">
        <v>0</v>
      </c>
      <c r="M19">
        <f t="shared" si="1"/>
        <v>172</v>
      </c>
      <c r="N19">
        <f t="shared" si="2"/>
        <v>0.27906976744186046</v>
      </c>
      <c r="O19">
        <f t="shared" si="3"/>
        <v>0.66860465116279066</v>
      </c>
      <c r="P19">
        <f t="shared" si="4"/>
        <v>5.232558139534884E-2</v>
      </c>
      <c r="Q19">
        <f t="shared" si="5"/>
        <v>0</v>
      </c>
      <c r="R19">
        <f t="shared" si="6"/>
        <v>0.66860465116279066</v>
      </c>
      <c r="S19" t="str">
        <f t="shared" si="7"/>
        <v>Ford</v>
      </c>
    </row>
    <row r="20" spans="1:19" x14ac:dyDescent="0.3">
      <c r="A20" t="s">
        <v>479</v>
      </c>
      <c r="B20" t="s">
        <v>29</v>
      </c>
      <c r="C20">
        <v>1</v>
      </c>
      <c r="D20" t="s">
        <v>10</v>
      </c>
      <c r="E20" t="s">
        <v>429</v>
      </c>
      <c r="F20">
        <v>459</v>
      </c>
      <c r="G20">
        <v>302</v>
      </c>
      <c r="H20">
        <f t="shared" si="0"/>
        <v>0.65795206971677556</v>
      </c>
      <c r="I20">
        <v>81</v>
      </c>
      <c r="J20">
        <v>183</v>
      </c>
      <c r="K20">
        <v>9</v>
      </c>
      <c r="L20">
        <v>0</v>
      </c>
      <c r="M20">
        <f t="shared" si="1"/>
        <v>273</v>
      </c>
      <c r="N20">
        <f t="shared" si="2"/>
        <v>0.2967032967032967</v>
      </c>
      <c r="O20">
        <f t="shared" si="3"/>
        <v>0.67032967032967028</v>
      </c>
      <c r="P20">
        <f t="shared" si="4"/>
        <v>3.2967032967032968E-2</v>
      </c>
      <c r="Q20">
        <f t="shared" si="5"/>
        <v>0</v>
      </c>
      <c r="R20">
        <f t="shared" si="6"/>
        <v>0.67032967032967028</v>
      </c>
      <c r="S20" t="str">
        <f t="shared" si="7"/>
        <v>Ford</v>
      </c>
    </row>
    <row r="21" spans="1:19" x14ac:dyDescent="0.3">
      <c r="A21" t="s">
        <v>480</v>
      </c>
      <c r="B21" t="s">
        <v>30</v>
      </c>
      <c r="C21">
        <v>1</v>
      </c>
      <c r="D21" t="s">
        <v>10</v>
      </c>
      <c r="E21" t="s">
        <v>428</v>
      </c>
      <c r="F21">
        <v>59</v>
      </c>
      <c r="G21">
        <v>20</v>
      </c>
      <c r="H21">
        <f t="shared" si="0"/>
        <v>0.33898305084745761</v>
      </c>
      <c r="I21">
        <v>4</v>
      </c>
      <c r="J21">
        <v>11</v>
      </c>
      <c r="K21">
        <v>1</v>
      </c>
      <c r="L21">
        <v>0</v>
      </c>
      <c r="M21">
        <f t="shared" si="1"/>
        <v>16</v>
      </c>
      <c r="N21">
        <f t="shared" si="2"/>
        <v>0.25</v>
      </c>
      <c r="O21">
        <f t="shared" si="3"/>
        <v>0.6875</v>
      </c>
      <c r="P21">
        <f t="shared" si="4"/>
        <v>6.25E-2</v>
      </c>
      <c r="Q21">
        <f t="shared" si="5"/>
        <v>0</v>
      </c>
      <c r="R21">
        <f t="shared" si="6"/>
        <v>0.6875</v>
      </c>
      <c r="S21" t="str">
        <f t="shared" si="7"/>
        <v>Ford</v>
      </c>
    </row>
    <row r="22" spans="1:19" x14ac:dyDescent="0.3">
      <c r="A22" t="s">
        <v>481</v>
      </c>
      <c r="B22" t="s">
        <v>31</v>
      </c>
      <c r="C22">
        <v>1</v>
      </c>
      <c r="D22" t="s">
        <v>10</v>
      </c>
      <c r="E22" t="s">
        <v>428</v>
      </c>
      <c r="F22">
        <v>78</v>
      </c>
      <c r="G22">
        <v>40</v>
      </c>
      <c r="H22">
        <f t="shared" si="0"/>
        <v>0.51282051282051277</v>
      </c>
      <c r="I22">
        <v>15</v>
      </c>
      <c r="J22">
        <v>21</v>
      </c>
      <c r="K22">
        <v>0</v>
      </c>
      <c r="L22">
        <v>0</v>
      </c>
      <c r="M22">
        <f t="shared" si="1"/>
        <v>36</v>
      </c>
      <c r="N22">
        <f t="shared" si="2"/>
        <v>0.41666666666666669</v>
      </c>
      <c r="O22">
        <f t="shared" si="3"/>
        <v>0.58333333333333337</v>
      </c>
      <c r="P22">
        <f t="shared" si="4"/>
        <v>0</v>
      </c>
      <c r="Q22">
        <f t="shared" si="5"/>
        <v>0</v>
      </c>
      <c r="R22">
        <f t="shared" si="6"/>
        <v>0.58333333333333337</v>
      </c>
      <c r="S22" t="str">
        <f t="shared" si="7"/>
        <v>Ford</v>
      </c>
    </row>
    <row r="23" spans="1:19" x14ac:dyDescent="0.3">
      <c r="A23" t="s">
        <v>482</v>
      </c>
      <c r="B23" t="s">
        <v>32</v>
      </c>
      <c r="C23">
        <v>1</v>
      </c>
      <c r="D23" t="s">
        <v>10</v>
      </c>
      <c r="E23" t="s">
        <v>429</v>
      </c>
      <c r="F23">
        <v>79</v>
      </c>
      <c r="G23">
        <v>25</v>
      </c>
      <c r="H23">
        <f t="shared" si="0"/>
        <v>0.31645569620253167</v>
      </c>
      <c r="I23">
        <v>10</v>
      </c>
      <c r="J23">
        <v>9</v>
      </c>
      <c r="K23">
        <v>4</v>
      </c>
      <c r="L23">
        <v>0</v>
      </c>
      <c r="M23">
        <f t="shared" si="1"/>
        <v>23</v>
      </c>
      <c r="N23">
        <f t="shared" si="2"/>
        <v>0.43478260869565216</v>
      </c>
      <c r="O23">
        <f t="shared" si="3"/>
        <v>0.39130434782608697</v>
      </c>
      <c r="P23">
        <f t="shared" si="4"/>
        <v>0.17391304347826086</v>
      </c>
      <c r="Q23">
        <f t="shared" si="5"/>
        <v>0</v>
      </c>
      <c r="R23">
        <f t="shared" si="6"/>
        <v>2.4347826086956523</v>
      </c>
      <c r="S23" t="str">
        <f t="shared" si="7"/>
        <v>Carter</v>
      </c>
    </row>
    <row r="24" spans="1:19" x14ac:dyDescent="0.3">
      <c r="A24" t="s">
        <v>483</v>
      </c>
      <c r="B24" t="s">
        <v>33</v>
      </c>
      <c r="C24">
        <v>1</v>
      </c>
      <c r="D24" t="s">
        <v>10</v>
      </c>
      <c r="E24" t="s">
        <v>428</v>
      </c>
      <c r="F24">
        <v>77</v>
      </c>
      <c r="G24">
        <v>29</v>
      </c>
      <c r="H24">
        <f t="shared" si="0"/>
        <v>0.37662337662337664</v>
      </c>
      <c r="I24">
        <v>16</v>
      </c>
      <c r="J24">
        <v>7</v>
      </c>
      <c r="K24">
        <v>4</v>
      </c>
      <c r="L24">
        <v>0</v>
      </c>
      <c r="M24">
        <f t="shared" si="1"/>
        <v>27</v>
      </c>
      <c r="N24">
        <f t="shared" si="2"/>
        <v>0.59259259259259256</v>
      </c>
      <c r="O24">
        <f t="shared" si="3"/>
        <v>0.25925925925925924</v>
      </c>
      <c r="P24">
        <f t="shared" si="4"/>
        <v>0.14814814814814814</v>
      </c>
      <c r="Q24">
        <f t="shared" si="5"/>
        <v>0</v>
      </c>
      <c r="R24">
        <f t="shared" si="6"/>
        <v>2.5925925925925926</v>
      </c>
      <c r="S24" t="str">
        <f t="shared" si="7"/>
        <v>Carter</v>
      </c>
    </row>
    <row r="25" spans="1:19" x14ac:dyDescent="0.3">
      <c r="A25" t="s">
        <v>484</v>
      </c>
      <c r="B25" t="s">
        <v>34</v>
      </c>
      <c r="C25">
        <v>1</v>
      </c>
      <c r="D25" t="s">
        <v>10</v>
      </c>
      <c r="E25" t="s">
        <v>429</v>
      </c>
      <c r="F25">
        <v>416</v>
      </c>
      <c r="G25">
        <v>261</v>
      </c>
      <c r="H25">
        <f t="shared" si="0"/>
        <v>0.62740384615384615</v>
      </c>
      <c r="I25">
        <v>78</v>
      </c>
      <c r="J25">
        <v>147</v>
      </c>
      <c r="K25">
        <v>12</v>
      </c>
      <c r="L25">
        <v>0</v>
      </c>
      <c r="M25">
        <f t="shared" si="1"/>
        <v>237</v>
      </c>
      <c r="N25">
        <f t="shared" si="2"/>
        <v>0.32911392405063289</v>
      </c>
      <c r="O25">
        <f t="shared" si="3"/>
        <v>0.620253164556962</v>
      </c>
      <c r="P25">
        <f t="shared" si="4"/>
        <v>5.0632911392405063E-2</v>
      </c>
      <c r="Q25">
        <f t="shared" si="5"/>
        <v>0</v>
      </c>
      <c r="R25">
        <f t="shared" si="6"/>
        <v>0.620253164556962</v>
      </c>
      <c r="S25" t="str">
        <f t="shared" si="7"/>
        <v>Ford</v>
      </c>
    </row>
    <row r="26" spans="1:19" x14ac:dyDescent="0.3">
      <c r="A26" t="s">
        <v>485</v>
      </c>
      <c r="B26" t="s">
        <v>35</v>
      </c>
      <c r="C26">
        <v>1</v>
      </c>
      <c r="D26" t="s">
        <v>10</v>
      </c>
      <c r="E26" t="s">
        <v>428</v>
      </c>
      <c r="F26">
        <v>245</v>
      </c>
      <c r="G26">
        <v>147</v>
      </c>
      <c r="H26">
        <f t="shared" si="0"/>
        <v>0.6</v>
      </c>
      <c r="I26">
        <v>61</v>
      </c>
      <c r="J26">
        <v>58</v>
      </c>
      <c r="K26">
        <v>17</v>
      </c>
      <c r="L26">
        <v>0</v>
      </c>
      <c r="M26">
        <f t="shared" si="1"/>
        <v>136</v>
      </c>
      <c r="N26">
        <f t="shared" si="2"/>
        <v>0.4485294117647059</v>
      </c>
      <c r="O26">
        <f t="shared" si="3"/>
        <v>0.4264705882352941</v>
      </c>
      <c r="P26">
        <f t="shared" si="4"/>
        <v>0.125</v>
      </c>
      <c r="Q26">
        <f t="shared" si="5"/>
        <v>0</v>
      </c>
      <c r="R26">
        <f t="shared" si="6"/>
        <v>2.4485294117647061</v>
      </c>
      <c r="S26" t="str">
        <f t="shared" si="7"/>
        <v>Carter</v>
      </c>
    </row>
    <row r="27" spans="1:19" x14ac:dyDescent="0.3">
      <c r="A27" t="s">
        <v>486</v>
      </c>
      <c r="B27" t="s">
        <v>36</v>
      </c>
      <c r="C27">
        <v>1</v>
      </c>
      <c r="D27" t="s">
        <v>10</v>
      </c>
      <c r="E27" t="s">
        <v>429</v>
      </c>
      <c r="F27">
        <v>230</v>
      </c>
      <c r="G27">
        <v>119</v>
      </c>
      <c r="H27">
        <f t="shared" si="0"/>
        <v>0.5173913043478261</v>
      </c>
      <c r="I27">
        <v>33</v>
      </c>
      <c r="J27">
        <v>70</v>
      </c>
      <c r="K27">
        <v>13</v>
      </c>
      <c r="L27">
        <v>0</v>
      </c>
      <c r="M27">
        <f t="shared" si="1"/>
        <v>116</v>
      </c>
      <c r="N27">
        <f t="shared" si="2"/>
        <v>0.28448275862068967</v>
      </c>
      <c r="O27">
        <f t="shared" si="3"/>
        <v>0.60344827586206895</v>
      </c>
      <c r="P27">
        <f t="shared" si="4"/>
        <v>0.11206896551724138</v>
      </c>
      <c r="Q27">
        <f t="shared" si="5"/>
        <v>0</v>
      </c>
      <c r="R27">
        <f t="shared" si="6"/>
        <v>0.60344827586206895</v>
      </c>
      <c r="S27" t="str">
        <f t="shared" si="7"/>
        <v>Ford</v>
      </c>
    </row>
    <row r="28" spans="1:19" x14ac:dyDescent="0.3">
      <c r="A28" t="s">
        <v>487</v>
      </c>
      <c r="B28" t="s">
        <v>37</v>
      </c>
      <c r="C28">
        <v>1</v>
      </c>
      <c r="D28" t="s">
        <v>10</v>
      </c>
      <c r="E28" t="s">
        <v>429</v>
      </c>
      <c r="F28">
        <v>332</v>
      </c>
      <c r="G28">
        <v>173</v>
      </c>
      <c r="H28">
        <f t="shared" si="0"/>
        <v>0.52108433734939763</v>
      </c>
      <c r="I28">
        <v>51</v>
      </c>
      <c r="J28">
        <v>104</v>
      </c>
      <c r="K28">
        <v>8</v>
      </c>
      <c r="L28">
        <v>0</v>
      </c>
      <c r="M28">
        <f t="shared" si="1"/>
        <v>163</v>
      </c>
      <c r="N28">
        <f t="shared" si="2"/>
        <v>0.31288343558282211</v>
      </c>
      <c r="O28">
        <f t="shared" si="3"/>
        <v>0.6380368098159509</v>
      </c>
      <c r="P28">
        <f t="shared" si="4"/>
        <v>4.9079754601226995E-2</v>
      </c>
      <c r="Q28">
        <f t="shared" si="5"/>
        <v>0</v>
      </c>
      <c r="R28">
        <f t="shared" si="6"/>
        <v>0.6380368098159509</v>
      </c>
      <c r="S28" t="str">
        <f t="shared" si="7"/>
        <v>Ford</v>
      </c>
    </row>
    <row r="29" spans="1:19" x14ac:dyDescent="0.3">
      <c r="A29" t="s">
        <v>488</v>
      </c>
      <c r="B29" t="s">
        <v>38</v>
      </c>
      <c r="C29">
        <v>1</v>
      </c>
      <c r="D29" t="s">
        <v>10</v>
      </c>
      <c r="E29" t="s">
        <v>428</v>
      </c>
      <c r="F29">
        <v>85</v>
      </c>
      <c r="G29">
        <v>37</v>
      </c>
      <c r="H29">
        <f t="shared" si="0"/>
        <v>0.43529411764705883</v>
      </c>
      <c r="I29">
        <v>12</v>
      </c>
      <c r="J29">
        <v>24</v>
      </c>
      <c r="K29">
        <v>0</v>
      </c>
      <c r="L29">
        <v>0</v>
      </c>
      <c r="M29">
        <f t="shared" si="1"/>
        <v>36</v>
      </c>
      <c r="N29">
        <f t="shared" si="2"/>
        <v>0.33333333333333331</v>
      </c>
      <c r="O29">
        <f t="shared" si="3"/>
        <v>0.66666666666666663</v>
      </c>
      <c r="P29">
        <f t="shared" si="4"/>
        <v>0</v>
      </c>
      <c r="Q29">
        <f t="shared" si="5"/>
        <v>0</v>
      </c>
      <c r="R29">
        <f t="shared" si="6"/>
        <v>0.66666666666666663</v>
      </c>
      <c r="S29" t="str">
        <f t="shared" si="7"/>
        <v>Ford</v>
      </c>
    </row>
    <row r="30" spans="1:19" x14ac:dyDescent="0.3">
      <c r="A30" t="s">
        <v>489</v>
      </c>
      <c r="B30" t="s">
        <v>39</v>
      </c>
      <c r="C30">
        <v>1</v>
      </c>
      <c r="D30" t="s">
        <v>44</v>
      </c>
      <c r="E30">
        <v>0</v>
      </c>
      <c r="F30">
        <v>0</v>
      </c>
      <c r="G30">
        <v>689</v>
      </c>
      <c r="H30" t="str">
        <f t="shared" si="0"/>
        <v/>
      </c>
      <c r="I30">
        <v>251</v>
      </c>
      <c r="J30">
        <v>365</v>
      </c>
      <c r="K30">
        <v>33</v>
      </c>
      <c r="L30">
        <v>4</v>
      </c>
      <c r="M30">
        <f t="shared" si="1"/>
        <v>653</v>
      </c>
      <c r="N30">
        <f t="shared" si="2"/>
        <v>0.38437978560490044</v>
      </c>
      <c r="O30">
        <f t="shared" si="3"/>
        <v>0.55895865237366005</v>
      </c>
      <c r="P30">
        <f t="shared" si="4"/>
        <v>5.0535987748851458E-2</v>
      </c>
      <c r="Q30">
        <f t="shared" si="5"/>
        <v>6.1255742725880554E-3</v>
      </c>
      <c r="R30">
        <f t="shared" si="6"/>
        <v>0.55895865237366005</v>
      </c>
      <c r="S30" t="str">
        <f t="shared" si="7"/>
        <v>Ford</v>
      </c>
    </row>
    <row r="31" spans="1:19" x14ac:dyDescent="0.3">
      <c r="A31" t="s">
        <v>490</v>
      </c>
      <c r="B31" t="s">
        <v>40</v>
      </c>
      <c r="C31">
        <v>1</v>
      </c>
      <c r="D31" t="s">
        <v>43</v>
      </c>
      <c r="E31">
        <v>0</v>
      </c>
      <c r="F31">
        <v>0</v>
      </c>
      <c r="G31">
        <v>0</v>
      </c>
      <c r="H31" t="str">
        <f t="shared" si="0"/>
        <v/>
      </c>
      <c r="I31">
        <v>108</v>
      </c>
      <c r="J31">
        <v>134</v>
      </c>
      <c r="K31">
        <v>11</v>
      </c>
      <c r="L31">
        <v>4</v>
      </c>
      <c r="M31">
        <f t="shared" si="1"/>
        <v>257</v>
      </c>
      <c r="N31">
        <f t="shared" si="2"/>
        <v>0.42023346303501946</v>
      </c>
      <c r="O31">
        <f t="shared" si="3"/>
        <v>0.52140077821011677</v>
      </c>
      <c r="P31">
        <f t="shared" si="4"/>
        <v>4.2801556420233464E-2</v>
      </c>
      <c r="Q31">
        <f t="shared" si="5"/>
        <v>1.556420233463035E-2</v>
      </c>
      <c r="R31">
        <f t="shared" si="6"/>
        <v>0.52140077821011677</v>
      </c>
      <c r="S31" t="str">
        <f t="shared" si="7"/>
        <v>Ford</v>
      </c>
    </row>
    <row r="32" spans="1:19" x14ac:dyDescent="0.3">
      <c r="A32" t="s">
        <v>491</v>
      </c>
      <c r="B32" t="s">
        <v>41</v>
      </c>
      <c r="C32">
        <v>1</v>
      </c>
      <c r="D32" t="s">
        <v>42</v>
      </c>
      <c r="E32">
        <v>0</v>
      </c>
      <c r="F32">
        <v>8691</v>
      </c>
      <c r="G32">
        <v>5387</v>
      </c>
      <c r="H32">
        <f t="shared" ref="H32:H95" si="8">IF(F32=0,"",G32/F32)</f>
        <v>0.61983661258773448</v>
      </c>
      <c r="I32">
        <v>1983</v>
      </c>
      <c r="J32">
        <v>2994</v>
      </c>
      <c r="K32">
        <v>231</v>
      </c>
      <c r="L32">
        <v>8</v>
      </c>
      <c r="M32">
        <f t="shared" si="1"/>
        <v>5216</v>
      </c>
      <c r="N32">
        <f t="shared" si="2"/>
        <v>0.38017638036809814</v>
      </c>
      <c r="O32">
        <f t="shared" si="3"/>
        <v>0.57400306748466257</v>
      </c>
      <c r="P32">
        <f t="shared" si="4"/>
        <v>4.4286809815950921E-2</v>
      </c>
      <c r="Q32">
        <f t="shared" si="5"/>
        <v>1.5337423312883436E-3</v>
      </c>
      <c r="R32">
        <f t="shared" si="6"/>
        <v>0.57400306748466257</v>
      </c>
      <c r="S32" t="str">
        <f t="shared" si="7"/>
        <v>Ford</v>
      </c>
    </row>
    <row r="33" spans="1:19" x14ac:dyDescent="0.3">
      <c r="A33" t="s">
        <v>492</v>
      </c>
      <c r="B33" t="s">
        <v>45</v>
      </c>
      <c r="C33">
        <v>2</v>
      </c>
      <c r="D33" t="s">
        <v>10</v>
      </c>
      <c r="E33" t="s">
        <v>430</v>
      </c>
      <c r="F33">
        <v>249</v>
      </c>
      <c r="G33">
        <v>133</v>
      </c>
      <c r="H33">
        <f t="shared" si="8"/>
        <v>0.53413654618473894</v>
      </c>
      <c r="I33">
        <v>33</v>
      </c>
      <c r="J33">
        <v>84</v>
      </c>
      <c r="K33">
        <v>7</v>
      </c>
      <c r="L33">
        <v>0</v>
      </c>
      <c r="M33">
        <f t="shared" si="1"/>
        <v>124</v>
      </c>
      <c r="N33">
        <f t="shared" si="2"/>
        <v>0.2661290322580645</v>
      </c>
      <c r="O33">
        <f t="shared" si="3"/>
        <v>0.67741935483870963</v>
      </c>
      <c r="P33">
        <f t="shared" si="4"/>
        <v>5.6451612903225805E-2</v>
      </c>
      <c r="Q33">
        <f t="shared" si="5"/>
        <v>0</v>
      </c>
      <c r="R33">
        <f t="shared" si="6"/>
        <v>0.67741935483870963</v>
      </c>
      <c r="S33" t="str">
        <f t="shared" si="7"/>
        <v>Ford</v>
      </c>
    </row>
    <row r="34" spans="1:19" x14ac:dyDescent="0.3">
      <c r="A34" t="s">
        <v>493</v>
      </c>
      <c r="B34" t="s">
        <v>46</v>
      </c>
      <c r="C34">
        <v>2</v>
      </c>
      <c r="D34" t="s">
        <v>10</v>
      </c>
      <c r="E34" t="s">
        <v>430</v>
      </c>
      <c r="F34">
        <v>89</v>
      </c>
      <c r="G34">
        <v>49</v>
      </c>
      <c r="H34">
        <f t="shared" si="8"/>
        <v>0.550561797752809</v>
      </c>
      <c r="I34">
        <v>21</v>
      </c>
      <c r="J34">
        <v>16</v>
      </c>
      <c r="K34">
        <v>3</v>
      </c>
      <c r="L34">
        <v>0</v>
      </c>
      <c r="M34">
        <f t="shared" si="1"/>
        <v>40</v>
      </c>
      <c r="N34">
        <f t="shared" si="2"/>
        <v>0.52500000000000002</v>
      </c>
      <c r="O34">
        <f t="shared" si="3"/>
        <v>0.4</v>
      </c>
      <c r="P34">
        <f t="shared" si="4"/>
        <v>7.4999999999999997E-2</v>
      </c>
      <c r="Q34">
        <f t="shared" si="5"/>
        <v>0</v>
      </c>
      <c r="R34">
        <f t="shared" si="6"/>
        <v>2.5249999999999999</v>
      </c>
      <c r="S34" t="str">
        <f t="shared" si="7"/>
        <v>Carter</v>
      </c>
    </row>
    <row r="35" spans="1:19" x14ac:dyDescent="0.3">
      <c r="A35" t="s">
        <v>494</v>
      </c>
      <c r="B35" t="s">
        <v>47</v>
      </c>
      <c r="C35">
        <v>2</v>
      </c>
      <c r="D35" t="s">
        <v>10</v>
      </c>
      <c r="E35" t="s">
        <v>430</v>
      </c>
      <c r="F35">
        <v>450</v>
      </c>
      <c r="G35">
        <v>266</v>
      </c>
      <c r="H35">
        <f t="shared" si="8"/>
        <v>0.59111111111111114</v>
      </c>
      <c r="I35">
        <v>161</v>
      </c>
      <c r="J35">
        <v>77</v>
      </c>
      <c r="K35">
        <v>6</v>
      </c>
      <c r="L35">
        <v>0</v>
      </c>
      <c r="M35">
        <f t="shared" si="1"/>
        <v>244</v>
      </c>
      <c r="N35">
        <f t="shared" si="2"/>
        <v>0.6598360655737705</v>
      </c>
      <c r="O35">
        <f t="shared" si="3"/>
        <v>0.3155737704918033</v>
      </c>
      <c r="P35">
        <f t="shared" si="4"/>
        <v>2.4590163934426229E-2</v>
      </c>
      <c r="Q35">
        <f t="shared" si="5"/>
        <v>0</v>
      </c>
      <c r="R35">
        <f t="shared" si="6"/>
        <v>2.6598360655737707</v>
      </c>
      <c r="S35" t="str">
        <f t="shared" si="7"/>
        <v>Carter</v>
      </c>
    </row>
    <row r="36" spans="1:19" x14ac:dyDescent="0.3">
      <c r="A36" t="s">
        <v>495</v>
      </c>
      <c r="B36" t="s">
        <v>48</v>
      </c>
      <c r="C36">
        <v>2</v>
      </c>
      <c r="D36" t="s">
        <v>10</v>
      </c>
      <c r="E36" t="s">
        <v>428</v>
      </c>
      <c r="F36">
        <v>285</v>
      </c>
      <c r="G36">
        <v>185</v>
      </c>
      <c r="H36">
        <f t="shared" si="8"/>
        <v>0.64912280701754388</v>
      </c>
      <c r="I36">
        <v>73</v>
      </c>
      <c r="J36">
        <v>93</v>
      </c>
      <c r="K36">
        <v>5</v>
      </c>
      <c r="L36">
        <v>0</v>
      </c>
      <c r="M36">
        <f t="shared" si="1"/>
        <v>171</v>
      </c>
      <c r="N36">
        <f t="shared" si="2"/>
        <v>0.42690058479532161</v>
      </c>
      <c r="O36">
        <f t="shared" si="3"/>
        <v>0.54385964912280704</v>
      </c>
      <c r="P36">
        <f t="shared" si="4"/>
        <v>2.9239766081871343E-2</v>
      </c>
      <c r="Q36">
        <f t="shared" si="5"/>
        <v>0</v>
      </c>
      <c r="R36">
        <f t="shared" si="6"/>
        <v>0.54385964912280704</v>
      </c>
      <c r="S36" t="str">
        <f t="shared" si="7"/>
        <v>Ford</v>
      </c>
    </row>
    <row r="37" spans="1:19" x14ac:dyDescent="0.3">
      <c r="A37" t="s">
        <v>496</v>
      </c>
      <c r="B37" t="s">
        <v>49</v>
      </c>
      <c r="C37">
        <v>2</v>
      </c>
      <c r="D37" t="s">
        <v>10</v>
      </c>
      <c r="E37" t="s">
        <v>431</v>
      </c>
      <c r="F37">
        <v>43</v>
      </c>
      <c r="G37">
        <v>15</v>
      </c>
      <c r="H37">
        <f t="shared" si="8"/>
        <v>0.34883720930232559</v>
      </c>
      <c r="I37">
        <v>7</v>
      </c>
      <c r="J37">
        <v>5</v>
      </c>
      <c r="K37">
        <v>3</v>
      </c>
      <c r="L37">
        <v>0</v>
      </c>
      <c r="M37">
        <f t="shared" si="1"/>
        <v>15</v>
      </c>
      <c r="N37">
        <f t="shared" si="2"/>
        <v>0.46666666666666667</v>
      </c>
      <c r="O37">
        <f t="shared" si="3"/>
        <v>0.33333333333333331</v>
      </c>
      <c r="P37">
        <f t="shared" si="4"/>
        <v>0.2</v>
      </c>
      <c r="Q37">
        <f t="shared" si="5"/>
        <v>0</v>
      </c>
      <c r="R37">
        <f t="shared" si="6"/>
        <v>2.4666666666666668</v>
      </c>
      <c r="S37" t="str">
        <f t="shared" si="7"/>
        <v>Carter</v>
      </c>
    </row>
    <row r="38" spans="1:19" x14ac:dyDescent="0.3">
      <c r="A38" t="s">
        <v>497</v>
      </c>
      <c r="B38" t="s">
        <v>50</v>
      </c>
      <c r="C38">
        <v>2</v>
      </c>
      <c r="D38" t="s">
        <v>10</v>
      </c>
      <c r="E38" t="s">
        <v>431</v>
      </c>
      <c r="F38">
        <v>654</v>
      </c>
      <c r="G38">
        <v>356</v>
      </c>
      <c r="H38">
        <f t="shared" si="8"/>
        <v>0.54434250764525993</v>
      </c>
      <c r="I38">
        <v>101</v>
      </c>
      <c r="J38">
        <v>219</v>
      </c>
      <c r="K38">
        <v>11</v>
      </c>
      <c r="L38">
        <v>0</v>
      </c>
      <c r="M38">
        <f t="shared" si="1"/>
        <v>331</v>
      </c>
      <c r="N38">
        <f t="shared" si="2"/>
        <v>0.30513595166163143</v>
      </c>
      <c r="O38">
        <f t="shared" si="3"/>
        <v>0.66163141993957708</v>
      </c>
      <c r="P38">
        <f t="shared" si="4"/>
        <v>3.3232628398791542E-2</v>
      </c>
      <c r="Q38">
        <f t="shared" si="5"/>
        <v>0</v>
      </c>
      <c r="R38">
        <f t="shared" si="6"/>
        <v>0.66163141993957708</v>
      </c>
      <c r="S38" t="str">
        <f t="shared" si="7"/>
        <v>Ford</v>
      </c>
    </row>
    <row r="39" spans="1:19" x14ac:dyDescent="0.3">
      <c r="A39" t="s">
        <v>498</v>
      </c>
      <c r="B39" t="s">
        <v>51</v>
      </c>
      <c r="C39">
        <v>2</v>
      </c>
      <c r="D39" t="s">
        <v>10</v>
      </c>
      <c r="E39" t="s">
        <v>431</v>
      </c>
      <c r="F39">
        <v>551</v>
      </c>
      <c r="G39">
        <v>301</v>
      </c>
      <c r="H39">
        <f t="shared" si="8"/>
        <v>0.54627949183303082</v>
      </c>
      <c r="I39">
        <v>106</v>
      </c>
      <c r="J39">
        <v>169</v>
      </c>
      <c r="K39">
        <v>16</v>
      </c>
      <c r="L39">
        <v>0</v>
      </c>
      <c r="M39">
        <f t="shared" si="1"/>
        <v>291</v>
      </c>
      <c r="N39">
        <f t="shared" si="2"/>
        <v>0.36426116838487971</v>
      </c>
      <c r="O39">
        <f t="shared" si="3"/>
        <v>0.58075601374570451</v>
      </c>
      <c r="P39">
        <f t="shared" si="4"/>
        <v>5.4982817869415807E-2</v>
      </c>
      <c r="Q39">
        <f t="shared" si="5"/>
        <v>0</v>
      </c>
      <c r="R39">
        <f t="shared" si="6"/>
        <v>0.58075601374570451</v>
      </c>
      <c r="S39" t="str">
        <f t="shared" si="7"/>
        <v>Ford</v>
      </c>
    </row>
    <row r="40" spans="1:19" x14ac:dyDescent="0.3">
      <c r="A40" t="s">
        <v>499</v>
      </c>
      <c r="B40" t="s">
        <v>52</v>
      </c>
      <c r="C40">
        <v>2</v>
      </c>
      <c r="D40" t="s">
        <v>10</v>
      </c>
      <c r="E40" t="s">
        <v>431</v>
      </c>
      <c r="F40">
        <v>89</v>
      </c>
      <c r="G40">
        <v>41</v>
      </c>
      <c r="H40">
        <f t="shared" si="8"/>
        <v>0.4606741573033708</v>
      </c>
      <c r="I40">
        <v>19</v>
      </c>
      <c r="J40">
        <v>18</v>
      </c>
      <c r="K40">
        <v>1</v>
      </c>
      <c r="L40">
        <v>0</v>
      </c>
      <c r="M40">
        <f t="shared" si="1"/>
        <v>38</v>
      </c>
      <c r="N40">
        <f t="shared" si="2"/>
        <v>0.5</v>
      </c>
      <c r="O40">
        <f t="shared" si="3"/>
        <v>0.47368421052631576</v>
      </c>
      <c r="P40">
        <f t="shared" si="4"/>
        <v>2.6315789473684209E-2</v>
      </c>
      <c r="Q40">
        <f t="shared" si="5"/>
        <v>0</v>
      </c>
      <c r="R40">
        <f t="shared" si="6"/>
        <v>2.5</v>
      </c>
      <c r="S40" t="str">
        <f t="shared" si="7"/>
        <v>Carter</v>
      </c>
    </row>
    <row r="41" spans="1:19" x14ac:dyDescent="0.3">
      <c r="A41" t="s">
        <v>500</v>
      </c>
      <c r="B41" t="s">
        <v>53</v>
      </c>
      <c r="C41">
        <v>2</v>
      </c>
      <c r="D41" t="s">
        <v>10</v>
      </c>
      <c r="E41" t="s">
        <v>431</v>
      </c>
      <c r="F41">
        <v>300</v>
      </c>
      <c r="G41">
        <v>168</v>
      </c>
      <c r="H41">
        <f t="shared" si="8"/>
        <v>0.56000000000000005</v>
      </c>
      <c r="I41">
        <v>51</v>
      </c>
      <c r="J41">
        <v>96</v>
      </c>
      <c r="K41">
        <v>10</v>
      </c>
      <c r="L41">
        <v>0</v>
      </c>
      <c r="M41">
        <f t="shared" si="1"/>
        <v>157</v>
      </c>
      <c r="N41">
        <f t="shared" si="2"/>
        <v>0.32484076433121017</v>
      </c>
      <c r="O41">
        <f t="shared" si="3"/>
        <v>0.61146496815286622</v>
      </c>
      <c r="P41">
        <f t="shared" si="4"/>
        <v>6.3694267515923567E-2</v>
      </c>
      <c r="Q41">
        <f t="shared" si="5"/>
        <v>0</v>
      </c>
      <c r="R41">
        <f t="shared" si="6"/>
        <v>0.61146496815286622</v>
      </c>
      <c r="S41" t="str">
        <f t="shared" si="7"/>
        <v>Ford</v>
      </c>
    </row>
    <row r="42" spans="1:19" x14ac:dyDescent="0.3">
      <c r="A42" t="s">
        <v>501</v>
      </c>
      <c r="B42" t="s">
        <v>54</v>
      </c>
      <c r="C42">
        <v>2</v>
      </c>
      <c r="D42" t="s">
        <v>10</v>
      </c>
      <c r="E42" t="s">
        <v>430</v>
      </c>
      <c r="F42">
        <v>85</v>
      </c>
      <c r="G42">
        <v>48</v>
      </c>
      <c r="H42">
        <f t="shared" si="8"/>
        <v>0.56470588235294117</v>
      </c>
      <c r="I42">
        <v>20</v>
      </c>
      <c r="J42">
        <v>15</v>
      </c>
      <c r="K42">
        <v>6</v>
      </c>
      <c r="L42">
        <v>2</v>
      </c>
      <c r="M42">
        <f t="shared" si="1"/>
        <v>43</v>
      </c>
      <c r="N42">
        <f t="shared" si="2"/>
        <v>0.46511627906976744</v>
      </c>
      <c r="O42">
        <f t="shared" si="3"/>
        <v>0.34883720930232559</v>
      </c>
      <c r="P42">
        <f t="shared" si="4"/>
        <v>0.13953488372093023</v>
      </c>
      <c r="Q42">
        <f t="shared" si="5"/>
        <v>4.6511627906976744E-2</v>
      </c>
      <c r="R42">
        <f t="shared" si="6"/>
        <v>2.4651162790697674</v>
      </c>
      <c r="S42" t="str">
        <f t="shared" si="7"/>
        <v>Carter</v>
      </c>
    </row>
    <row r="43" spans="1:19" x14ac:dyDescent="0.3">
      <c r="A43" t="s">
        <v>502</v>
      </c>
      <c r="B43" t="s">
        <v>55</v>
      </c>
      <c r="C43">
        <v>2</v>
      </c>
      <c r="D43" t="s">
        <v>10</v>
      </c>
      <c r="E43" t="s">
        <v>432</v>
      </c>
      <c r="F43">
        <v>482</v>
      </c>
      <c r="G43">
        <v>275</v>
      </c>
      <c r="H43">
        <f t="shared" si="8"/>
        <v>0.5705394190871369</v>
      </c>
      <c r="I43">
        <v>99</v>
      </c>
      <c r="J43">
        <v>149</v>
      </c>
      <c r="K43">
        <v>11</v>
      </c>
      <c r="L43">
        <v>0</v>
      </c>
      <c r="M43">
        <f t="shared" si="1"/>
        <v>259</v>
      </c>
      <c r="N43">
        <f t="shared" si="2"/>
        <v>0.38223938223938225</v>
      </c>
      <c r="O43">
        <f t="shared" si="3"/>
        <v>0.57528957528957525</v>
      </c>
      <c r="P43">
        <f t="shared" si="4"/>
        <v>4.2471042471042469E-2</v>
      </c>
      <c r="Q43">
        <f t="shared" si="5"/>
        <v>0</v>
      </c>
      <c r="R43">
        <f t="shared" si="6"/>
        <v>0.57528957528957525</v>
      </c>
      <c r="S43" t="str">
        <f t="shared" si="7"/>
        <v>Ford</v>
      </c>
    </row>
    <row r="44" spans="1:19" x14ac:dyDescent="0.3">
      <c r="A44" t="s">
        <v>503</v>
      </c>
      <c r="B44" t="s">
        <v>56</v>
      </c>
      <c r="C44">
        <v>2</v>
      </c>
      <c r="D44" t="s">
        <v>10</v>
      </c>
      <c r="E44" t="s">
        <v>432</v>
      </c>
      <c r="F44">
        <v>792</v>
      </c>
      <c r="G44">
        <v>477</v>
      </c>
      <c r="H44">
        <f t="shared" si="8"/>
        <v>0.60227272727272729</v>
      </c>
      <c r="I44">
        <v>179</v>
      </c>
      <c r="J44">
        <v>230</v>
      </c>
      <c r="K44">
        <v>35</v>
      </c>
      <c r="L44">
        <v>0</v>
      </c>
      <c r="M44">
        <f t="shared" si="1"/>
        <v>444</v>
      </c>
      <c r="N44">
        <f t="shared" si="2"/>
        <v>0.40315315315315314</v>
      </c>
      <c r="O44">
        <f t="shared" si="3"/>
        <v>0.51801801801801806</v>
      </c>
      <c r="P44">
        <f t="shared" si="4"/>
        <v>7.8828828828828829E-2</v>
      </c>
      <c r="Q44">
        <f t="shared" si="5"/>
        <v>0</v>
      </c>
      <c r="R44">
        <f t="shared" si="6"/>
        <v>0.51801801801801806</v>
      </c>
      <c r="S44" t="str">
        <f t="shared" si="7"/>
        <v>Ford</v>
      </c>
    </row>
    <row r="45" spans="1:19" x14ac:dyDescent="0.3">
      <c r="A45" t="s">
        <v>504</v>
      </c>
      <c r="B45" t="s">
        <v>39</v>
      </c>
      <c r="C45">
        <v>2</v>
      </c>
      <c r="D45" t="s">
        <v>44</v>
      </c>
      <c r="E45">
        <v>0</v>
      </c>
      <c r="F45">
        <v>0</v>
      </c>
      <c r="G45">
        <v>392</v>
      </c>
      <c r="H45" t="str">
        <f t="shared" si="8"/>
        <v/>
      </c>
      <c r="I45">
        <v>117</v>
      </c>
      <c r="J45">
        <v>210</v>
      </c>
      <c r="K45">
        <v>27</v>
      </c>
      <c r="L45">
        <v>0</v>
      </c>
      <c r="M45">
        <f t="shared" si="1"/>
        <v>354</v>
      </c>
      <c r="N45">
        <f t="shared" si="2"/>
        <v>0.33050847457627119</v>
      </c>
      <c r="O45">
        <f t="shared" si="3"/>
        <v>0.59322033898305082</v>
      </c>
      <c r="P45">
        <f t="shared" si="4"/>
        <v>7.6271186440677971E-2</v>
      </c>
      <c r="Q45">
        <f t="shared" si="5"/>
        <v>0</v>
      </c>
      <c r="R45">
        <f t="shared" si="6"/>
        <v>0.59322033898305082</v>
      </c>
      <c r="S45" t="str">
        <f t="shared" si="7"/>
        <v>Ford</v>
      </c>
    </row>
    <row r="46" spans="1:19" x14ac:dyDescent="0.3">
      <c r="A46" t="s">
        <v>505</v>
      </c>
      <c r="B46" t="s">
        <v>40</v>
      </c>
      <c r="C46">
        <v>2</v>
      </c>
      <c r="D46" t="s">
        <v>43</v>
      </c>
      <c r="E46">
        <v>0</v>
      </c>
      <c r="F46">
        <v>0</v>
      </c>
      <c r="G46">
        <v>0</v>
      </c>
      <c r="H46" t="str">
        <f t="shared" si="8"/>
        <v/>
      </c>
      <c r="I46">
        <v>35</v>
      </c>
      <c r="J46">
        <v>42</v>
      </c>
      <c r="K46">
        <v>7</v>
      </c>
      <c r="L46">
        <v>0</v>
      </c>
      <c r="M46">
        <f t="shared" si="1"/>
        <v>84</v>
      </c>
      <c r="N46">
        <f t="shared" si="2"/>
        <v>0.41666666666666669</v>
      </c>
      <c r="O46">
        <f t="shared" si="3"/>
        <v>0.5</v>
      </c>
      <c r="P46">
        <f t="shared" si="4"/>
        <v>8.3333333333333329E-2</v>
      </c>
      <c r="Q46">
        <f t="shared" si="5"/>
        <v>0</v>
      </c>
      <c r="R46">
        <f t="shared" si="6"/>
        <v>0.5</v>
      </c>
      <c r="S46" t="str">
        <f t="shared" si="7"/>
        <v>Ford</v>
      </c>
    </row>
    <row r="47" spans="1:19" x14ac:dyDescent="0.3">
      <c r="A47" t="s">
        <v>506</v>
      </c>
      <c r="B47" t="s">
        <v>41</v>
      </c>
      <c r="C47">
        <v>2</v>
      </c>
      <c r="D47" t="s">
        <v>42</v>
      </c>
      <c r="E47">
        <v>0</v>
      </c>
      <c r="F47">
        <v>4069</v>
      </c>
      <c r="G47">
        <v>2706</v>
      </c>
      <c r="H47">
        <f t="shared" si="8"/>
        <v>0.66502826247235192</v>
      </c>
      <c r="I47">
        <v>1022</v>
      </c>
      <c r="J47">
        <v>1423</v>
      </c>
      <c r="K47">
        <v>148</v>
      </c>
      <c r="L47">
        <v>2</v>
      </c>
      <c r="M47">
        <f t="shared" si="1"/>
        <v>2595</v>
      </c>
      <c r="N47">
        <f t="shared" si="2"/>
        <v>0.39383429672447012</v>
      </c>
      <c r="O47">
        <f t="shared" si="3"/>
        <v>0.54836223506743742</v>
      </c>
      <c r="P47">
        <f t="shared" si="4"/>
        <v>5.7032755298651254E-2</v>
      </c>
      <c r="Q47">
        <f t="shared" si="5"/>
        <v>7.7071290944123315E-4</v>
      </c>
      <c r="R47">
        <f t="shared" si="6"/>
        <v>0.54836223506743742</v>
      </c>
      <c r="S47" t="str">
        <f t="shared" si="7"/>
        <v>Ford</v>
      </c>
    </row>
    <row r="48" spans="1:19" x14ac:dyDescent="0.3">
      <c r="A48" t="s">
        <v>507</v>
      </c>
      <c r="B48" t="s">
        <v>57</v>
      </c>
      <c r="C48">
        <v>3</v>
      </c>
      <c r="D48" t="s">
        <v>10</v>
      </c>
      <c r="E48" t="s">
        <v>430</v>
      </c>
      <c r="F48">
        <v>59</v>
      </c>
      <c r="G48">
        <v>20</v>
      </c>
      <c r="H48">
        <f t="shared" si="8"/>
        <v>0.33898305084745761</v>
      </c>
      <c r="I48">
        <v>5</v>
      </c>
      <c r="J48">
        <v>9</v>
      </c>
      <c r="K48">
        <v>5</v>
      </c>
      <c r="L48">
        <v>0</v>
      </c>
      <c r="M48">
        <f t="shared" si="1"/>
        <v>19</v>
      </c>
      <c r="N48">
        <f t="shared" si="2"/>
        <v>0.26315789473684209</v>
      </c>
      <c r="O48">
        <f t="shared" si="3"/>
        <v>0.47368421052631576</v>
      </c>
      <c r="P48">
        <f t="shared" si="4"/>
        <v>0.26315789473684209</v>
      </c>
      <c r="Q48">
        <f t="shared" si="5"/>
        <v>0</v>
      </c>
      <c r="R48">
        <f t="shared" si="6"/>
        <v>0.47368421052631576</v>
      </c>
      <c r="S48" t="str">
        <f t="shared" si="7"/>
        <v>Ford</v>
      </c>
    </row>
    <row r="49" spans="1:19" x14ac:dyDescent="0.3">
      <c r="A49" t="s">
        <v>508</v>
      </c>
      <c r="B49" t="s">
        <v>58</v>
      </c>
      <c r="C49">
        <v>3</v>
      </c>
      <c r="D49" t="s">
        <v>10</v>
      </c>
      <c r="E49" t="s">
        <v>433</v>
      </c>
      <c r="F49">
        <v>686</v>
      </c>
      <c r="G49">
        <v>476</v>
      </c>
      <c r="H49">
        <f t="shared" si="8"/>
        <v>0.69387755102040816</v>
      </c>
      <c r="I49">
        <v>125</v>
      </c>
      <c r="J49">
        <v>259</v>
      </c>
      <c r="K49">
        <v>19</v>
      </c>
      <c r="L49">
        <v>0</v>
      </c>
      <c r="M49">
        <f t="shared" si="1"/>
        <v>403</v>
      </c>
      <c r="N49">
        <f t="shared" si="2"/>
        <v>0.31017369727047145</v>
      </c>
      <c r="O49">
        <f t="shared" si="3"/>
        <v>0.64267990074441683</v>
      </c>
      <c r="P49">
        <f t="shared" si="4"/>
        <v>4.7146401985111663E-2</v>
      </c>
      <c r="Q49">
        <f t="shared" si="5"/>
        <v>0</v>
      </c>
      <c r="R49">
        <f t="shared" si="6"/>
        <v>0.64267990074441683</v>
      </c>
      <c r="S49" t="str">
        <f t="shared" si="7"/>
        <v>Ford</v>
      </c>
    </row>
    <row r="50" spans="1:19" x14ac:dyDescent="0.3">
      <c r="A50" t="s">
        <v>509</v>
      </c>
      <c r="B50" t="s">
        <v>59</v>
      </c>
      <c r="C50">
        <v>3</v>
      </c>
      <c r="D50" t="s">
        <v>10</v>
      </c>
      <c r="E50" t="s">
        <v>433</v>
      </c>
      <c r="F50">
        <v>414</v>
      </c>
      <c r="G50">
        <v>250</v>
      </c>
      <c r="H50">
        <f t="shared" si="8"/>
        <v>0.60386473429951693</v>
      </c>
      <c r="I50">
        <v>70</v>
      </c>
      <c r="J50">
        <v>148</v>
      </c>
      <c r="K50">
        <v>10</v>
      </c>
      <c r="L50">
        <v>0</v>
      </c>
      <c r="M50">
        <f t="shared" si="1"/>
        <v>228</v>
      </c>
      <c r="N50">
        <f t="shared" si="2"/>
        <v>0.30701754385964913</v>
      </c>
      <c r="O50">
        <f t="shared" si="3"/>
        <v>0.64912280701754388</v>
      </c>
      <c r="P50">
        <f t="shared" si="4"/>
        <v>4.3859649122807015E-2</v>
      </c>
      <c r="Q50">
        <f t="shared" si="5"/>
        <v>0</v>
      </c>
      <c r="R50">
        <f t="shared" si="6"/>
        <v>0.64912280701754388</v>
      </c>
      <c r="S50" t="str">
        <f t="shared" si="7"/>
        <v>Ford</v>
      </c>
    </row>
    <row r="51" spans="1:19" x14ac:dyDescent="0.3">
      <c r="A51" t="s">
        <v>510</v>
      </c>
      <c r="B51" t="s">
        <v>60</v>
      </c>
      <c r="C51">
        <v>3</v>
      </c>
      <c r="D51" t="s">
        <v>10</v>
      </c>
      <c r="E51" t="s">
        <v>430</v>
      </c>
      <c r="F51">
        <v>182</v>
      </c>
      <c r="G51">
        <v>90</v>
      </c>
      <c r="H51">
        <f t="shared" si="8"/>
        <v>0.49450549450549453</v>
      </c>
      <c r="I51">
        <v>30</v>
      </c>
      <c r="J51">
        <v>40</v>
      </c>
      <c r="K51">
        <v>11</v>
      </c>
      <c r="L51">
        <v>0</v>
      </c>
      <c r="M51">
        <f t="shared" si="1"/>
        <v>81</v>
      </c>
      <c r="N51">
        <f t="shared" si="2"/>
        <v>0.37037037037037035</v>
      </c>
      <c r="O51">
        <f t="shared" si="3"/>
        <v>0.49382716049382713</v>
      </c>
      <c r="P51">
        <f t="shared" si="4"/>
        <v>0.13580246913580246</v>
      </c>
      <c r="Q51">
        <f t="shared" si="5"/>
        <v>0</v>
      </c>
      <c r="R51">
        <f t="shared" si="6"/>
        <v>0.49382716049382713</v>
      </c>
      <c r="S51" t="str">
        <f t="shared" si="7"/>
        <v>Ford</v>
      </c>
    </row>
    <row r="52" spans="1:19" x14ac:dyDescent="0.3">
      <c r="A52" t="s">
        <v>511</v>
      </c>
      <c r="B52" t="s">
        <v>61</v>
      </c>
      <c r="C52">
        <v>3</v>
      </c>
      <c r="D52" t="s">
        <v>10</v>
      </c>
      <c r="E52" t="s">
        <v>69</v>
      </c>
      <c r="F52">
        <v>74</v>
      </c>
      <c r="G52">
        <v>41</v>
      </c>
      <c r="H52">
        <f t="shared" si="8"/>
        <v>0.55405405405405406</v>
      </c>
      <c r="I52">
        <v>6</v>
      </c>
      <c r="J52">
        <v>17</v>
      </c>
      <c r="K52">
        <v>1</v>
      </c>
      <c r="L52">
        <v>0</v>
      </c>
      <c r="M52">
        <f t="shared" si="1"/>
        <v>24</v>
      </c>
      <c r="N52">
        <f t="shared" si="2"/>
        <v>0.25</v>
      </c>
      <c r="O52">
        <f t="shared" si="3"/>
        <v>0.70833333333333337</v>
      </c>
      <c r="P52">
        <f t="shared" si="4"/>
        <v>4.1666666666666664E-2</v>
      </c>
      <c r="Q52">
        <f t="shared" si="5"/>
        <v>0</v>
      </c>
      <c r="R52">
        <f t="shared" si="6"/>
        <v>0.70833333333333337</v>
      </c>
      <c r="S52" t="str">
        <f t="shared" si="7"/>
        <v>Ford</v>
      </c>
    </row>
    <row r="53" spans="1:19" x14ac:dyDescent="0.3">
      <c r="A53" t="s">
        <v>512</v>
      </c>
      <c r="B53" t="s">
        <v>62</v>
      </c>
      <c r="C53">
        <v>3</v>
      </c>
      <c r="D53" t="s">
        <v>10</v>
      </c>
      <c r="E53" t="s">
        <v>433</v>
      </c>
      <c r="F53">
        <v>404</v>
      </c>
      <c r="G53">
        <v>231</v>
      </c>
      <c r="H53">
        <f t="shared" si="8"/>
        <v>0.57178217821782173</v>
      </c>
      <c r="I53">
        <v>88</v>
      </c>
      <c r="J53">
        <v>124</v>
      </c>
      <c r="K53">
        <v>3</v>
      </c>
      <c r="L53">
        <v>0</v>
      </c>
      <c r="M53">
        <f t="shared" si="1"/>
        <v>215</v>
      </c>
      <c r="N53">
        <f t="shared" si="2"/>
        <v>0.40930232558139534</v>
      </c>
      <c r="O53">
        <f t="shared" si="3"/>
        <v>0.57674418604651168</v>
      </c>
      <c r="P53">
        <f t="shared" si="4"/>
        <v>1.3953488372093023E-2</v>
      </c>
      <c r="Q53">
        <f t="shared" si="5"/>
        <v>0</v>
      </c>
      <c r="R53">
        <f t="shared" si="6"/>
        <v>0.57674418604651168</v>
      </c>
      <c r="S53" t="str">
        <f t="shared" si="7"/>
        <v>Ford</v>
      </c>
    </row>
    <row r="54" spans="1:19" x14ac:dyDescent="0.3">
      <c r="A54" t="s">
        <v>513</v>
      </c>
      <c r="B54" t="s">
        <v>63</v>
      </c>
      <c r="C54">
        <v>3</v>
      </c>
      <c r="D54" t="s">
        <v>10</v>
      </c>
      <c r="E54" t="s">
        <v>428</v>
      </c>
      <c r="F54">
        <v>77</v>
      </c>
      <c r="G54">
        <v>36</v>
      </c>
      <c r="H54">
        <f t="shared" si="8"/>
        <v>0.46753246753246752</v>
      </c>
      <c r="I54">
        <v>12</v>
      </c>
      <c r="J54">
        <v>11</v>
      </c>
      <c r="K54">
        <v>9</v>
      </c>
      <c r="L54">
        <v>0</v>
      </c>
      <c r="M54">
        <f t="shared" si="1"/>
        <v>32</v>
      </c>
      <c r="N54">
        <f t="shared" si="2"/>
        <v>0.375</v>
      </c>
      <c r="O54">
        <f t="shared" si="3"/>
        <v>0.34375</v>
      </c>
      <c r="P54">
        <f t="shared" si="4"/>
        <v>0.28125</v>
      </c>
      <c r="Q54">
        <f t="shared" si="5"/>
        <v>0</v>
      </c>
      <c r="R54">
        <f t="shared" si="6"/>
        <v>2.375</v>
      </c>
      <c r="S54" t="str">
        <f t="shared" si="7"/>
        <v>Carter</v>
      </c>
    </row>
    <row r="55" spans="1:19" x14ac:dyDescent="0.3">
      <c r="A55" t="s">
        <v>514</v>
      </c>
      <c r="B55" t="s">
        <v>64</v>
      </c>
      <c r="C55">
        <v>3</v>
      </c>
      <c r="D55" t="s">
        <v>10</v>
      </c>
      <c r="E55" t="s">
        <v>433</v>
      </c>
      <c r="F55">
        <v>94</v>
      </c>
      <c r="G55">
        <v>51</v>
      </c>
      <c r="H55">
        <f t="shared" si="8"/>
        <v>0.54255319148936165</v>
      </c>
      <c r="I55">
        <v>18</v>
      </c>
      <c r="J55">
        <v>21</v>
      </c>
      <c r="K55">
        <v>9</v>
      </c>
      <c r="L55">
        <v>0</v>
      </c>
      <c r="M55">
        <f t="shared" si="1"/>
        <v>48</v>
      </c>
      <c r="N55">
        <f t="shared" si="2"/>
        <v>0.375</v>
      </c>
      <c r="O55">
        <f t="shared" si="3"/>
        <v>0.4375</v>
      </c>
      <c r="P55">
        <f t="shared" si="4"/>
        <v>0.1875</v>
      </c>
      <c r="Q55">
        <f t="shared" si="5"/>
        <v>0</v>
      </c>
      <c r="R55">
        <f t="shared" si="6"/>
        <v>0.4375</v>
      </c>
      <c r="S55" t="str">
        <f t="shared" si="7"/>
        <v>Ford</v>
      </c>
    </row>
    <row r="56" spans="1:19" x14ac:dyDescent="0.3">
      <c r="A56" t="s">
        <v>515</v>
      </c>
      <c r="B56" t="s">
        <v>65</v>
      </c>
      <c r="C56">
        <v>3</v>
      </c>
      <c r="D56" t="s">
        <v>10</v>
      </c>
      <c r="E56" t="s">
        <v>433</v>
      </c>
      <c r="F56">
        <v>393</v>
      </c>
      <c r="G56">
        <v>226</v>
      </c>
      <c r="H56">
        <f t="shared" si="8"/>
        <v>0.5750636132315522</v>
      </c>
      <c r="I56">
        <v>98</v>
      </c>
      <c r="J56">
        <v>85</v>
      </c>
      <c r="K56">
        <v>6</v>
      </c>
      <c r="L56">
        <v>0</v>
      </c>
      <c r="M56">
        <f t="shared" si="1"/>
        <v>189</v>
      </c>
      <c r="N56">
        <f t="shared" si="2"/>
        <v>0.51851851851851849</v>
      </c>
      <c r="O56">
        <f t="shared" si="3"/>
        <v>0.44973544973544971</v>
      </c>
      <c r="P56">
        <f t="shared" si="4"/>
        <v>3.1746031746031744E-2</v>
      </c>
      <c r="Q56">
        <f t="shared" si="5"/>
        <v>0</v>
      </c>
      <c r="R56">
        <f t="shared" si="6"/>
        <v>2.5185185185185186</v>
      </c>
      <c r="S56" t="str">
        <f t="shared" si="7"/>
        <v>Carter</v>
      </c>
    </row>
    <row r="57" spans="1:19" x14ac:dyDescent="0.3">
      <c r="A57" t="s">
        <v>516</v>
      </c>
      <c r="B57" t="s">
        <v>66</v>
      </c>
      <c r="C57">
        <v>3</v>
      </c>
      <c r="D57" t="s">
        <v>10</v>
      </c>
      <c r="E57" t="s">
        <v>433</v>
      </c>
      <c r="F57">
        <v>756</v>
      </c>
      <c r="G57">
        <v>504</v>
      </c>
      <c r="H57">
        <f t="shared" si="8"/>
        <v>0.66666666666666663</v>
      </c>
      <c r="I57">
        <v>181</v>
      </c>
      <c r="J57">
        <v>245</v>
      </c>
      <c r="K57">
        <v>15</v>
      </c>
      <c r="L57">
        <v>0</v>
      </c>
      <c r="M57">
        <f t="shared" si="1"/>
        <v>441</v>
      </c>
      <c r="N57">
        <f t="shared" si="2"/>
        <v>0.41043083900226757</v>
      </c>
      <c r="O57">
        <f t="shared" si="3"/>
        <v>0.55555555555555558</v>
      </c>
      <c r="P57">
        <f t="shared" si="4"/>
        <v>3.4013605442176874E-2</v>
      </c>
      <c r="Q57">
        <f t="shared" si="5"/>
        <v>0</v>
      </c>
      <c r="R57">
        <f t="shared" si="6"/>
        <v>0.55555555555555558</v>
      </c>
      <c r="S57" t="str">
        <f t="shared" si="7"/>
        <v>Ford</v>
      </c>
    </row>
    <row r="58" spans="1:19" x14ac:dyDescent="0.3">
      <c r="A58" t="s">
        <v>517</v>
      </c>
      <c r="B58" t="s">
        <v>67</v>
      </c>
      <c r="C58">
        <v>3</v>
      </c>
      <c r="D58" t="s">
        <v>10</v>
      </c>
      <c r="E58" t="s">
        <v>433</v>
      </c>
      <c r="F58">
        <v>663</v>
      </c>
      <c r="G58">
        <v>384</v>
      </c>
      <c r="H58">
        <f t="shared" si="8"/>
        <v>0.579185520361991</v>
      </c>
      <c r="I58">
        <v>140</v>
      </c>
      <c r="J58">
        <v>209</v>
      </c>
      <c r="K58">
        <v>8</v>
      </c>
      <c r="L58">
        <v>0</v>
      </c>
      <c r="M58">
        <f t="shared" si="1"/>
        <v>357</v>
      </c>
      <c r="N58">
        <f t="shared" si="2"/>
        <v>0.39215686274509803</v>
      </c>
      <c r="O58">
        <f t="shared" si="3"/>
        <v>0.58543417366946782</v>
      </c>
      <c r="P58">
        <f t="shared" si="4"/>
        <v>2.2408963585434174E-2</v>
      </c>
      <c r="Q58">
        <f t="shared" si="5"/>
        <v>0</v>
      </c>
      <c r="R58">
        <f t="shared" si="6"/>
        <v>0.58543417366946782</v>
      </c>
      <c r="S58" t="str">
        <f t="shared" si="7"/>
        <v>Ford</v>
      </c>
    </row>
    <row r="59" spans="1:19" x14ac:dyDescent="0.3">
      <c r="A59" t="s">
        <v>518</v>
      </c>
      <c r="B59" t="s">
        <v>68</v>
      </c>
      <c r="C59">
        <v>3</v>
      </c>
      <c r="D59" t="s">
        <v>10</v>
      </c>
      <c r="E59" t="s">
        <v>433</v>
      </c>
      <c r="F59">
        <v>522</v>
      </c>
      <c r="G59">
        <v>301</v>
      </c>
      <c r="H59">
        <f t="shared" si="8"/>
        <v>0.57662835249042144</v>
      </c>
      <c r="I59">
        <v>100</v>
      </c>
      <c r="J59">
        <v>179</v>
      </c>
      <c r="K59">
        <v>10</v>
      </c>
      <c r="L59">
        <v>0</v>
      </c>
      <c r="M59">
        <f t="shared" si="1"/>
        <v>289</v>
      </c>
      <c r="N59">
        <f t="shared" si="2"/>
        <v>0.34602076124567471</v>
      </c>
      <c r="O59">
        <f t="shared" si="3"/>
        <v>0.61937716262975784</v>
      </c>
      <c r="P59">
        <f t="shared" si="4"/>
        <v>3.4602076124567477E-2</v>
      </c>
      <c r="Q59">
        <f t="shared" si="5"/>
        <v>0</v>
      </c>
      <c r="R59">
        <f t="shared" si="6"/>
        <v>0.61937716262975784</v>
      </c>
      <c r="S59" t="str">
        <f t="shared" si="7"/>
        <v>Ford</v>
      </c>
    </row>
    <row r="60" spans="1:19" x14ac:dyDescent="0.3">
      <c r="A60" t="s">
        <v>519</v>
      </c>
      <c r="B60" t="s">
        <v>69</v>
      </c>
      <c r="C60">
        <v>3</v>
      </c>
      <c r="D60" t="s">
        <v>10</v>
      </c>
      <c r="E60" t="s">
        <v>69</v>
      </c>
      <c r="F60">
        <v>260</v>
      </c>
      <c r="G60">
        <v>131</v>
      </c>
      <c r="H60">
        <f t="shared" si="8"/>
        <v>0.50384615384615383</v>
      </c>
      <c r="I60">
        <v>67</v>
      </c>
      <c r="J60">
        <v>47</v>
      </c>
      <c r="K60">
        <v>4</v>
      </c>
      <c r="L60">
        <v>0</v>
      </c>
      <c r="M60">
        <f t="shared" si="1"/>
        <v>118</v>
      </c>
      <c r="N60">
        <f t="shared" si="2"/>
        <v>0.56779661016949157</v>
      </c>
      <c r="O60">
        <f t="shared" si="3"/>
        <v>0.39830508474576271</v>
      </c>
      <c r="P60">
        <f t="shared" si="4"/>
        <v>3.3898305084745763E-2</v>
      </c>
      <c r="Q60">
        <f t="shared" si="5"/>
        <v>0</v>
      </c>
      <c r="R60">
        <f t="shared" si="6"/>
        <v>2.5677966101694913</v>
      </c>
      <c r="S60" t="str">
        <f t="shared" si="7"/>
        <v>Carter</v>
      </c>
    </row>
    <row r="61" spans="1:19" x14ac:dyDescent="0.3">
      <c r="A61" t="s">
        <v>520</v>
      </c>
      <c r="B61" t="s">
        <v>39</v>
      </c>
      <c r="C61">
        <v>3</v>
      </c>
      <c r="D61" t="s">
        <v>44</v>
      </c>
      <c r="E61">
        <v>0</v>
      </c>
      <c r="F61">
        <v>0</v>
      </c>
      <c r="G61">
        <v>394</v>
      </c>
      <c r="H61" t="str">
        <f t="shared" si="8"/>
        <v/>
      </c>
      <c r="I61">
        <v>137</v>
      </c>
      <c r="J61">
        <v>213</v>
      </c>
      <c r="K61">
        <v>17</v>
      </c>
      <c r="L61">
        <v>2</v>
      </c>
      <c r="M61">
        <f t="shared" si="1"/>
        <v>369</v>
      </c>
      <c r="N61">
        <f t="shared" si="2"/>
        <v>0.37127371273712739</v>
      </c>
      <c r="O61">
        <f t="shared" si="3"/>
        <v>0.57723577235772361</v>
      </c>
      <c r="P61">
        <f t="shared" si="4"/>
        <v>4.6070460704607047E-2</v>
      </c>
      <c r="Q61">
        <f t="shared" si="5"/>
        <v>5.4200542005420054E-3</v>
      </c>
      <c r="R61">
        <f t="shared" si="6"/>
        <v>0.57723577235772361</v>
      </c>
      <c r="S61" t="str">
        <f t="shared" si="7"/>
        <v>Ford</v>
      </c>
    </row>
    <row r="62" spans="1:19" x14ac:dyDescent="0.3">
      <c r="A62" t="s">
        <v>521</v>
      </c>
      <c r="B62" t="s">
        <v>40</v>
      </c>
      <c r="C62">
        <v>3</v>
      </c>
      <c r="D62" t="s">
        <v>43</v>
      </c>
      <c r="E62">
        <v>0</v>
      </c>
      <c r="F62">
        <v>0</v>
      </c>
      <c r="H62" t="str">
        <f t="shared" si="8"/>
        <v/>
      </c>
      <c r="I62">
        <v>75</v>
      </c>
      <c r="J62">
        <v>103</v>
      </c>
      <c r="K62">
        <v>7</v>
      </c>
      <c r="L62">
        <v>8</v>
      </c>
      <c r="M62">
        <f t="shared" si="1"/>
        <v>193</v>
      </c>
      <c r="N62">
        <f t="shared" si="2"/>
        <v>0.38860103626943004</v>
      </c>
      <c r="O62">
        <f t="shared" si="3"/>
        <v>0.53367875647668395</v>
      </c>
      <c r="P62">
        <f t="shared" si="4"/>
        <v>3.6269430051813469E-2</v>
      </c>
      <c r="Q62">
        <f t="shared" si="5"/>
        <v>4.145077720207254E-2</v>
      </c>
      <c r="R62">
        <f t="shared" si="6"/>
        <v>0.53367875647668395</v>
      </c>
      <c r="S62" t="str">
        <f t="shared" si="7"/>
        <v>Ford</v>
      </c>
    </row>
    <row r="63" spans="1:19" x14ac:dyDescent="0.3">
      <c r="A63" t="s">
        <v>522</v>
      </c>
      <c r="B63" t="s">
        <v>41</v>
      </c>
      <c r="C63">
        <v>3</v>
      </c>
      <c r="D63" t="s">
        <v>42</v>
      </c>
      <c r="E63">
        <v>0</v>
      </c>
      <c r="F63">
        <v>4584</v>
      </c>
      <c r="G63">
        <v>3135</v>
      </c>
      <c r="H63">
        <f t="shared" si="8"/>
        <v>0.68390052356020947</v>
      </c>
      <c r="I63">
        <v>1152</v>
      </c>
      <c r="J63">
        <v>1710</v>
      </c>
      <c r="K63">
        <v>134</v>
      </c>
      <c r="L63">
        <v>10</v>
      </c>
      <c r="M63">
        <f t="shared" si="1"/>
        <v>3006</v>
      </c>
      <c r="N63">
        <f t="shared" si="2"/>
        <v>0.38323353293413176</v>
      </c>
      <c r="O63">
        <f t="shared" si="3"/>
        <v>0.56886227544910184</v>
      </c>
      <c r="P63">
        <f t="shared" si="4"/>
        <v>4.4577511643379905E-2</v>
      </c>
      <c r="Q63">
        <f t="shared" si="5"/>
        <v>3.3266799733865601E-3</v>
      </c>
      <c r="R63">
        <f t="shared" si="6"/>
        <v>0.56886227544910184</v>
      </c>
      <c r="S63" t="str">
        <f t="shared" si="7"/>
        <v>Ford</v>
      </c>
    </row>
    <row r="64" spans="1:19" x14ac:dyDescent="0.3">
      <c r="A64" t="s">
        <v>523</v>
      </c>
      <c r="B64" t="s">
        <v>70</v>
      </c>
      <c r="C64">
        <v>4</v>
      </c>
      <c r="D64" t="s">
        <v>10</v>
      </c>
      <c r="E64" t="s">
        <v>434</v>
      </c>
      <c r="F64">
        <v>991</v>
      </c>
      <c r="G64">
        <v>605</v>
      </c>
      <c r="H64">
        <f t="shared" si="8"/>
        <v>0.61049445005045411</v>
      </c>
      <c r="I64">
        <v>176</v>
      </c>
      <c r="J64">
        <v>367</v>
      </c>
      <c r="K64">
        <v>26</v>
      </c>
      <c r="L64">
        <v>10</v>
      </c>
      <c r="M64">
        <f t="shared" si="1"/>
        <v>579</v>
      </c>
      <c r="N64">
        <f t="shared" si="2"/>
        <v>0.30397236614853196</v>
      </c>
      <c r="O64">
        <f t="shared" si="3"/>
        <v>0.63385146804835923</v>
      </c>
      <c r="P64">
        <f t="shared" si="4"/>
        <v>4.4905008635578586E-2</v>
      </c>
      <c r="Q64">
        <f t="shared" si="5"/>
        <v>1.7271157167530225E-2</v>
      </c>
      <c r="R64">
        <f t="shared" si="6"/>
        <v>0.63385146804835923</v>
      </c>
      <c r="S64" t="str">
        <f t="shared" si="7"/>
        <v>Ford</v>
      </c>
    </row>
    <row r="65" spans="1:19" x14ac:dyDescent="0.3">
      <c r="A65" t="s">
        <v>524</v>
      </c>
      <c r="B65" t="s">
        <v>71</v>
      </c>
      <c r="C65">
        <v>4</v>
      </c>
      <c r="D65" t="s">
        <v>10</v>
      </c>
      <c r="E65" t="s">
        <v>74</v>
      </c>
      <c r="F65">
        <v>127</v>
      </c>
      <c r="G65">
        <v>84</v>
      </c>
      <c r="H65">
        <f t="shared" si="8"/>
        <v>0.66141732283464572</v>
      </c>
      <c r="I65">
        <v>33</v>
      </c>
      <c r="J65">
        <v>48</v>
      </c>
      <c r="K65">
        <v>2</v>
      </c>
      <c r="L65">
        <v>0</v>
      </c>
      <c r="M65">
        <f t="shared" si="1"/>
        <v>83</v>
      </c>
      <c r="N65">
        <f t="shared" si="2"/>
        <v>0.39759036144578314</v>
      </c>
      <c r="O65">
        <f t="shared" si="3"/>
        <v>0.57831325301204817</v>
      </c>
      <c r="P65">
        <f t="shared" si="4"/>
        <v>2.4096385542168676E-2</v>
      </c>
      <c r="Q65">
        <f t="shared" si="5"/>
        <v>0</v>
      </c>
      <c r="R65">
        <f t="shared" si="6"/>
        <v>0.57831325301204817</v>
      </c>
      <c r="S65" t="str">
        <f t="shared" si="7"/>
        <v>Ford</v>
      </c>
    </row>
    <row r="66" spans="1:19" x14ac:dyDescent="0.3">
      <c r="A66" t="s">
        <v>525</v>
      </c>
      <c r="B66" t="s">
        <v>72</v>
      </c>
      <c r="C66">
        <v>4</v>
      </c>
      <c r="D66" t="s">
        <v>10</v>
      </c>
      <c r="E66" t="s">
        <v>434</v>
      </c>
      <c r="F66">
        <v>483</v>
      </c>
      <c r="G66">
        <v>320</v>
      </c>
      <c r="H66">
        <f t="shared" si="8"/>
        <v>0.66252587991718426</v>
      </c>
      <c r="I66">
        <v>118</v>
      </c>
      <c r="J66">
        <v>174</v>
      </c>
      <c r="K66">
        <v>2</v>
      </c>
      <c r="L66">
        <v>1</v>
      </c>
      <c r="M66">
        <f t="shared" si="1"/>
        <v>295</v>
      </c>
      <c r="N66">
        <f t="shared" si="2"/>
        <v>0.4</v>
      </c>
      <c r="O66">
        <f t="shared" si="3"/>
        <v>0.5898305084745763</v>
      </c>
      <c r="P66">
        <f t="shared" si="4"/>
        <v>6.7796610169491523E-3</v>
      </c>
      <c r="Q66">
        <f t="shared" si="5"/>
        <v>3.3898305084745762E-3</v>
      </c>
      <c r="R66">
        <f t="shared" si="6"/>
        <v>0.5898305084745763</v>
      </c>
      <c r="S66" t="str">
        <f t="shared" si="7"/>
        <v>Ford</v>
      </c>
    </row>
    <row r="67" spans="1:19" x14ac:dyDescent="0.3">
      <c r="A67" t="s">
        <v>526</v>
      </c>
      <c r="B67" t="s">
        <v>73</v>
      </c>
      <c r="C67">
        <v>4</v>
      </c>
      <c r="D67" t="s">
        <v>10</v>
      </c>
      <c r="E67" t="s">
        <v>434</v>
      </c>
      <c r="F67">
        <v>408</v>
      </c>
      <c r="G67">
        <v>250</v>
      </c>
      <c r="H67">
        <f t="shared" si="8"/>
        <v>0.61274509803921573</v>
      </c>
      <c r="I67">
        <v>77</v>
      </c>
      <c r="J67">
        <v>147</v>
      </c>
      <c r="K67">
        <v>7</v>
      </c>
      <c r="L67">
        <v>3</v>
      </c>
      <c r="M67">
        <f t="shared" ref="M67:M130" si="9">SUM(I67:L67)</f>
        <v>234</v>
      </c>
      <c r="N67">
        <f t="shared" ref="N67:N130" si="10">I67/$M67</f>
        <v>0.32905982905982906</v>
      </c>
      <c r="O67">
        <f t="shared" ref="O67:O130" si="11">J67/$M67</f>
        <v>0.62820512820512819</v>
      </c>
      <c r="P67">
        <f t="shared" ref="P67:P130" si="12">K67/$M67</f>
        <v>2.9914529914529916E-2</v>
      </c>
      <c r="Q67">
        <f t="shared" ref="Q67:Q130" si="13">L67/$M67</f>
        <v>1.282051282051282E-2</v>
      </c>
      <c r="R67">
        <f t="shared" ref="R67:R130" si="14">IF(M67=0,10,IF(MAX(I67:L67)=LARGE(I67:L67,2),9,IF(J67=MAX(I67:L67),O67,IF(I67=MAX(I67:L67),N67+2,IF(K67=MAX(I67:L67),P67+3,-1)))))</f>
        <v>0.62820512820512819</v>
      </c>
      <c r="S67" t="str">
        <f t="shared" ref="S67:S130" si="15">IF(M67=0,"No Votes",IF(MAX(I67:L67)=LARGE(I67:L67,2),"Tie",IF(J67=MAX(I67:L67),"Ford",IF(I67=MAX(I67:L67),"Carter",IF(K67=MAX(I67:L67),"Macbride",-1)))))</f>
        <v>Ford</v>
      </c>
    </row>
    <row r="68" spans="1:19" x14ac:dyDescent="0.3">
      <c r="A68" t="s">
        <v>527</v>
      </c>
      <c r="B68" t="s">
        <v>74</v>
      </c>
      <c r="C68">
        <v>4</v>
      </c>
      <c r="D68" t="s">
        <v>10</v>
      </c>
      <c r="E68" t="s">
        <v>74</v>
      </c>
      <c r="F68">
        <v>526</v>
      </c>
      <c r="G68">
        <v>277</v>
      </c>
      <c r="H68">
        <f t="shared" si="8"/>
        <v>0.52661596958174905</v>
      </c>
      <c r="I68">
        <v>72</v>
      </c>
      <c r="J68">
        <v>165</v>
      </c>
      <c r="K68">
        <v>12</v>
      </c>
      <c r="L68">
        <v>0</v>
      </c>
      <c r="M68">
        <f t="shared" si="9"/>
        <v>249</v>
      </c>
      <c r="N68">
        <f t="shared" si="10"/>
        <v>0.28915662650602408</v>
      </c>
      <c r="O68">
        <f t="shared" si="11"/>
        <v>0.66265060240963858</v>
      </c>
      <c r="P68">
        <f t="shared" si="12"/>
        <v>4.8192771084337352E-2</v>
      </c>
      <c r="Q68">
        <f t="shared" si="13"/>
        <v>0</v>
      </c>
      <c r="R68">
        <f t="shared" si="14"/>
        <v>0.66265060240963858</v>
      </c>
      <c r="S68" t="str">
        <f t="shared" si="15"/>
        <v>Ford</v>
      </c>
    </row>
    <row r="69" spans="1:19" x14ac:dyDescent="0.3">
      <c r="A69" t="s">
        <v>528</v>
      </c>
      <c r="B69" t="s">
        <v>75</v>
      </c>
      <c r="C69">
        <v>4</v>
      </c>
      <c r="D69" t="s">
        <v>10</v>
      </c>
      <c r="E69" t="s">
        <v>434</v>
      </c>
      <c r="F69">
        <v>513</v>
      </c>
      <c r="G69">
        <v>228</v>
      </c>
      <c r="H69">
        <f t="shared" si="8"/>
        <v>0.44444444444444442</v>
      </c>
      <c r="I69">
        <v>103</v>
      </c>
      <c r="J69">
        <v>67</v>
      </c>
      <c r="K69">
        <v>3</v>
      </c>
      <c r="L69">
        <v>4</v>
      </c>
      <c r="M69">
        <f t="shared" si="9"/>
        <v>177</v>
      </c>
      <c r="N69">
        <f t="shared" si="10"/>
        <v>0.58192090395480223</v>
      </c>
      <c r="O69">
        <f t="shared" si="11"/>
        <v>0.37853107344632769</v>
      </c>
      <c r="P69">
        <f t="shared" si="12"/>
        <v>1.6949152542372881E-2</v>
      </c>
      <c r="Q69">
        <f t="shared" si="13"/>
        <v>2.2598870056497175E-2</v>
      </c>
      <c r="R69">
        <f t="shared" si="14"/>
        <v>2.5819209039548023</v>
      </c>
      <c r="S69" t="str">
        <f t="shared" si="15"/>
        <v>Carter</v>
      </c>
    </row>
    <row r="70" spans="1:19" x14ac:dyDescent="0.3">
      <c r="A70" t="s">
        <v>529</v>
      </c>
      <c r="B70" t="s">
        <v>83</v>
      </c>
      <c r="C70">
        <v>4</v>
      </c>
      <c r="D70" t="s">
        <v>10</v>
      </c>
      <c r="E70" t="s">
        <v>434</v>
      </c>
      <c r="F70">
        <v>597</v>
      </c>
      <c r="G70">
        <v>329</v>
      </c>
      <c r="H70">
        <f t="shared" si="8"/>
        <v>0.5510887772194305</v>
      </c>
      <c r="I70">
        <v>133</v>
      </c>
      <c r="J70">
        <v>137</v>
      </c>
      <c r="K70">
        <v>15</v>
      </c>
      <c r="L70">
        <v>17</v>
      </c>
      <c r="M70">
        <f t="shared" si="9"/>
        <v>302</v>
      </c>
      <c r="N70">
        <f t="shared" si="10"/>
        <v>0.44039735099337746</v>
      </c>
      <c r="O70">
        <f t="shared" si="11"/>
        <v>0.45364238410596025</v>
      </c>
      <c r="P70">
        <f t="shared" si="12"/>
        <v>4.9668874172185427E-2</v>
      </c>
      <c r="Q70">
        <f t="shared" si="13"/>
        <v>5.6291390728476824E-2</v>
      </c>
      <c r="R70">
        <f t="shared" si="14"/>
        <v>0.45364238410596025</v>
      </c>
      <c r="S70" t="str">
        <f t="shared" si="15"/>
        <v>Ford</v>
      </c>
    </row>
    <row r="71" spans="1:19" x14ac:dyDescent="0.3">
      <c r="A71" t="s">
        <v>530</v>
      </c>
      <c r="B71" t="s">
        <v>76</v>
      </c>
      <c r="C71">
        <v>4</v>
      </c>
      <c r="D71" t="s">
        <v>10</v>
      </c>
      <c r="E71" t="s">
        <v>434</v>
      </c>
      <c r="F71">
        <v>567</v>
      </c>
      <c r="G71">
        <v>298</v>
      </c>
      <c r="H71">
        <f t="shared" si="8"/>
        <v>0.52557319223985888</v>
      </c>
      <c r="I71">
        <v>98</v>
      </c>
      <c r="J71">
        <v>142</v>
      </c>
      <c r="K71">
        <v>5</v>
      </c>
      <c r="L71">
        <v>5</v>
      </c>
      <c r="M71">
        <f t="shared" si="9"/>
        <v>250</v>
      </c>
      <c r="N71">
        <f t="shared" si="10"/>
        <v>0.39200000000000002</v>
      </c>
      <c r="O71">
        <f t="shared" si="11"/>
        <v>0.56799999999999995</v>
      </c>
      <c r="P71">
        <f t="shared" si="12"/>
        <v>0.02</v>
      </c>
      <c r="Q71">
        <f t="shared" si="13"/>
        <v>0.02</v>
      </c>
      <c r="R71">
        <f t="shared" si="14"/>
        <v>0.56799999999999995</v>
      </c>
      <c r="S71" t="str">
        <f t="shared" si="15"/>
        <v>Ford</v>
      </c>
    </row>
    <row r="72" spans="1:19" x14ac:dyDescent="0.3">
      <c r="A72" t="s">
        <v>531</v>
      </c>
      <c r="B72" t="s">
        <v>77</v>
      </c>
      <c r="C72">
        <v>4</v>
      </c>
      <c r="D72" t="s">
        <v>10</v>
      </c>
      <c r="E72" t="s">
        <v>434</v>
      </c>
      <c r="F72">
        <v>543</v>
      </c>
      <c r="G72">
        <v>305</v>
      </c>
      <c r="H72">
        <f t="shared" si="8"/>
        <v>0.56169429097605894</v>
      </c>
      <c r="I72">
        <v>125</v>
      </c>
      <c r="J72">
        <v>132</v>
      </c>
      <c r="K72">
        <v>11</v>
      </c>
      <c r="L72">
        <v>11</v>
      </c>
      <c r="M72">
        <f t="shared" si="9"/>
        <v>279</v>
      </c>
      <c r="N72">
        <f t="shared" si="10"/>
        <v>0.44802867383512546</v>
      </c>
      <c r="O72">
        <f t="shared" si="11"/>
        <v>0.4731182795698925</v>
      </c>
      <c r="P72">
        <f t="shared" si="12"/>
        <v>3.9426523297491037E-2</v>
      </c>
      <c r="Q72">
        <f t="shared" si="13"/>
        <v>3.9426523297491037E-2</v>
      </c>
      <c r="R72">
        <f t="shared" si="14"/>
        <v>0.4731182795698925</v>
      </c>
      <c r="S72" t="str">
        <f t="shared" si="15"/>
        <v>Ford</v>
      </c>
    </row>
    <row r="73" spans="1:19" x14ac:dyDescent="0.3">
      <c r="A73" t="s">
        <v>532</v>
      </c>
      <c r="B73" t="s">
        <v>78</v>
      </c>
      <c r="C73">
        <v>4</v>
      </c>
      <c r="D73" t="s">
        <v>10</v>
      </c>
      <c r="E73" t="s">
        <v>434</v>
      </c>
      <c r="F73">
        <v>413</v>
      </c>
      <c r="G73">
        <v>204</v>
      </c>
      <c r="H73">
        <f t="shared" si="8"/>
        <v>0.49394673123486682</v>
      </c>
      <c r="I73">
        <v>87</v>
      </c>
      <c r="J73">
        <v>90</v>
      </c>
      <c r="K73">
        <v>3</v>
      </c>
      <c r="L73">
        <v>5</v>
      </c>
      <c r="M73">
        <f t="shared" si="9"/>
        <v>185</v>
      </c>
      <c r="N73">
        <f t="shared" si="10"/>
        <v>0.4702702702702703</v>
      </c>
      <c r="O73">
        <f t="shared" si="11"/>
        <v>0.48648648648648651</v>
      </c>
      <c r="P73">
        <f t="shared" si="12"/>
        <v>1.6216216216216217E-2</v>
      </c>
      <c r="Q73">
        <f t="shared" si="13"/>
        <v>2.7027027027027029E-2</v>
      </c>
      <c r="R73">
        <f t="shared" si="14"/>
        <v>0.48648648648648651</v>
      </c>
      <c r="S73" t="str">
        <f t="shared" si="15"/>
        <v>Ford</v>
      </c>
    </row>
    <row r="74" spans="1:19" x14ac:dyDescent="0.3">
      <c r="A74" t="s">
        <v>533</v>
      </c>
      <c r="B74" t="s">
        <v>79</v>
      </c>
      <c r="C74">
        <v>4</v>
      </c>
      <c r="D74" t="s">
        <v>10</v>
      </c>
      <c r="E74" t="s">
        <v>434</v>
      </c>
      <c r="F74">
        <v>526</v>
      </c>
      <c r="G74">
        <v>285</v>
      </c>
      <c r="H74">
        <f t="shared" si="8"/>
        <v>0.54182509505703425</v>
      </c>
      <c r="I74">
        <v>89</v>
      </c>
      <c r="J74">
        <v>178</v>
      </c>
      <c r="K74">
        <v>5</v>
      </c>
      <c r="L74">
        <v>7</v>
      </c>
      <c r="M74">
        <f t="shared" si="9"/>
        <v>279</v>
      </c>
      <c r="N74">
        <f t="shared" si="10"/>
        <v>0.31899641577060933</v>
      </c>
      <c r="O74">
        <f t="shared" si="11"/>
        <v>0.63799283154121866</v>
      </c>
      <c r="P74">
        <f t="shared" si="12"/>
        <v>1.7921146953405017E-2</v>
      </c>
      <c r="Q74">
        <f t="shared" si="13"/>
        <v>2.5089605734767026E-2</v>
      </c>
      <c r="R74">
        <f t="shared" si="14"/>
        <v>0.63799283154121866</v>
      </c>
      <c r="S74" t="str">
        <f t="shared" si="15"/>
        <v>Ford</v>
      </c>
    </row>
    <row r="75" spans="1:19" x14ac:dyDescent="0.3">
      <c r="A75" t="s">
        <v>534</v>
      </c>
      <c r="B75" t="s">
        <v>80</v>
      </c>
      <c r="C75">
        <v>4</v>
      </c>
      <c r="D75" t="s">
        <v>10</v>
      </c>
      <c r="E75" t="s">
        <v>434</v>
      </c>
      <c r="F75">
        <v>744</v>
      </c>
      <c r="G75">
        <v>410</v>
      </c>
      <c r="H75">
        <f t="shared" si="8"/>
        <v>0.55107526881720426</v>
      </c>
      <c r="I75">
        <v>130</v>
      </c>
      <c r="J75">
        <v>239</v>
      </c>
      <c r="K75">
        <v>11</v>
      </c>
      <c r="L75">
        <v>5</v>
      </c>
      <c r="M75">
        <f t="shared" si="9"/>
        <v>385</v>
      </c>
      <c r="N75">
        <f t="shared" si="10"/>
        <v>0.33766233766233766</v>
      </c>
      <c r="O75">
        <f t="shared" si="11"/>
        <v>0.62077922077922076</v>
      </c>
      <c r="P75">
        <f t="shared" si="12"/>
        <v>2.8571428571428571E-2</v>
      </c>
      <c r="Q75">
        <f t="shared" si="13"/>
        <v>1.2987012987012988E-2</v>
      </c>
      <c r="R75">
        <f t="shared" si="14"/>
        <v>0.62077922077922076</v>
      </c>
      <c r="S75" t="str">
        <f t="shared" si="15"/>
        <v>Ford</v>
      </c>
    </row>
    <row r="76" spans="1:19" x14ac:dyDescent="0.3">
      <c r="A76" t="s">
        <v>535</v>
      </c>
      <c r="B76" t="s">
        <v>81</v>
      </c>
      <c r="C76">
        <v>4</v>
      </c>
      <c r="D76" t="s">
        <v>10</v>
      </c>
      <c r="E76" t="s">
        <v>434</v>
      </c>
      <c r="F76">
        <v>641</v>
      </c>
      <c r="G76">
        <v>353</v>
      </c>
      <c r="H76">
        <f t="shared" si="8"/>
        <v>0.55070202808112323</v>
      </c>
      <c r="I76">
        <v>155</v>
      </c>
      <c r="J76">
        <v>176</v>
      </c>
      <c r="K76">
        <v>5</v>
      </c>
      <c r="L76">
        <v>0</v>
      </c>
      <c r="M76">
        <f t="shared" si="9"/>
        <v>336</v>
      </c>
      <c r="N76">
        <f t="shared" si="10"/>
        <v>0.46130952380952384</v>
      </c>
      <c r="O76">
        <f t="shared" si="11"/>
        <v>0.52380952380952384</v>
      </c>
      <c r="P76">
        <f t="shared" si="12"/>
        <v>1.488095238095238E-2</v>
      </c>
      <c r="Q76">
        <f t="shared" si="13"/>
        <v>0</v>
      </c>
      <c r="R76">
        <f t="shared" si="14"/>
        <v>0.52380952380952384</v>
      </c>
      <c r="S76" t="str">
        <f t="shared" si="15"/>
        <v>Ford</v>
      </c>
    </row>
    <row r="77" spans="1:19" x14ac:dyDescent="0.3">
      <c r="A77" t="s">
        <v>536</v>
      </c>
      <c r="B77" t="s">
        <v>82</v>
      </c>
      <c r="C77">
        <v>4</v>
      </c>
      <c r="D77" t="s">
        <v>10</v>
      </c>
      <c r="E77" t="s">
        <v>434</v>
      </c>
      <c r="F77">
        <v>854</v>
      </c>
      <c r="G77">
        <v>512</v>
      </c>
      <c r="H77">
        <f t="shared" si="8"/>
        <v>0.59953161592505855</v>
      </c>
      <c r="I77">
        <v>136</v>
      </c>
      <c r="J77">
        <v>312</v>
      </c>
      <c r="K77">
        <v>16</v>
      </c>
      <c r="L77">
        <v>7</v>
      </c>
      <c r="M77">
        <f t="shared" si="9"/>
        <v>471</v>
      </c>
      <c r="N77">
        <f t="shared" si="10"/>
        <v>0.28874734607218683</v>
      </c>
      <c r="O77">
        <f t="shared" si="11"/>
        <v>0.66242038216560506</v>
      </c>
      <c r="P77">
        <f t="shared" si="12"/>
        <v>3.3970276008492568E-2</v>
      </c>
      <c r="Q77">
        <f t="shared" si="13"/>
        <v>1.4861995753715499E-2</v>
      </c>
      <c r="R77">
        <f t="shared" si="14"/>
        <v>0.66242038216560506</v>
      </c>
      <c r="S77" t="str">
        <f t="shared" si="15"/>
        <v>Ford</v>
      </c>
    </row>
    <row r="78" spans="1:19" x14ac:dyDescent="0.3">
      <c r="A78" t="s">
        <v>537</v>
      </c>
      <c r="B78" t="s">
        <v>84</v>
      </c>
      <c r="C78">
        <v>4</v>
      </c>
      <c r="D78" t="s">
        <v>10</v>
      </c>
      <c r="E78" t="s">
        <v>430</v>
      </c>
      <c r="F78">
        <v>119</v>
      </c>
      <c r="G78">
        <v>50</v>
      </c>
      <c r="H78">
        <f t="shared" si="8"/>
        <v>0.42016806722689076</v>
      </c>
      <c r="I78">
        <v>35</v>
      </c>
      <c r="J78">
        <v>9</v>
      </c>
      <c r="K78">
        <v>4</v>
      </c>
      <c r="L78">
        <v>0</v>
      </c>
      <c r="M78">
        <f t="shared" si="9"/>
        <v>48</v>
      </c>
      <c r="N78">
        <f t="shared" si="10"/>
        <v>0.72916666666666663</v>
      </c>
      <c r="O78">
        <f t="shared" si="11"/>
        <v>0.1875</v>
      </c>
      <c r="P78">
        <f t="shared" si="12"/>
        <v>8.3333333333333329E-2</v>
      </c>
      <c r="Q78">
        <f t="shared" si="13"/>
        <v>0</v>
      </c>
      <c r="R78">
        <f t="shared" si="14"/>
        <v>2.7291666666666665</v>
      </c>
      <c r="S78" t="str">
        <f t="shared" si="15"/>
        <v>Carter</v>
      </c>
    </row>
    <row r="79" spans="1:19" x14ac:dyDescent="0.3">
      <c r="A79" t="s">
        <v>538</v>
      </c>
      <c r="B79" t="s">
        <v>85</v>
      </c>
      <c r="C79">
        <v>4</v>
      </c>
      <c r="D79" t="s">
        <v>10</v>
      </c>
      <c r="E79" t="s">
        <v>434</v>
      </c>
      <c r="F79">
        <v>1417</v>
      </c>
      <c r="G79">
        <v>836</v>
      </c>
      <c r="H79">
        <f t="shared" si="8"/>
        <v>0.58997882851093864</v>
      </c>
      <c r="I79">
        <v>273</v>
      </c>
      <c r="J79">
        <v>487</v>
      </c>
      <c r="K79">
        <v>25</v>
      </c>
      <c r="L79">
        <v>4</v>
      </c>
      <c r="M79">
        <f t="shared" si="9"/>
        <v>789</v>
      </c>
      <c r="N79">
        <f t="shared" si="10"/>
        <v>0.34600760456273766</v>
      </c>
      <c r="O79">
        <f t="shared" si="11"/>
        <v>0.61723700887198985</v>
      </c>
      <c r="P79">
        <f t="shared" si="12"/>
        <v>3.1685678073510776E-2</v>
      </c>
      <c r="Q79">
        <f t="shared" si="13"/>
        <v>5.0697084917617234E-3</v>
      </c>
      <c r="R79">
        <f t="shared" si="14"/>
        <v>0.61723700887198985</v>
      </c>
      <c r="S79" t="str">
        <f t="shared" si="15"/>
        <v>Ford</v>
      </c>
    </row>
    <row r="80" spans="1:19" x14ac:dyDescent="0.3">
      <c r="A80" t="s">
        <v>539</v>
      </c>
      <c r="B80" t="s">
        <v>86</v>
      </c>
      <c r="C80">
        <v>4</v>
      </c>
      <c r="D80" t="s">
        <v>10</v>
      </c>
      <c r="E80" t="s">
        <v>434</v>
      </c>
      <c r="F80">
        <v>1025</v>
      </c>
      <c r="G80">
        <v>595</v>
      </c>
      <c r="H80">
        <f t="shared" si="8"/>
        <v>0.58048780487804874</v>
      </c>
      <c r="I80">
        <v>154</v>
      </c>
      <c r="J80">
        <v>357</v>
      </c>
      <c r="K80">
        <v>16</v>
      </c>
      <c r="L80">
        <v>4</v>
      </c>
      <c r="M80">
        <f t="shared" si="9"/>
        <v>531</v>
      </c>
      <c r="N80">
        <f t="shared" si="10"/>
        <v>0.29001883239171372</v>
      </c>
      <c r="O80">
        <f t="shared" si="11"/>
        <v>0.67231638418079098</v>
      </c>
      <c r="P80">
        <f t="shared" si="12"/>
        <v>3.0131826741996232E-2</v>
      </c>
      <c r="Q80">
        <f t="shared" si="13"/>
        <v>7.5329566854990581E-3</v>
      </c>
      <c r="R80">
        <f t="shared" si="14"/>
        <v>0.67231638418079098</v>
      </c>
      <c r="S80" t="str">
        <f t="shared" si="15"/>
        <v>Ford</v>
      </c>
    </row>
    <row r="81" spans="1:19" x14ac:dyDescent="0.3">
      <c r="A81" t="s">
        <v>540</v>
      </c>
      <c r="B81" t="s">
        <v>87</v>
      </c>
      <c r="C81">
        <v>4</v>
      </c>
      <c r="D81" t="s">
        <v>10</v>
      </c>
      <c r="E81" t="s">
        <v>434</v>
      </c>
      <c r="F81">
        <v>376</v>
      </c>
      <c r="G81">
        <v>233</v>
      </c>
      <c r="H81">
        <f t="shared" si="8"/>
        <v>0.61968085106382975</v>
      </c>
      <c r="I81">
        <v>67</v>
      </c>
      <c r="J81">
        <v>137</v>
      </c>
      <c r="K81">
        <v>12</v>
      </c>
      <c r="L81">
        <v>2</v>
      </c>
      <c r="M81">
        <f t="shared" si="9"/>
        <v>218</v>
      </c>
      <c r="N81">
        <f t="shared" si="10"/>
        <v>0.30733944954128439</v>
      </c>
      <c r="O81">
        <f t="shared" si="11"/>
        <v>0.62844036697247707</v>
      </c>
      <c r="P81">
        <f t="shared" si="12"/>
        <v>5.5045871559633031E-2</v>
      </c>
      <c r="Q81">
        <f t="shared" si="13"/>
        <v>9.1743119266055051E-3</v>
      </c>
      <c r="R81">
        <f t="shared" si="14"/>
        <v>0.62844036697247707</v>
      </c>
      <c r="S81" t="str">
        <f t="shared" si="15"/>
        <v>Ford</v>
      </c>
    </row>
    <row r="82" spans="1:19" x14ac:dyDescent="0.3">
      <c r="A82" t="s">
        <v>541</v>
      </c>
      <c r="B82" t="s">
        <v>88</v>
      </c>
      <c r="C82">
        <v>4</v>
      </c>
      <c r="D82" t="s">
        <v>10</v>
      </c>
      <c r="E82" t="s">
        <v>434</v>
      </c>
      <c r="F82">
        <v>499</v>
      </c>
      <c r="G82">
        <v>305</v>
      </c>
      <c r="H82">
        <f t="shared" si="8"/>
        <v>0.6112224448897795</v>
      </c>
      <c r="I82">
        <v>95</v>
      </c>
      <c r="J82">
        <v>174</v>
      </c>
      <c r="K82">
        <v>17</v>
      </c>
      <c r="L82">
        <v>3</v>
      </c>
      <c r="M82">
        <f t="shared" si="9"/>
        <v>289</v>
      </c>
      <c r="N82">
        <f t="shared" si="10"/>
        <v>0.32871972318339099</v>
      </c>
      <c r="O82">
        <f t="shared" si="11"/>
        <v>0.60207612456747406</v>
      </c>
      <c r="P82">
        <f t="shared" si="12"/>
        <v>5.8823529411764705E-2</v>
      </c>
      <c r="Q82">
        <f t="shared" si="13"/>
        <v>1.0380622837370242E-2</v>
      </c>
      <c r="R82">
        <f t="shared" si="14"/>
        <v>0.60207612456747406</v>
      </c>
      <c r="S82" t="str">
        <f t="shared" si="15"/>
        <v>Ford</v>
      </c>
    </row>
    <row r="83" spans="1:19" x14ac:dyDescent="0.3">
      <c r="A83" t="s">
        <v>542</v>
      </c>
      <c r="B83" t="s">
        <v>89</v>
      </c>
      <c r="C83">
        <v>4</v>
      </c>
      <c r="D83" t="s">
        <v>10</v>
      </c>
      <c r="E83" t="s">
        <v>74</v>
      </c>
      <c r="F83">
        <v>242</v>
      </c>
      <c r="G83">
        <v>134</v>
      </c>
      <c r="H83">
        <f t="shared" si="8"/>
        <v>0.55371900826446285</v>
      </c>
      <c r="I83">
        <v>41</v>
      </c>
      <c r="J83">
        <v>72</v>
      </c>
      <c r="K83">
        <v>10</v>
      </c>
      <c r="L83">
        <v>0</v>
      </c>
      <c r="M83">
        <f t="shared" si="9"/>
        <v>123</v>
      </c>
      <c r="N83">
        <f t="shared" si="10"/>
        <v>0.33333333333333331</v>
      </c>
      <c r="O83">
        <f t="shared" si="11"/>
        <v>0.58536585365853655</v>
      </c>
      <c r="P83">
        <f t="shared" si="12"/>
        <v>8.1300813008130079E-2</v>
      </c>
      <c r="Q83">
        <f t="shared" si="13"/>
        <v>0</v>
      </c>
      <c r="R83">
        <f t="shared" si="14"/>
        <v>0.58536585365853655</v>
      </c>
      <c r="S83" t="str">
        <f t="shared" si="15"/>
        <v>Ford</v>
      </c>
    </row>
    <row r="84" spans="1:19" x14ac:dyDescent="0.3">
      <c r="A84" t="s">
        <v>543</v>
      </c>
      <c r="B84" t="s">
        <v>90</v>
      </c>
      <c r="C84">
        <v>4</v>
      </c>
      <c r="D84" t="s">
        <v>10</v>
      </c>
      <c r="E84" t="s">
        <v>434</v>
      </c>
      <c r="F84">
        <v>262</v>
      </c>
      <c r="G84">
        <v>149</v>
      </c>
      <c r="H84">
        <f t="shared" si="8"/>
        <v>0.56870229007633588</v>
      </c>
      <c r="I84">
        <v>43</v>
      </c>
      <c r="J84">
        <v>78</v>
      </c>
      <c r="K84">
        <v>3</v>
      </c>
      <c r="L84">
        <v>5</v>
      </c>
      <c r="M84">
        <f t="shared" si="9"/>
        <v>129</v>
      </c>
      <c r="N84">
        <f t="shared" si="10"/>
        <v>0.33333333333333331</v>
      </c>
      <c r="O84">
        <f t="shared" si="11"/>
        <v>0.60465116279069764</v>
      </c>
      <c r="P84">
        <f t="shared" si="12"/>
        <v>2.3255813953488372E-2</v>
      </c>
      <c r="Q84">
        <f t="shared" si="13"/>
        <v>3.875968992248062E-2</v>
      </c>
      <c r="R84">
        <f t="shared" si="14"/>
        <v>0.60465116279069764</v>
      </c>
      <c r="S84" t="str">
        <f t="shared" si="15"/>
        <v>Ford</v>
      </c>
    </row>
    <row r="85" spans="1:19" x14ac:dyDescent="0.3">
      <c r="A85" t="s">
        <v>544</v>
      </c>
      <c r="B85" t="s">
        <v>91</v>
      </c>
      <c r="C85">
        <v>4</v>
      </c>
      <c r="D85" t="s">
        <v>10</v>
      </c>
      <c r="E85" t="s">
        <v>434</v>
      </c>
      <c r="F85">
        <v>112</v>
      </c>
      <c r="G85">
        <v>67</v>
      </c>
      <c r="H85">
        <f t="shared" si="8"/>
        <v>0.5982142857142857</v>
      </c>
      <c r="I85">
        <v>29</v>
      </c>
      <c r="J85">
        <v>33</v>
      </c>
      <c r="K85">
        <v>3</v>
      </c>
      <c r="L85">
        <v>0</v>
      </c>
      <c r="M85">
        <f t="shared" si="9"/>
        <v>65</v>
      </c>
      <c r="N85">
        <f t="shared" si="10"/>
        <v>0.44615384615384618</v>
      </c>
      <c r="O85">
        <f t="shared" si="11"/>
        <v>0.50769230769230766</v>
      </c>
      <c r="P85">
        <f t="shared" si="12"/>
        <v>4.6153846153846156E-2</v>
      </c>
      <c r="Q85">
        <f t="shared" si="13"/>
        <v>0</v>
      </c>
      <c r="R85">
        <f t="shared" si="14"/>
        <v>0.50769230769230766</v>
      </c>
      <c r="S85" t="str">
        <f t="shared" si="15"/>
        <v>Ford</v>
      </c>
    </row>
    <row r="86" spans="1:19" x14ac:dyDescent="0.3">
      <c r="A86" t="s">
        <v>545</v>
      </c>
      <c r="B86" t="s">
        <v>92</v>
      </c>
      <c r="C86">
        <v>4</v>
      </c>
      <c r="D86" t="s">
        <v>10</v>
      </c>
      <c r="E86" t="s">
        <v>92</v>
      </c>
      <c r="F86">
        <v>562</v>
      </c>
      <c r="G86">
        <v>291</v>
      </c>
      <c r="H86">
        <f t="shared" si="8"/>
        <v>0.51779359430604988</v>
      </c>
      <c r="I86">
        <v>79</v>
      </c>
      <c r="J86">
        <v>194</v>
      </c>
      <c r="K86">
        <v>9</v>
      </c>
      <c r="L86">
        <v>0</v>
      </c>
      <c r="M86">
        <f t="shared" si="9"/>
        <v>282</v>
      </c>
      <c r="N86">
        <f t="shared" si="10"/>
        <v>0.28014184397163122</v>
      </c>
      <c r="O86">
        <f t="shared" si="11"/>
        <v>0.68794326241134751</v>
      </c>
      <c r="P86">
        <f t="shared" si="12"/>
        <v>3.1914893617021274E-2</v>
      </c>
      <c r="Q86">
        <f t="shared" si="13"/>
        <v>0</v>
      </c>
      <c r="R86">
        <f t="shared" si="14"/>
        <v>0.68794326241134751</v>
      </c>
      <c r="S86" t="str">
        <f t="shared" si="15"/>
        <v>Ford</v>
      </c>
    </row>
    <row r="87" spans="1:19" x14ac:dyDescent="0.3">
      <c r="A87" t="s">
        <v>546</v>
      </c>
      <c r="B87" t="s">
        <v>93</v>
      </c>
      <c r="C87">
        <v>4</v>
      </c>
      <c r="D87" t="s">
        <v>10</v>
      </c>
      <c r="E87" t="s">
        <v>434</v>
      </c>
      <c r="F87">
        <v>1347</v>
      </c>
      <c r="G87">
        <v>826</v>
      </c>
      <c r="H87">
        <f t="shared" si="8"/>
        <v>0.6132145508537491</v>
      </c>
      <c r="I87">
        <v>235</v>
      </c>
      <c r="J87">
        <v>519</v>
      </c>
      <c r="K87">
        <v>16</v>
      </c>
      <c r="L87">
        <v>5</v>
      </c>
      <c r="M87">
        <f t="shared" si="9"/>
        <v>775</v>
      </c>
      <c r="N87">
        <f t="shared" si="10"/>
        <v>0.3032258064516129</v>
      </c>
      <c r="O87">
        <f t="shared" si="11"/>
        <v>0.66967741935483871</v>
      </c>
      <c r="P87">
        <f t="shared" si="12"/>
        <v>2.0645161290322581E-2</v>
      </c>
      <c r="Q87">
        <f t="shared" si="13"/>
        <v>6.4516129032258064E-3</v>
      </c>
      <c r="R87">
        <f t="shared" si="14"/>
        <v>0.66967741935483871</v>
      </c>
      <c r="S87" t="str">
        <f t="shared" si="15"/>
        <v>Ford</v>
      </c>
    </row>
    <row r="88" spans="1:19" x14ac:dyDescent="0.3">
      <c r="A88" t="s">
        <v>547</v>
      </c>
      <c r="B88" t="s">
        <v>39</v>
      </c>
      <c r="C88">
        <v>4</v>
      </c>
      <c r="D88" t="s">
        <v>44</v>
      </c>
      <c r="E88">
        <v>0</v>
      </c>
      <c r="F88">
        <v>0</v>
      </c>
      <c r="G88">
        <v>1255</v>
      </c>
      <c r="H88" t="str">
        <f t="shared" si="8"/>
        <v/>
      </c>
      <c r="I88">
        <v>304</v>
      </c>
      <c r="J88">
        <v>410</v>
      </c>
      <c r="K88">
        <v>27</v>
      </c>
      <c r="L88">
        <v>3</v>
      </c>
      <c r="M88">
        <f t="shared" si="9"/>
        <v>744</v>
      </c>
      <c r="N88">
        <f t="shared" si="10"/>
        <v>0.40860215053763443</v>
      </c>
      <c r="O88">
        <f t="shared" si="11"/>
        <v>0.55107526881720426</v>
      </c>
      <c r="P88">
        <f t="shared" si="12"/>
        <v>3.6290322580645164E-2</v>
      </c>
      <c r="Q88">
        <f t="shared" si="13"/>
        <v>4.0322580645161289E-3</v>
      </c>
      <c r="R88">
        <f t="shared" si="14"/>
        <v>0.55107526881720426</v>
      </c>
      <c r="S88" t="str">
        <f t="shared" si="15"/>
        <v>Ford</v>
      </c>
    </row>
    <row r="89" spans="1:19" x14ac:dyDescent="0.3">
      <c r="A89" t="s">
        <v>548</v>
      </c>
      <c r="B89" t="s">
        <v>95</v>
      </c>
      <c r="C89">
        <v>4</v>
      </c>
      <c r="D89" t="s">
        <v>43</v>
      </c>
      <c r="E89">
        <v>0</v>
      </c>
      <c r="F89">
        <v>0</v>
      </c>
      <c r="G89">
        <v>0</v>
      </c>
      <c r="H89" t="str">
        <f t="shared" si="8"/>
        <v/>
      </c>
      <c r="I89">
        <v>7</v>
      </c>
      <c r="J89">
        <v>8</v>
      </c>
      <c r="K89">
        <v>2</v>
      </c>
      <c r="L89">
        <v>8</v>
      </c>
      <c r="M89">
        <f t="shared" si="9"/>
        <v>25</v>
      </c>
      <c r="N89">
        <f t="shared" si="10"/>
        <v>0.28000000000000003</v>
      </c>
      <c r="O89">
        <f t="shared" si="11"/>
        <v>0.32</v>
      </c>
      <c r="P89">
        <f t="shared" si="12"/>
        <v>0.08</v>
      </c>
      <c r="Q89">
        <f t="shared" si="13"/>
        <v>0.32</v>
      </c>
      <c r="R89">
        <f t="shared" si="14"/>
        <v>9</v>
      </c>
      <c r="S89" t="str">
        <f t="shared" si="15"/>
        <v>Tie</v>
      </c>
    </row>
    <row r="90" spans="1:19" x14ac:dyDescent="0.3">
      <c r="A90" t="s">
        <v>549</v>
      </c>
      <c r="B90" t="s">
        <v>94</v>
      </c>
      <c r="C90">
        <v>4</v>
      </c>
      <c r="D90" t="s">
        <v>43</v>
      </c>
      <c r="E90">
        <v>0</v>
      </c>
      <c r="F90">
        <v>0</v>
      </c>
      <c r="G90">
        <v>0</v>
      </c>
      <c r="H90" t="str">
        <f t="shared" si="8"/>
        <v/>
      </c>
      <c r="I90">
        <v>320</v>
      </c>
      <c r="J90">
        <v>400</v>
      </c>
      <c r="K90">
        <v>32</v>
      </c>
      <c r="L90">
        <v>29</v>
      </c>
      <c r="M90">
        <f t="shared" si="9"/>
        <v>781</v>
      </c>
      <c r="N90">
        <f t="shared" si="10"/>
        <v>0.40973111395646605</v>
      </c>
      <c r="O90">
        <f t="shared" si="11"/>
        <v>0.51216389244558258</v>
      </c>
      <c r="P90">
        <f t="shared" si="12"/>
        <v>4.0973111395646605E-2</v>
      </c>
      <c r="Q90">
        <f t="shared" si="13"/>
        <v>3.713188220230474E-2</v>
      </c>
      <c r="R90">
        <f t="shared" si="14"/>
        <v>0.51216389244558258</v>
      </c>
      <c r="S90" t="str">
        <f t="shared" si="15"/>
        <v>Ford</v>
      </c>
    </row>
    <row r="91" spans="1:19" x14ac:dyDescent="0.3">
      <c r="A91" t="s">
        <v>550</v>
      </c>
      <c r="B91" t="s">
        <v>41</v>
      </c>
      <c r="C91">
        <v>4</v>
      </c>
      <c r="D91" t="s">
        <v>42</v>
      </c>
      <c r="E91">
        <v>0</v>
      </c>
      <c r="F91">
        <v>13894</v>
      </c>
      <c r="G91">
        <v>9201</v>
      </c>
      <c r="H91">
        <f t="shared" si="8"/>
        <v>0.66222829998560528</v>
      </c>
      <c r="I91">
        <v>3214</v>
      </c>
      <c r="J91">
        <v>5252</v>
      </c>
      <c r="K91">
        <v>299</v>
      </c>
      <c r="L91">
        <v>138</v>
      </c>
      <c r="M91">
        <f t="shared" si="9"/>
        <v>8903</v>
      </c>
      <c r="N91">
        <f t="shared" si="10"/>
        <v>0.36100190946871841</v>
      </c>
      <c r="O91">
        <f t="shared" si="11"/>
        <v>0.58991351229922495</v>
      </c>
      <c r="P91">
        <f t="shared" si="12"/>
        <v>3.3584185106143999E-2</v>
      </c>
      <c r="Q91">
        <f t="shared" si="13"/>
        <v>1.5500393125912613E-2</v>
      </c>
      <c r="R91">
        <f t="shared" si="14"/>
        <v>0.58991351229922495</v>
      </c>
      <c r="S91" t="str">
        <f t="shared" si="15"/>
        <v>Ford</v>
      </c>
    </row>
    <row r="92" spans="1:19" x14ac:dyDescent="0.3">
      <c r="A92" t="s">
        <v>551</v>
      </c>
      <c r="B92" t="s">
        <v>96</v>
      </c>
      <c r="C92">
        <v>5</v>
      </c>
      <c r="D92" t="s">
        <v>10</v>
      </c>
      <c r="E92" t="s">
        <v>435</v>
      </c>
      <c r="F92">
        <v>367</v>
      </c>
      <c r="G92">
        <v>217</v>
      </c>
      <c r="H92">
        <f t="shared" si="8"/>
        <v>0.59128065395095364</v>
      </c>
      <c r="I92">
        <v>87</v>
      </c>
      <c r="J92">
        <v>100</v>
      </c>
      <c r="K92">
        <v>19</v>
      </c>
      <c r="L92">
        <v>0</v>
      </c>
      <c r="M92">
        <f t="shared" si="9"/>
        <v>206</v>
      </c>
      <c r="N92">
        <f t="shared" si="10"/>
        <v>0.42233009708737862</v>
      </c>
      <c r="O92">
        <f t="shared" si="11"/>
        <v>0.4854368932038835</v>
      </c>
      <c r="P92">
        <f t="shared" si="12"/>
        <v>9.2233009708737865E-2</v>
      </c>
      <c r="Q92">
        <f t="shared" si="13"/>
        <v>0</v>
      </c>
      <c r="R92">
        <f t="shared" si="14"/>
        <v>0.4854368932038835</v>
      </c>
      <c r="S92" t="str">
        <f t="shared" si="15"/>
        <v>Ford</v>
      </c>
    </row>
    <row r="93" spans="1:19" x14ac:dyDescent="0.3">
      <c r="A93" t="s">
        <v>552</v>
      </c>
      <c r="B93" t="s">
        <v>97</v>
      </c>
      <c r="C93">
        <v>5</v>
      </c>
      <c r="D93" t="s">
        <v>10</v>
      </c>
      <c r="E93" t="s">
        <v>435</v>
      </c>
      <c r="F93">
        <v>146</v>
      </c>
      <c r="G93">
        <v>79</v>
      </c>
      <c r="H93">
        <f t="shared" si="8"/>
        <v>0.54109589041095896</v>
      </c>
      <c r="I93">
        <v>25</v>
      </c>
      <c r="J93">
        <v>42</v>
      </c>
      <c r="K93">
        <v>7</v>
      </c>
      <c r="L93">
        <v>0</v>
      </c>
      <c r="M93">
        <f t="shared" si="9"/>
        <v>74</v>
      </c>
      <c r="N93">
        <f t="shared" si="10"/>
        <v>0.33783783783783783</v>
      </c>
      <c r="O93">
        <f t="shared" si="11"/>
        <v>0.56756756756756754</v>
      </c>
      <c r="P93">
        <f t="shared" si="12"/>
        <v>9.45945945945946E-2</v>
      </c>
      <c r="Q93">
        <f t="shared" si="13"/>
        <v>0</v>
      </c>
      <c r="R93">
        <f t="shared" si="14"/>
        <v>0.56756756756756754</v>
      </c>
      <c r="S93" t="str">
        <f t="shared" si="15"/>
        <v>Ford</v>
      </c>
    </row>
    <row r="94" spans="1:19" x14ac:dyDescent="0.3">
      <c r="A94" t="s">
        <v>553</v>
      </c>
      <c r="B94" t="s">
        <v>98</v>
      </c>
      <c r="C94">
        <v>5</v>
      </c>
      <c r="D94" t="s">
        <v>10</v>
      </c>
      <c r="E94" t="s">
        <v>436</v>
      </c>
      <c r="F94">
        <v>242</v>
      </c>
      <c r="G94">
        <v>125</v>
      </c>
      <c r="H94">
        <f t="shared" si="8"/>
        <v>0.51652892561983466</v>
      </c>
      <c r="I94">
        <v>38</v>
      </c>
      <c r="J94">
        <v>60</v>
      </c>
      <c r="K94">
        <v>11</v>
      </c>
      <c r="L94">
        <v>0</v>
      </c>
      <c r="M94">
        <f t="shared" si="9"/>
        <v>109</v>
      </c>
      <c r="N94">
        <f t="shared" si="10"/>
        <v>0.34862385321100919</v>
      </c>
      <c r="O94">
        <f t="shared" si="11"/>
        <v>0.55045871559633031</v>
      </c>
      <c r="P94">
        <f t="shared" si="12"/>
        <v>0.10091743119266056</v>
      </c>
      <c r="Q94">
        <f t="shared" si="13"/>
        <v>0</v>
      </c>
      <c r="R94">
        <f t="shared" si="14"/>
        <v>0.55045871559633031</v>
      </c>
      <c r="S94" t="str">
        <f t="shared" si="15"/>
        <v>Ford</v>
      </c>
    </row>
    <row r="95" spans="1:19" x14ac:dyDescent="0.3">
      <c r="A95" t="s">
        <v>554</v>
      </c>
      <c r="B95" t="s">
        <v>99</v>
      </c>
      <c r="C95">
        <v>5</v>
      </c>
      <c r="D95" t="s">
        <v>10</v>
      </c>
      <c r="E95" t="s">
        <v>436</v>
      </c>
      <c r="F95">
        <v>1073</v>
      </c>
      <c r="G95">
        <v>556</v>
      </c>
      <c r="H95">
        <f t="shared" si="8"/>
        <v>0.51817334575955265</v>
      </c>
      <c r="I95">
        <v>174</v>
      </c>
      <c r="J95">
        <v>303</v>
      </c>
      <c r="K95">
        <v>40</v>
      </c>
      <c r="L95">
        <v>0</v>
      </c>
      <c r="M95">
        <f t="shared" si="9"/>
        <v>517</v>
      </c>
      <c r="N95">
        <f t="shared" si="10"/>
        <v>0.3365570599613153</v>
      </c>
      <c r="O95">
        <f t="shared" si="11"/>
        <v>0.58607350096711797</v>
      </c>
      <c r="P95">
        <f t="shared" si="12"/>
        <v>7.7369439071566737E-2</v>
      </c>
      <c r="Q95">
        <f t="shared" si="13"/>
        <v>0</v>
      </c>
      <c r="R95">
        <f t="shared" si="14"/>
        <v>0.58607350096711797</v>
      </c>
      <c r="S95" t="str">
        <f t="shared" si="15"/>
        <v>Ford</v>
      </c>
    </row>
    <row r="96" spans="1:19" x14ac:dyDescent="0.3">
      <c r="A96" t="s">
        <v>555</v>
      </c>
      <c r="B96" t="s">
        <v>100</v>
      </c>
      <c r="C96">
        <v>5</v>
      </c>
      <c r="D96" t="s">
        <v>10</v>
      </c>
      <c r="E96" t="s">
        <v>436</v>
      </c>
      <c r="F96">
        <v>161</v>
      </c>
      <c r="G96">
        <v>86</v>
      </c>
      <c r="H96">
        <f t="shared" ref="H96:H159" si="16">IF(F96=0,"",G96/F96)</f>
        <v>0.53416149068322982</v>
      </c>
      <c r="I96">
        <v>22</v>
      </c>
      <c r="J96">
        <v>48</v>
      </c>
      <c r="K96">
        <v>7</v>
      </c>
      <c r="L96">
        <v>1</v>
      </c>
      <c r="M96">
        <f t="shared" si="9"/>
        <v>78</v>
      </c>
      <c r="N96">
        <f t="shared" si="10"/>
        <v>0.28205128205128205</v>
      </c>
      <c r="O96">
        <f t="shared" si="11"/>
        <v>0.61538461538461542</v>
      </c>
      <c r="P96">
        <f t="shared" si="12"/>
        <v>8.9743589743589744E-2</v>
      </c>
      <c r="Q96">
        <f t="shared" si="13"/>
        <v>1.282051282051282E-2</v>
      </c>
      <c r="R96">
        <f t="shared" si="14"/>
        <v>0.61538461538461542</v>
      </c>
      <c r="S96" t="str">
        <f t="shared" si="15"/>
        <v>Ford</v>
      </c>
    </row>
    <row r="97" spans="1:19" x14ac:dyDescent="0.3">
      <c r="A97" t="s">
        <v>556</v>
      </c>
      <c r="B97" t="s">
        <v>101</v>
      </c>
      <c r="C97">
        <v>5</v>
      </c>
      <c r="D97" t="s">
        <v>10</v>
      </c>
      <c r="E97" t="s">
        <v>436</v>
      </c>
      <c r="F97">
        <v>566</v>
      </c>
      <c r="G97">
        <v>331</v>
      </c>
      <c r="H97">
        <f t="shared" si="16"/>
        <v>0.5848056537102474</v>
      </c>
      <c r="I97">
        <v>71</v>
      </c>
      <c r="J97">
        <v>182</v>
      </c>
      <c r="K97">
        <v>13</v>
      </c>
      <c r="L97">
        <v>4</v>
      </c>
      <c r="M97">
        <f t="shared" si="9"/>
        <v>270</v>
      </c>
      <c r="N97">
        <f t="shared" si="10"/>
        <v>0.26296296296296295</v>
      </c>
      <c r="O97">
        <f t="shared" si="11"/>
        <v>0.67407407407407405</v>
      </c>
      <c r="P97">
        <f t="shared" si="12"/>
        <v>4.8148148148148148E-2</v>
      </c>
      <c r="Q97">
        <f t="shared" si="13"/>
        <v>1.4814814814814815E-2</v>
      </c>
      <c r="R97">
        <f t="shared" si="14"/>
        <v>0.67407407407407405</v>
      </c>
      <c r="S97" t="str">
        <f t="shared" si="15"/>
        <v>Ford</v>
      </c>
    </row>
    <row r="98" spans="1:19" x14ac:dyDescent="0.3">
      <c r="A98" t="s">
        <v>557</v>
      </c>
      <c r="B98" t="s">
        <v>102</v>
      </c>
      <c r="C98">
        <v>5</v>
      </c>
      <c r="D98" t="s">
        <v>10</v>
      </c>
      <c r="E98" t="s">
        <v>435</v>
      </c>
      <c r="F98">
        <v>80</v>
      </c>
      <c r="G98">
        <v>30</v>
      </c>
      <c r="H98">
        <f t="shared" si="16"/>
        <v>0.375</v>
      </c>
      <c r="I98">
        <v>7</v>
      </c>
      <c r="J98">
        <v>17</v>
      </c>
      <c r="K98">
        <v>4</v>
      </c>
      <c r="L98">
        <v>0</v>
      </c>
      <c r="M98">
        <f t="shared" si="9"/>
        <v>28</v>
      </c>
      <c r="N98">
        <f t="shared" si="10"/>
        <v>0.25</v>
      </c>
      <c r="O98">
        <f t="shared" si="11"/>
        <v>0.6071428571428571</v>
      </c>
      <c r="P98">
        <f t="shared" si="12"/>
        <v>0.14285714285714285</v>
      </c>
      <c r="Q98">
        <f t="shared" si="13"/>
        <v>0</v>
      </c>
      <c r="R98">
        <f t="shared" si="14"/>
        <v>0.6071428571428571</v>
      </c>
      <c r="S98" t="str">
        <f t="shared" si="15"/>
        <v>Ford</v>
      </c>
    </row>
    <row r="99" spans="1:19" x14ac:dyDescent="0.3">
      <c r="A99" t="s">
        <v>558</v>
      </c>
      <c r="B99" t="s">
        <v>103</v>
      </c>
      <c r="C99">
        <v>5</v>
      </c>
      <c r="D99" t="s">
        <v>10</v>
      </c>
      <c r="E99" t="s">
        <v>436</v>
      </c>
      <c r="F99">
        <v>390</v>
      </c>
      <c r="G99">
        <v>147</v>
      </c>
      <c r="H99">
        <f t="shared" si="16"/>
        <v>0.37692307692307692</v>
      </c>
      <c r="I99">
        <v>40</v>
      </c>
      <c r="J99">
        <v>68</v>
      </c>
      <c r="K99">
        <v>15</v>
      </c>
      <c r="L99">
        <v>0</v>
      </c>
      <c r="M99">
        <f t="shared" si="9"/>
        <v>123</v>
      </c>
      <c r="N99">
        <f t="shared" si="10"/>
        <v>0.32520325203252032</v>
      </c>
      <c r="O99">
        <f t="shared" si="11"/>
        <v>0.55284552845528456</v>
      </c>
      <c r="P99">
        <f t="shared" si="12"/>
        <v>0.12195121951219512</v>
      </c>
      <c r="Q99">
        <f t="shared" si="13"/>
        <v>0</v>
      </c>
      <c r="R99">
        <f t="shared" si="14"/>
        <v>0.55284552845528456</v>
      </c>
      <c r="S99" t="str">
        <f t="shared" si="15"/>
        <v>Ford</v>
      </c>
    </row>
    <row r="100" spans="1:19" x14ac:dyDescent="0.3">
      <c r="A100" t="s">
        <v>559</v>
      </c>
      <c r="B100" t="s">
        <v>104</v>
      </c>
      <c r="C100">
        <v>5</v>
      </c>
      <c r="D100" t="s">
        <v>10</v>
      </c>
      <c r="E100" t="s">
        <v>435</v>
      </c>
      <c r="F100">
        <v>142</v>
      </c>
      <c r="G100">
        <v>92</v>
      </c>
      <c r="H100">
        <f t="shared" si="16"/>
        <v>0.647887323943662</v>
      </c>
      <c r="I100">
        <v>21</v>
      </c>
      <c r="J100">
        <v>49</v>
      </c>
      <c r="K100">
        <v>6</v>
      </c>
      <c r="L100">
        <v>0</v>
      </c>
      <c r="M100">
        <f t="shared" si="9"/>
        <v>76</v>
      </c>
      <c r="N100">
        <f t="shared" si="10"/>
        <v>0.27631578947368424</v>
      </c>
      <c r="O100">
        <f t="shared" si="11"/>
        <v>0.64473684210526316</v>
      </c>
      <c r="P100">
        <f t="shared" si="12"/>
        <v>7.8947368421052627E-2</v>
      </c>
      <c r="Q100">
        <f t="shared" si="13"/>
        <v>0</v>
      </c>
      <c r="R100">
        <f t="shared" si="14"/>
        <v>0.64473684210526316</v>
      </c>
      <c r="S100" t="str">
        <f t="shared" si="15"/>
        <v>Ford</v>
      </c>
    </row>
    <row r="101" spans="1:19" x14ac:dyDescent="0.3">
      <c r="A101" t="s">
        <v>560</v>
      </c>
      <c r="B101" t="s">
        <v>105</v>
      </c>
      <c r="C101">
        <v>5</v>
      </c>
      <c r="D101" t="s">
        <v>10</v>
      </c>
      <c r="E101" t="s">
        <v>435</v>
      </c>
      <c r="F101">
        <v>436</v>
      </c>
      <c r="G101">
        <v>217</v>
      </c>
      <c r="H101">
        <f t="shared" si="16"/>
        <v>0.49770642201834864</v>
      </c>
      <c r="I101">
        <v>83</v>
      </c>
      <c r="J101">
        <v>102</v>
      </c>
      <c r="K101">
        <v>17</v>
      </c>
      <c r="L101">
        <v>0</v>
      </c>
      <c r="M101">
        <f t="shared" si="9"/>
        <v>202</v>
      </c>
      <c r="N101">
        <f t="shared" si="10"/>
        <v>0.41089108910891087</v>
      </c>
      <c r="O101">
        <f t="shared" si="11"/>
        <v>0.50495049504950495</v>
      </c>
      <c r="P101">
        <f t="shared" si="12"/>
        <v>8.4158415841584164E-2</v>
      </c>
      <c r="Q101">
        <f t="shared" si="13"/>
        <v>0</v>
      </c>
      <c r="R101">
        <f t="shared" si="14"/>
        <v>0.50495049504950495</v>
      </c>
      <c r="S101" t="str">
        <f t="shared" si="15"/>
        <v>Ford</v>
      </c>
    </row>
    <row r="102" spans="1:19" x14ac:dyDescent="0.3">
      <c r="A102" t="s">
        <v>561</v>
      </c>
      <c r="B102" t="s">
        <v>106</v>
      </c>
      <c r="C102">
        <v>5</v>
      </c>
      <c r="D102" t="s">
        <v>10</v>
      </c>
      <c r="E102" t="s">
        <v>435</v>
      </c>
      <c r="F102">
        <v>689</v>
      </c>
      <c r="G102">
        <v>353</v>
      </c>
      <c r="H102">
        <f t="shared" si="16"/>
        <v>0.51233671988388974</v>
      </c>
      <c r="I102">
        <v>119</v>
      </c>
      <c r="J102">
        <v>201</v>
      </c>
      <c r="K102">
        <v>16</v>
      </c>
      <c r="L102">
        <v>0</v>
      </c>
      <c r="M102">
        <f t="shared" si="9"/>
        <v>336</v>
      </c>
      <c r="N102">
        <f t="shared" si="10"/>
        <v>0.35416666666666669</v>
      </c>
      <c r="O102">
        <f t="shared" si="11"/>
        <v>0.5982142857142857</v>
      </c>
      <c r="P102">
        <f t="shared" si="12"/>
        <v>4.7619047619047616E-2</v>
      </c>
      <c r="Q102">
        <f t="shared" si="13"/>
        <v>0</v>
      </c>
      <c r="R102">
        <f t="shared" si="14"/>
        <v>0.5982142857142857</v>
      </c>
      <c r="S102" t="str">
        <f t="shared" si="15"/>
        <v>Ford</v>
      </c>
    </row>
    <row r="103" spans="1:19" x14ac:dyDescent="0.3">
      <c r="A103" t="s">
        <v>562</v>
      </c>
      <c r="B103" t="s">
        <v>107</v>
      </c>
      <c r="C103">
        <v>5</v>
      </c>
      <c r="D103" t="s">
        <v>10</v>
      </c>
      <c r="E103" t="s">
        <v>436</v>
      </c>
      <c r="F103">
        <v>2216</v>
      </c>
      <c r="G103">
        <v>946</v>
      </c>
      <c r="H103">
        <f t="shared" si="16"/>
        <v>0.42689530685920579</v>
      </c>
      <c r="I103">
        <v>336</v>
      </c>
      <c r="J103">
        <v>457</v>
      </c>
      <c r="K103">
        <v>52</v>
      </c>
      <c r="L103">
        <v>0</v>
      </c>
      <c r="M103">
        <f t="shared" si="9"/>
        <v>845</v>
      </c>
      <c r="N103">
        <f t="shared" si="10"/>
        <v>0.39763313609467454</v>
      </c>
      <c r="O103">
        <f t="shared" si="11"/>
        <v>0.54082840236686391</v>
      </c>
      <c r="P103">
        <f t="shared" si="12"/>
        <v>6.1538461538461542E-2</v>
      </c>
      <c r="Q103">
        <f t="shared" si="13"/>
        <v>0</v>
      </c>
      <c r="R103">
        <f t="shared" si="14"/>
        <v>0.54082840236686391</v>
      </c>
      <c r="S103" t="str">
        <f t="shared" si="15"/>
        <v>Ford</v>
      </c>
    </row>
    <row r="104" spans="1:19" x14ac:dyDescent="0.3">
      <c r="A104" t="s">
        <v>563</v>
      </c>
      <c r="B104" t="s">
        <v>108</v>
      </c>
      <c r="C104">
        <v>5</v>
      </c>
      <c r="D104" t="s">
        <v>10</v>
      </c>
      <c r="E104" t="s">
        <v>436</v>
      </c>
      <c r="F104">
        <v>254</v>
      </c>
      <c r="G104">
        <v>50</v>
      </c>
      <c r="H104">
        <f t="shared" si="16"/>
        <v>0.19685039370078741</v>
      </c>
      <c r="I104">
        <v>18</v>
      </c>
      <c r="J104">
        <v>28</v>
      </c>
      <c r="K104">
        <v>4</v>
      </c>
      <c r="L104">
        <v>0</v>
      </c>
      <c r="M104">
        <f t="shared" si="9"/>
        <v>50</v>
      </c>
      <c r="N104">
        <f t="shared" si="10"/>
        <v>0.36</v>
      </c>
      <c r="O104">
        <f t="shared" si="11"/>
        <v>0.56000000000000005</v>
      </c>
      <c r="P104">
        <f t="shared" si="12"/>
        <v>0.08</v>
      </c>
      <c r="Q104">
        <f t="shared" si="13"/>
        <v>0</v>
      </c>
      <c r="R104">
        <f t="shared" si="14"/>
        <v>0.56000000000000005</v>
      </c>
      <c r="S104" t="str">
        <f t="shared" si="15"/>
        <v>Ford</v>
      </c>
    </row>
    <row r="105" spans="1:19" x14ac:dyDescent="0.3">
      <c r="A105" t="s">
        <v>564</v>
      </c>
      <c r="B105" t="s">
        <v>39</v>
      </c>
      <c r="C105">
        <v>5</v>
      </c>
      <c r="D105" t="s">
        <v>44</v>
      </c>
      <c r="E105">
        <v>0</v>
      </c>
      <c r="F105">
        <v>0</v>
      </c>
      <c r="G105">
        <v>574</v>
      </c>
      <c r="H105" t="str">
        <f t="shared" si="16"/>
        <v/>
      </c>
      <c r="I105">
        <v>190</v>
      </c>
      <c r="J105">
        <v>310</v>
      </c>
      <c r="K105">
        <v>26</v>
      </c>
      <c r="L105">
        <v>0</v>
      </c>
      <c r="M105">
        <f t="shared" si="9"/>
        <v>526</v>
      </c>
      <c r="N105">
        <f t="shared" si="10"/>
        <v>0.36121673003802279</v>
      </c>
      <c r="O105">
        <f t="shared" si="11"/>
        <v>0.58935361216730042</v>
      </c>
      <c r="P105">
        <f t="shared" si="12"/>
        <v>4.9429657794676805E-2</v>
      </c>
      <c r="Q105">
        <f t="shared" si="13"/>
        <v>0</v>
      </c>
      <c r="R105">
        <f t="shared" si="14"/>
        <v>0.58935361216730042</v>
      </c>
      <c r="S105" t="str">
        <f t="shared" si="15"/>
        <v>Ford</v>
      </c>
    </row>
    <row r="106" spans="1:19" x14ac:dyDescent="0.3">
      <c r="A106" t="s">
        <v>565</v>
      </c>
      <c r="B106" t="s">
        <v>40</v>
      </c>
      <c r="C106">
        <v>5</v>
      </c>
      <c r="D106" t="s">
        <v>43</v>
      </c>
      <c r="E106">
        <v>0</v>
      </c>
      <c r="F106">
        <v>0</v>
      </c>
      <c r="G106">
        <v>0</v>
      </c>
      <c r="H106" t="str">
        <f t="shared" si="16"/>
        <v/>
      </c>
      <c r="I106">
        <v>76</v>
      </c>
      <c r="J106">
        <v>104</v>
      </c>
      <c r="K106">
        <v>18</v>
      </c>
      <c r="L106">
        <v>0</v>
      </c>
      <c r="M106">
        <f t="shared" si="9"/>
        <v>198</v>
      </c>
      <c r="N106">
        <f t="shared" si="10"/>
        <v>0.38383838383838381</v>
      </c>
      <c r="O106">
        <f t="shared" si="11"/>
        <v>0.5252525252525253</v>
      </c>
      <c r="P106">
        <f t="shared" si="12"/>
        <v>9.0909090909090912E-2</v>
      </c>
      <c r="Q106">
        <f t="shared" si="13"/>
        <v>0</v>
      </c>
      <c r="R106">
        <f t="shared" si="14"/>
        <v>0.5252525252525253</v>
      </c>
      <c r="S106" t="str">
        <f t="shared" si="15"/>
        <v>Ford</v>
      </c>
    </row>
    <row r="107" spans="1:19" x14ac:dyDescent="0.3">
      <c r="A107" t="s">
        <v>566</v>
      </c>
      <c r="B107" t="s">
        <v>41</v>
      </c>
      <c r="C107">
        <v>5</v>
      </c>
      <c r="D107" t="s">
        <v>42</v>
      </c>
      <c r="E107">
        <v>0</v>
      </c>
      <c r="F107">
        <v>6762</v>
      </c>
      <c r="G107">
        <v>3803</v>
      </c>
      <c r="H107">
        <f t="shared" si="16"/>
        <v>0.56240757172434186</v>
      </c>
      <c r="I107">
        <v>1307</v>
      </c>
      <c r="J107">
        <v>2071</v>
      </c>
      <c r="K107">
        <v>255</v>
      </c>
      <c r="L107">
        <v>5</v>
      </c>
      <c r="M107">
        <f t="shared" si="9"/>
        <v>3638</v>
      </c>
      <c r="N107">
        <f t="shared" si="10"/>
        <v>0.35926333150082462</v>
      </c>
      <c r="O107">
        <f t="shared" si="11"/>
        <v>0.56926882902693787</v>
      </c>
      <c r="P107">
        <f t="shared" si="12"/>
        <v>7.0093457943925228E-2</v>
      </c>
      <c r="Q107">
        <f t="shared" si="13"/>
        <v>1.3743815283122594E-3</v>
      </c>
      <c r="R107">
        <f t="shared" si="14"/>
        <v>0.56926882902693787</v>
      </c>
      <c r="S107" t="str">
        <f t="shared" si="15"/>
        <v>Ford</v>
      </c>
    </row>
    <row r="108" spans="1:19" x14ac:dyDescent="0.3">
      <c r="A108" t="s">
        <v>567</v>
      </c>
      <c r="B108" t="s">
        <v>109</v>
      </c>
      <c r="C108">
        <v>6</v>
      </c>
      <c r="D108" t="s">
        <v>10</v>
      </c>
      <c r="E108" t="s">
        <v>437</v>
      </c>
      <c r="F108">
        <v>344</v>
      </c>
      <c r="G108">
        <v>195</v>
      </c>
      <c r="H108">
        <f t="shared" si="16"/>
        <v>0.56686046511627908</v>
      </c>
      <c r="I108">
        <v>54</v>
      </c>
      <c r="J108">
        <v>105</v>
      </c>
      <c r="K108">
        <v>17</v>
      </c>
      <c r="L108">
        <v>2</v>
      </c>
      <c r="M108">
        <f t="shared" si="9"/>
        <v>178</v>
      </c>
      <c r="N108">
        <f t="shared" si="10"/>
        <v>0.30337078651685395</v>
      </c>
      <c r="O108">
        <f t="shared" si="11"/>
        <v>0.5898876404494382</v>
      </c>
      <c r="P108">
        <f t="shared" si="12"/>
        <v>9.5505617977528087E-2</v>
      </c>
      <c r="Q108">
        <f t="shared" si="13"/>
        <v>1.1235955056179775E-2</v>
      </c>
      <c r="R108">
        <f t="shared" si="14"/>
        <v>0.5898876404494382</v>
      </c>
      <c r="S108" t="str">
        <f t="shared" si="15"/>
        <v>Ford</v>
      </c>
    </row>
    <row r="109" spans="1:19" x14ac:dyDescent="0.3">
      <c r="A109" t="s">
        <v>568</v>
      </c>
      <c r="B109" t="s">
        <v>110</v>
      </c>
      <c r="C109">
        <v>6</v>
      </c>
      <c r="D109" t="s">
        <v>10</v>
      </c>
      <c r="E109" t="s">
        <v>437</v>
      </c>
      <c r="F109">
        <v>1041</v>
      </c>
      <c r="G109">
        <v>654</v>
      </c>
      <c r="H109">
        <f t="shared" si="16"/>
        <v>0.62824207492795392</v>
      </c>
      <c r="I109">
        <v>158</v>
      </c>
      <c r="J109">
        <v>393</v>
      </c>
      <c r="K109">
        <v>40</v>
      </c>
      <c r="L109">
        <v>0</v>
      </c>
      <c r="M109">
        <f t="shared" si="9"/>
        <v>591</v>
      </c>
      <c r="N109">
        <f t="shared" si="10"/>
        <v>0.2673434856175973</v>
      </c>
      <c r="O109">
        <f t="shared" si="11"/>
        <v>0.6649746192893401</v>
      </c>
      <c r="P109">
        <f t="shared" si="12"/>
        <v>6.7681895093062605E-2</v>
      </c>
      <c r="Q109">
        <f t="shared" si="13"/>
        <v>0</v>
      </c>
      <c r="R109">
        <f t="shared" si="14"/>
        <v>0.6649746192893401</v>
      </c>
      <c r="S109" t="str">
        <f t="shared" si="15"/>
        <v>Ford</v>
      </c>
    </row>
    <row r="110" spans="1:19" x14ac:dyDescent="0.3">
      <c r="A110" t="s">
        <v>569</v>
      </c>
      <c r="B110" t="s">
        <v>111</v>
      </c>
      <c r="C110">
        <v>6</v>
      </c>
      <c r="D110" t="s">
        <v>10</v>
      </c>
      <c r="E110" t="s">
        <v>437</v>
      </c>
      <c r="F110">
        <v>207</v>
      </c>
      <c r="G110">
        <v>135</v>
      </c>
      <c r="H110">
        <f t="shared" si="16"/>
        <v>0.65217391304347827</v>
      </c>
      <c r="I110">
        <v>56</v>
      </c>
      <c r="J110">
        <v>61</v>
      </c>
      <c r="K110">
        <v>15</v>
      </c>
      <c r="L110">
        <v>0</v>
      </c>
      <c r="M110">
        <f t="shared" si="9"/>
        <v>132</v>
      </c>
      <c r="N110">
        <f t="shared" si="10"/>
        <v>0.42424242424242425</v>
      </c>
      <c r="O110">
        <f t="shared" si="11"/>
        <v>0.4621212121212121</v>
      </c>
      <c r="P110">
        <f t="shared" si="12"/>
        <v>0.11363636363636363</v>
      </c>
      <c r="Q110">
        <f t="shared" si="13"/>
        <v>0</v>
      </c>
      <c r="R110">
        <f t="shared" si="14"/>
        <v>0.4621212121212121</v>
      </c>
      <c r="S110" t="str">
        <f t="shared" si="15"/>
        <v>Ford</v>
      </c>
    </row>
    <row r="111" spans="1:19" x14ac:dyDescent="0.3">
      <c r="A111" t="s">
        <v>570</v>
      </c>
      <c r="B111" t="s">
        <v>112</v>
      </c>
      <c r="C111">
        <v>6</v>
      </c>
      <c r="D111" t="s">
        <v>10</v>
      </c>
      <c r="E111" t="s">
        <v>437</v>
      </c>
      <c r="F111">
        <v>167</v>
      </c>
      <c r="G111">
        <v>102</v>
      </c>
      <c r="H111">
        <f t="shared" si="16"/>
        <v>0.6107784431137725</v>
      </c>
      <c r="I111">
        <v>31</v>
      </c>
      <c r="J111">
        <v>40</v>
      </c>
      <c r="K111">
        <v>8</v>
      </c>
      <c r="L111">
        <v>3</v>
      </c>
      <c r="M111">
        <f t="shared" si="9"/>
        <v>82</v>
      </c>
      <c r="N111">
        <f t="shared" si="10"/>
        <v>0.37804878048780488</v>
      </c>
      <c r="O111">
        <f t="shared" si="11"/>
        <v>0.48780487804878048</v>
      </c>
      <c r="P111">
        <f t="shared" si="12"/>
        <v>9.7560975609756101E-2</v>
      </c>
      <c r="Q111">
        <f t="shared" si="13"/>
        <v>3.6585365853658534E-2</v>
      </c>
      <c r="R111">
        <f t="shared" si="14"/>
        <v>0.48780487804878048</v>
      </c>
      <c r="S111" t="str">
        <f t="shared" si="15"/>
        <v>Ford</v>
      </c>
    </row>
    <row r="112" spans="1:19" x14ac:dyDescent="0.3">
      <c r="A112" t="s">
        <v>571</v>
      </c>
      <c r="B112" t="s">
        <v>113</v>
      </c>
      <c r="C112">
        <v>6</v>
      </c>
      <c r="D112" t="s">
        <v>10</v>
      </c>
      <c r="E112" t="s">
        <v>437</v>
      </c>
      <c r="F112">
        <v>1402</v>
      </c>
      <c r="G112">
        <v>871</v>
      </c>
      <c r="H112">
        <f t="shared" si="16"/>
        <v>0.62125534950071326</v>
      </c>
      <c r="I112">
        <v>231</v>
      </c>
      <c r="J112">
        <v>512</v>
      </c>
      <c r="K112">
        <v>51</v>
      </c>
      <c r="L112">
        <v>0</v>
      </c>
      <c r="M112">
        <f t="shared" si="9"/>
        <v>794</v>
      </c>
      <c r="N112">
        <f t="shared" si="10"/>
        <v>0.29093198992443325</v>
      </c>
      <c r="O112">
        <f t="shared" si="11"/>
        <v>0.64483627204030225</v>
      </c>
      <c r="P112">
        <f t="shared" si="12"/>
        <v>6.4231738035264482E-2</v>
      </c>
      <c r="Q112">
        <f t="shared" si="13"/>
        <v>0</v>
      </c>
      <c r="R112">
        <f t="shared" si="14"/>
        <v>0.64483627204030225</v>
      </c>
      <c r="S112" t="str">
        <f t="shared" si="15"/>
        <v>Ford</v>
      </c>
    </row>
    <row r="113" spans="1:19" x14ac:dyDescent="0.3">
      <c r="A113" t="s">
        <v>572</v>
      </c>
      <c r="B113" t="s">
        <v>114</v>
      </c>
      <c r="C113">
        <v>6</v>
      </c>
      <c r="D113" t="s">
        <v>10</v>
      </c>
      <c r="E113" t="s">
        <v>437</v>
      </c>
      <c r="F113">
        <v>1050</v>
      </c>
      <c r="G113">
        <v>581</v>
      </c>
      <c r="H113">
        <f t="shared" si="16"/>
        <v>0.55333333333333334</v>
      </c>
      <c r="I113">
        <v>140</v>
      </c>
      <c r="J113">
        <v>364</v>
      </c>
      <c r="K113">
        <v>43</v>
      </c>
      <c r="L113">
        <v>0</v>
      </c>
      <c r="M113">
        <f t="shared" si="9"/>
        <v>547</v>
      </c>
      <c r="N113">
        <f t="shared" si="10"/>
        <v>0.25594149908592323</v>
      </c>
      <c r="O113">
        <f t="shared" si="11"/>
        <v>0.6654478976234004</v>
      </c>
      <c r="P113">
        <f t="shared" si="12"/>
        <v>7.8610603290676415E-2</v>
      </c>
      <c r="Q113">
        <f t="shared" si="13"/>
        <v>0</v>
      </c>
      <c r="R113">
        <f t="shared" si="14"/>
        <v>0.6654478976234004</v>
      </c>
      <c r="S113" t="str">
        <f t="shared" si="15"/>
        <v>Ford</v>
      </c>
    </row>
    <row r="114" spans="1:19" x14ac:dyDescent="0.3">
      <c r="A114" t="s">
        <v>573</v>
      </c>
      <c r="B114" t="s">
        <v>115</v>
      </c>
      <c r="C114">
        <v>6</v>
      </c>
      <c r="D114" t="s">
        <v>10</v>
      </c>
      <c r="E114" t="s">
        <v>437</v>
      </c>
      <c r="F114">
        <v>157</v>
      </c>
      <c r="G114">
        <v>87</v>
      </c>
      <c r="H114">
        <f t="shared" si="16"/>
        <v>0.55414012738853502</v>
      </c>
      <c r="I114">
        <v>13</v>
      </c>
      <c r="J114">
        <v>63</v>
      </c>
      <c r="K114">
        <v>3</v>
      </c>
      <c r="L114">
        <v>0</v>
      </c>
      <c r="M114">
        <f t="shared" si="9"/>
        <v>79</v>
      </c>
      <c r="N114">
        <f t="shared" si="10"/>
        <v>0.16455696202531644</v>
      </c>
      <c r="O114">
        <f t="shared" si="11"/>
        <v>0.79746835443037978</v>
      </c>
      <c r="P114">
        <f t="shared" si="12"/>
        <v>3.7974683544303799E-2</v>
      </c>
      <c r="Q114">
        <f t="shared" si="13"/>
        <v>0</v>
      </c>
      <c r="R114">
        <f t="shared" si="14"/>
        <v>0.79746835443037978</v>
      </c>
      <c r="S114" t="str">
        <f t="shared" si="15"/>
        <v>Ford</v>
      </c>
    </row>
    <row r="115" spans="1:19" x14ac:dyDescent="0.3">
      <c r="A115" t="s">
        <v>574</v>
      </c>
      <c r="B115" t="s">
        <v>116</v>
      </c>
      <c r="C115">
        <v>6</v>
      </c>
      <c r="D115" t="s">
        <v>10</v>
      </c>
      <c r="E115" t="s">
        <v>437</v>
      </c>
      <c r="F115">
        <v>309</v>
      </c>
      <c r="G115">
        <v>133</v>
      </c>
      <c r="H115">
        <f t="shared" si="16"/>
        <v>0.43042071197411003</v>
      </c>
      <c r="I115">
        <v>25</v>
      </c>
      <c r="J115">
        <v>71</v>
      </c>
      <c r="K115">
        <v>18</v>
      </c>
      <c r="L115">
        <v>8</v>
      </c>
      <c r="M115">
        <f t="shared" si="9"/>
        <v>122</v>
      </c>
      <c r="N115">
        <f t="shared" si="10"/>
        <v>0.20491803278688525</v>
      </c>
      <c r="O115">
        <f t="shared" si="11"/>
        <v>0.58196721311475408</v>
      </c>
      <c r="P115">
        <f t="shared" si="12"/>
        <v>0.14754098360655737</v>
      </c>
      <c r="Q115">
        <f t="shared" si="13"/>
        <v>6.5573770491803282E-2</v>
      </c>
      <c r="R115">
        <f t="shared" si="14"/>
        <v>0.58196721311475408</v>
      </c>
      <c r="S115" t="str">
        <f t="shared" si="15"/>
        <v>Ford</v>
      </c>
    </row>
    <row r="116" spans="1:19" x14ac:dyDescent="0.3">
      <c r="A116" t="s">
        <v>575</v>
      </c>
      <c r="B116" t="s">
        <v>117</v>
      </c>
      <c r="C116">
        <v>6</v>
      </c>
      <c r="D116" t="s">
        <v>10</v>
      </c>
      <c r="E116" t="s">
        <v>437</v>
      </c>
      <c r="F116">
        <v>328</v>
      </c>
      <c r="G116">
        <v>198</v>
      </c>
      <c r="H116">
        <f t="shared" si="16"/>
        <v>0.60365853658536583</v>
      </c>
      <c r="I116">
        <v>62</v>
      </c>
      <c r="J116">
        <v>89</v>
      </c>
      <c r="K116">
        <v>25</v>
      </c>
      <c r="L116">
        <v>0</v>
      </c>
      <c r="M116">
        <f t="shared" si="9"/>
        <v>176</v>
      </c>
      <c r="N116">
        <f t="shared" si="10"/>
        <v>0.35227272727272729</v>
      </c>
      <c r="O116">
        <f t="shared" si="11"/>
        <v>0.50568181818181823</v>
      </c>
      <c r="P116">
        <f t="shared" si="12"/>
        <v>0.14204545454545456</v>
      </c>
      <c r="Q116">
        <f t="shared" si="13"/>
        <v>0</v>
      </c>
      <c r="R116">
        <f t="shared" si="14"/>
        <v>0.50568181818181823</v>
      </c>
      <c r="S116" t="str">
        <f t="shared" si="15"/>
        <v>Ford</v>
      </c>
    </row>
    <row r="117" spans="1:19" x14ac:dyDescent="0.3">
      <c r="A117" t="s">
        <v>576</v>
      </c>
      <c r="B117" t="s">
        <v>118</v>
      </c>
      <c r="C117">
        <v>6</v>
      </c>
      <c r="D117" t="s">
        <v>10</v>
      </c>
      <c r="E117" t="s">
        <v>437</v>
      </c>
      <c r="F117">
        <v>1765</v>
      </c>
      <c r="G117">
        <v>1146</v>
      </c>
      <c r="H117">
        <f t="shared" si="16"/>
        <v>0.64929178470254956</v>
      </c>
      <c r="I117">
        <v>374</v>
      </c>
      <c r="J117">
        <v>602</v>
      </c>
      <c r="K117">
        <v>85</v>
      </c>
      <c r="L117">
        <v>0</v>
      </c>
      <c r="M117">
        <f t="shared" si="9"/>
        <v>1061</v>
      </c>
      <c r="N117">
        <f t="shared" si="10"/>
        <v>0.352497643732328</v>
      </c>
      <c r="O117">
        <f t="shared" si="11"/>
        <v>0.56738925541941565</v>
      </c>
      <c r="P117">
        <f t="shared" si="12"/>
        <v>8.0113100848256361E-2</v>
      </c>
      <c r="Q117">
        <f t="shared" si="13"/>
        <v>0</v>
      </c>
      <c r="R117">
        <f t="shared" si="14"/>
        <v>0.56738925541941565</v>
      </c>
      <c r="S117" t="str">
        <f t="shared" si="15"/>
        <v>Ford</v>
      </c>
    </row>
    <row r="118" spans="1:19" x14ac:dyDescent="0.3">
      <c r="A118" t="s">
        <v>577</v>
      </c>
      <c r="B118" t="s">
        <v>119</v>
      </c>
      <c r="C118">
        <v>6</v>
      </c>
      <c r="D118" t="s">
        <v>10</v>
      </c>
      <c r="E118" t="s">
        <v>437</v>
      </c>
      <c r="F118">
        <v>399</v>
      </c>
      <c r="G118">
        <v>201</v>
      </c>
      <c r="H118">
        <f t="shared" si="16"/>
        <v>0.50375939849624063</v>
      </c>
      <c r="I118">
        <v>80</v>
      </c>
      <c r="J118">
        <v>92</v>
      </c>
      <c r="K118">
        <v>20</v>
      </c>
      <c r="L118">
        <v>0</v>
      </c>
      <c r="M118">
        <f t="shared" si="9"/>
        <v>192</v>
      </c>
      <c r="N118">
        <f t="shared" si="10"/>
        <v>0.41666666666666669</v>
      </c>
      <c r="O118">
        <f t="shared" si="11"/>
        <v>0.47916666666666669</v>
      </c>
      <c r="P118">
        <f t="shared" si="12"/>
        <v>0.10416666666666667</v>
      </c>
      <c r="Q118">
        <f t="shared" si="13"/>
        <v>0</v>
      </c>
      <c r="R118">
        <f t="shared" si="14"/>
        <v>0.47916666666666669</v>
      </c>
      <c r="S118" t="str">
        <f t="shared" si="15"/>
        <v>Ford</v>
      </c>
    </row>
    <row r="119" spans="1:19" x14ac:dyDescent="0.3">
      <c r="A119" t="s">
        <v>578</v>
      </c>
      <c r="B119" t="s">
        <v>39</v>
      </c>
      <c r="C119">
        <v>6</v>
      </c>
      <c r="D119" t="s">
        <v>44</v>
      </c>
      <c r="E119">
        <v>0</v>
      </c>
      <c r="F119">
        <v>0</v>
      </c>
      <c r="G119">
        <v>646</v>
      </c>
      <c r="H119" t="str">
        <f t="shared" si="16"/>
        <v/>
      </c>
      <c r="I119">
        <v>202</v>
      </c>
      <c r="J119">
        <v>367</v>
      </c>
      <c r="K119">
        <v>36</v>
      </c>
      <c r="L119">
        <v>14</v>
      </c>
      <c r="M119">
        <f t="shared" si="9"/>
        <v>619</v>
      </c>
      <c r="N119">
        <f t="shared" si="10"/>
        <v>0.32633279483037159</v>
      </c>
      <c r="O119">
        <f t="shared" si="11"/>
        <v>0.59289176090468498</v>
      </c>
      <c r="P119">
        <f t="shared" si="12"/>
        <v>5.8158319870759291E-2</v>
      </c>
      <c r="Q119">
        <f t="shared" si="13"/>
        <v>2.2617124394184167E-2</v>
      </c>
      <c r="R119">
        <f t="shared" si="14"/>
        <v>0.59289176090468498</v>
      </c>
      <c r="S119" t="str">
        <f t="shared" si="15"/>
        <v>Ford</v>
      </c>
    </row>
    <row r="120" spans="1:19" x14ac:dyDescent="0.3">
      <c r="A120" t="s">
        <v>579</v>
      </c>
      <c r="B120" t="s">
        <v>40</v>
      </c>
      <c r="C120">
        <v>6</v>
      </c>
      <c r="D120" t="s">
        <v>43</v>
      </c>
      <c r="E120">
        <v>0</v>
      </c>
      <c r="F120">
        <v>0</v>
      </c>
      <c r="G120">
        <v>0</v>
      </c>
      <c r="H120" t="str">
        <f t="shared" si="16"/>
        <v/>
      </c>
      <c r="I120">
        <v>60</v>
      </c>
      <c r="J120">
        <v>123</v>
      </c>
      <c r="K120">
        <v>19</v>
      </c>
      <c r="L120">
        <v>0</v>
      </c>
      <c r="M120">
        <f t="shared" si="9"/>
        <v>202</v>
      </c>
      <c r="N120">
        <f t="shared" si="10"/>
        <v>0.29702970297029702</v>
      </c>
      <c r="O120">
        <f t="shared" si="11"/>
        <v>0.6089108910891089</v>
      </c>
      <c r="P120">
        <f t="shared" si="12"/>
        <v>9.405940594059406E-2</v>
      </c>
      <c r="Q120">
        <f t="shared" si="13"/>
        <v>0</v>
      </c>
      <c r="R120">
        <f t="shared" si="14"/>
        <v>0.6089108910891089</v>
      </c>
      <c r="S120" t="str">
        <f t="shared" si="15"/>
        <v>Ford</v>
      </c>
    </row>
    <row r="121" spans="1:19" x14ac:dyDescent="0.3">
      <c r="A121" t="s">
        <v>580</v>
      </c>
      <c r="B121" t="s">
        <v>41</v>
      </c>
      <c r="C121">
        <v>6</v>
      </c>
      <c r="D121" t="s">
        <v>42</v>
      </c>
      <c r="E121">
        <v>0</v>
      </c>
      <c r="F121">
        <v>7169</v>
      </c>
      <c r="G121">
        <v>4949</v>
      </c>
      <c r="H121">
        <f t="shared" si="16"/>
        <v>0.6903333798298229</v>
      </c>
      <c r="I121">
        <v>1486</v>
      </c>
      <c r="J121">
        <v>2882</v>
      </c>
      <c r="K121">
        <v>380</v>
      </c>
      <c r="L121">
        <v>27</v>
      </c>
      <c r="M121">
        <f t="shared" si="9"/>
        <v>4775</v>
      </c>
      <c r="N121">
        <f t="shared" si="10"/>
        <v>0.31120418848167541</v>
      </c>
      <c r="O121">
        <f t="shared" si="11"/>
        <v>0.60356020942408373</v>
      </c>
      <c r="P121">
        <f t="shared" si="12"/>
        <v>7.9581151832460728E-2</v>
      </c>
      <c r="Q121">
        <f t="shared" si="13"/>
        <v>5.6544502617801046E-3</v>
      </c>
      <c r="R121">
        <f t="shared" si="14"/>
        <v>0.60356020942408373</v>
      </c>
      <c r="S121" t="str">
        <f t="shared" si="15"/>
        <v>Ford</v>
      </c>
    </row>
    <row r="122" spans="1:19" x14ac:dyDescent="0.3">
      <c r="A122" t="s">
        <v>581</v>
      </c>
      <c r="B122" t="s">
        <v>120</v>
      </c>
      <c r="C122">
        <v>7</v>
      </c>
      <c r="D122" t="s">
        <v>10</v>
      </c>
      <c r="E122" t="s">
        <v>438</v>
      </c>
      <c r="F122">
        <v>813</v>
      </c>
      <c r="G122">
        <v>445</v>
      </c>
      <c r="H122">
        <f t="shared" si="16"/>
        <v>0.54735547355473557</v>
      </c>
      <c r="I122">
        <v>132</v>
      </c>
      <c r="J122">
        <v>266</v>
      </c>
      <c r="K122">
        <v>15</v>
      </c>
      <c r="L122">
        <v>1</v>
      </c>
      <c r="M122">
        <f t="shared" si="9"/>
        <v>414</v>
      </c>
      <c r="N122">
        <f t="shared" si="10"/>
        <v>0.3188405797101449</v>
      </c>
      <c r="O122">
        <f t="shared" si="11"/>
        <v>0.64251207729468596</v>
      </c>
      <c r="P122">
        <f t="shared" si="12"/>
        <v>3.6231884057971016E-2</v>
      </c>
      <c r="Q122">
        <f t="shared" si="13"/>
        <v>2.4154589371980675E-3</v>
      </c>
      <c r="R122">
        <f t="shared" si="14"/>
        <v>0.64251207729468596</v>
      </c>
      <c r="S122" t="str">
        <f t="shared" si="15"/>
        <v>Ford</v>
      </c>
    </row>
    <row r="123" spans="1:19" x14ac:dyDescent="0.3">
      <c r="A123" t="s">
        <v>582</v>
      </c>
      <c r="B123" t="s">
        <v>121</v>
      </c>
      <c r="C123">
        <v>7</v>
      </c>
      <c r="D123" t="s">
        <v>10</v>
      </c>
      <c r="E123" t="s">
        <v>438</v>
      </c>
      <c r="F123">
        <v>947</v>
      </c>
      <c r="G123">
        <v>478</v>
      </c>
      <c r="H123">
        <f t="shared" si="16"/>
        <v>0.50475184794086592</v>
      </c>
      <c r="I123">
        <v>133</v>
      </c>
      <c r="J123">
        <v>278</v>
      </c>
      <c r="K123">
        <v>18</v>
      </c>
      <c r="L123">
        <v>7</v>
      </c>
      <c r="M123">
        <f t="shared" si="9"/>
        <v>436</v>
      </c>
      <c r="N123">
        <f t="shared" si="10"/>
        <v>0.30504587155963303</v>
      </c>
      <c r="O123">
        <f t="shared" si="11"/>
        <v>0.63761467889908252</v>
      </c>
      <c r="P123">
        <f t="shared" si="12"/>
        <v>4.1284403669724773E-2</v>
      </c>
      <c r="Q123">
        <f t="shared" si="13"/>
        <v>1.6055045871559634E-2</v>
      </c>
      <c r="R123">
        <f t="shared" si="14"/>
        <v>0.63761467889908252</v>
      </c>
      <c r="S123" t="str">
        <f t="shared" si="15"/>
        <v>Ford</v>
      </c>
    </row>
    <row r="124" spans="1:19" x14ac:dyDescent="0.3">
      <c r="A124" t="s">
        <v>583</v>
      </c>
      <c r="B124" t="s">
        <v>122</v>
      </c>
      <c r="C124">
        <v>7</v>
      </c>
      <c r="D124" t="s">
        <v>10</v>
      </c>
      <c r="E124" t="s">
        <v>438</v>
      </c>
      <c r="F124">
        <v>1792</v>
      </c>
      <c r="G124">
        <v>852</v>
      </c>
      <c r="H124">
        <f t="shared" si="16"/>
        <v>0.47544642857142855</v>
      </c>
      <c r="I124">
        <v>302</v>
      </c>
      <c r="J124">
        <v>423</v>
      </c>
      <c r="K124">
        <v>31</v>
      </c>
      <c r="L124">
        <v>6</v>
      </c>
      <c r="M124">
        <f t="shared" si="9"/>
        <v>762</v>
      </c>
      <c r="N124">
        <f t="shared" si="10"/>
        <v>0.39632545931758528</v>
      </c>
      <c r="O124">
        <f t="shared" si="11"/>
        <v>0.55511811023622049</v>
      </c>
      <c r="P124">
        <f t="shared" si="12"/>
        <v>4.0682414698162729E-2</v>
      </c>
      <c r="Q124">
        <f t="shared" si="13"/>
        <v>7.874015748031496E-3</v>
      </c>
      <c r="R124">
        <f t="shared" si="14"/>
        <v>0.55511811023622049</v>
      </c>
      <c r="S124" t="str">
        <f t="shared" si="15"/>
        <v>Ford</v>
      </c>
    </row>
    <row r="125" spans="1:19" x14ac:dyDescent="0.3">
      <c r="A125" t="s">
        <v>584</v>
      </c>
      <c r="B125" t="s">
        <v>123</v>
      </c>
      <c r="C125">
        <v>7</v>
      </c>
      <c r="D125" t="s">
        <v>10</v>
      </c>
      <c r="E125" t="s">
        <v>438</v>
      </c>
      <c r="F125">
        <v>1311</v>
      </c>
      <c r="G125">
        <v>702</v>
      </c>
      <c r="H125">
        <f t="shared" si="16"/>
        <v>0.53546910755148747</v>
      </c>
      <c r="I125">
        <v>223</v>
      </c>
      <c r="J125">
        <v>371</v>
      </c>
      <c r="K125">
        <v>32</v>
      </c>
      <c r="L125">
        <v>4</v>
      </c>
      <c r="M125">
        <f t="shared" si="9"/>
        <v>630</v>
      </c>
      <c r="N125">
        <f t="shared" si="10"/>
        <v>0.35396825396825399</v>
      </c>
      <c r="O125">
        <f t="shared" si="11"/>
        <v>0.58888888888888891</v>
      </c>
      <c r="P125">
        <f t="shared" si="12"/>
        <v>5.0793650793650794E-2</v>
      </c>
      <c r="Q125">
        <f t="shared" si="13"/>
        <v>6.3492063492063492E-3</v>
      </c>
      <c r="R125">
        <f t="shared" si="14"/>
        <v>0.58888888888888891</v>
      </c>
      <c r="S125" t="str">
        <f t="shared" si="15"/>
        <v>Ford</v>
      </c>
    </row>
    <row r="126" spans="1:19" x14ac:dyDescent="0.3">
      <c r="A126" t="s">
        <v>585</v>
      </c>
      <c r="B126" t="s">
        <v>125</v>
      </c>
      <c r="C126">
        <v>7</v>
      </c>
      <c r="D126" t="s">
        <v>10</v>
      </c>
      <c r="E126" t="s">
        <v>438</v>
      </c>
      <c r="F126">
        <v>2296</v>
      </c>
      <c r="G126">
        <v>971</v>
      </c>
      <c r="H126">
        <f t="shared" si="16"/>
        <v>0.42290940766550522</v>
      </c>
      <c r="I126">
        <v>331</v>
      </c>
      <c r="J126">
        <v>449</v>
      </c>
      <c r="K126">
        <v>31</v>
      </c>
      <c r="L126">
        <v>11</v>
      </c>
      <c r="M126">
        <f t="shared" si="9"/>
        <v>822</v>
      </c>
      <c r="N126">
        <f t="shared" si="10"/>
        <v>0.402676399026764</v>
      </c>
      <c r="O126">
        <f t="shared" si="11"/>
        <v>0.54622871046228716</v>
      </c>
      <c r="P126">
        <f t="shared" si="12"/>
        <v>3.7712895377128956E-2</v>
      </c>
      <c r="Q126">
        <f t="shared" si="13"/>
        <v>1.3381995133819951E-2</v>
      </c>
      <c r="R126">
        <f t="shared" si="14"/>
        <v>0.54622871046228716</v>
      </c>
      <c r="S126" t="str">
        <f t="shared" si="15"/>
        <v>Ford</v>
      </c>
    </row>
    <row r="127" spans="1:19" x14ac:dyDescent="0.3">
      <c r="A127" t="s">
        <v>586</v>
      </c>
      <c r="B127" t="s">
        <v>124</v>
      </c>
      <c r="C127">
        <v>7</v>
      </c>
      <c r="D127" t="s">
        <v>10</v>
      </c>
      <c r="E127" t="s">
        <v>438</v>
      </c>
      <c r="F127">
        <v>2322</v>
      </c>
      <c r="G127">
        <v>967</v>
      </c>
      <c r="H127">
        <f t="shared" si="16"/>
        <v>0.41645133505598619</v>
      </c>
      <c r="I127">
        <v>327</v>
      </c>
      <c r="J127">
        <v>543</v>
      </c>
      <c r="K127">
        <v>27</v>
      </c>
      <c r="L127">
        <v>8</v>
      </c>
      <c r="M127">
        <f t="shared" si="9"/>
        <v>905</v>
      </c>
      <c r="N127">
        <f t="shared" si="10"/>
        <v>0.36132596685082874</v>
      </c>
      <c r="O127">
        <f t="shared" si="11"/>
        <v>0.6</v>
      </c>
      <c r="P127">
        <f t="shared" si="12"/>
        <v>2.9834254143646408E-2</v>
      </c>
      <c r="Q127">
        <f t="shared" si="13"/>
        <v>8.8397790055248626E-3</v>
      </c>
      <c r="R127">
        <f t="shared" si="14"/>
        <v>0.6</v>
      </c>
      <c r="S127" t="str">
        <f t="shared" si="15"/>
        <v>Ford</v>
      </c>
    </row>
    <row r="128" spans="1:19" x14ac:dyDescent="0.3">
      <c r="A128" t="s">
        <v>587</v>
      </c>
      <c r="B128" t="s">
        <v>126</v>
      </c>
      <c r="C128">
        <v>7</v>
      </c>
      <c r="D128" t="s">
        <v>10</v>
      </c>
      <c r="E128" t="s">
        <v>438</v>
      </c>
      <c r="F128">
        <v>1891</v>
      </c>
      <c r="G128">
        <v>807</v>
      </c>
      <c r="H128">
        <f t="shared" si="16"/>
        <v>0.4267583289264939</v>
      </c>
      <c r="I128">
        <v>335</v>
      </c>
      <c r="J128">
        <v>331</v>
      </c>
      <c r="K128">
        <v>30</v>
      </c>
      <c r="L128">
        <v>6</v>
      </c>
      <c r="M128">
        <f t="shared" si="9"/>
        <v>702</v>
      </c>
      <c r="N128">
        <f t="shared" si="10"/>
        <v>0.4772079772079772</v>
      </c>
      <c r="O128">
        <f t="shared" si="11"/>
        <v>0.47150997150997154</v>
      </c>
      <c r="P128">
        <f t="shared" si="12"/>
        <v>4.2735042735042736E-2</v>
      </c>
      <c r="Q128">
        <f t="shared" si="13"/>
        <v>8.5470085470085479E-3</v>
      </c>
      <c r="R128">
        <f t="shared" si="14"/>
        <v>2.4772079772079771</v>
      </c>
      <c r="S128" t="str">
        <f t="shared" si="15"/>
        <v>Carter</v>
      </c>
    </row>
    <row r="129" spans="1:19" x14ac:dyDescent="0.3">
      <c r="A129" t="s">
        <v>588</v>
      </c>
      <c r="B129" t="s">
        <v>127</v>
      </c>
      <c r="C129">
        <v>7</v>
      </c>
      <c r="D129" t="s">
        <v>10</v>
      </c>
      <c r="E129" t="s">
        <v>438</v>
      </c>
      <c r="F129">
        <v>1711</v>
      </c>
      <c r="G129">
        <v>760</v>
      </c>
      <c r="H129">
        <f t="shared" si="16"/>
        <v>0.44418468731735827</v>
      </c>
      <c r="I129">
        <v>340</v>
      </c>
      <c r="J129">
        <v>278</v>
      </c>
      <c r="K129">
        <v>32</v>
      </c>
      <c r="L129">
        <v>15</v>
      </c>
      <c r="M129">
        <f t="shared" si="9"/>
        <v>665</v>
      </c>
      <c r="N129">
        <f t="shared" si="10"/>
        <v>0.51127819548872178</v>
      </c>
      <c r="O129">
        <f t="shared" si="11"/>
        <v>0.41804511278195489</v>
      </c>
      <c r="P129">
        <f t="shared" si="12"/>
        <v>4.8120300751879702E-2</v>
      </c>
      <c r="Q129">
        <f t="shared" si="13"/>
        <v>2.2556390977443608E-2</v>
      </c>
      <c r="R129">
        <f t="shared" si="14"/>
        <v>2.511278195488722</v>
      </c>
      <c r="S129" t="str">
        <f t="shared" si="15"/>
        <v>Carter</v>
      </c>
    </row>
    <row r="130" spans="1:19" x14ac:dyDescent="0.3">
      <c r="A130" t="s">
        <v>589</v>
      </c>
      <c r="B130" t="s">
        <v>128</v>
      </c>
      <c r="C130">
        <v>7</v>
      </c>
      <c r="D130" t="s">
        <v>10</v>
      </c>
      <c r="E130" t="s">
        <v>438</v>
      </c>
      <c r="F130">
        <v>860</v>
      </c>
      <c r="G130">
        <v>476</v>
      </c>
      <c r="H130">
        <f t="shared" si="16"/>
        <v>0.55348837209302326</v>
      </c>
      <c r="I130">
        <v>167</v>
      </c>
      <c r="J130">
        <v>251</v>
      </c>
      <c r="K130">
        <v>23</v>
      </c>
      <c r="L130">
        <v>3</v>
      </c>
      <c r="M130">
        <f t="shared" si="9"/>
        <v>444</v>
      </c>
      <c r="N130">
        <f t="shared" si="10"/>
        <v>0.37612612612612611</v>
      </c>
      <c r="O130">
        <f t="shared" si="11"/>
        <v>0.56531531531531531</v>
      </c>
      <c r="P130">
        <f t="shared" si="12"/>
        <v>5.18018018018018E-2</v>
      </c>
      <c r="Q130">
        <f t="shared" si="13"/>
        <v>6.7567567567567571E-3</v>
      </c>
      <c r="R130">
        <f t="shared" si="14"/>
        <v>0.56531531531531531</v>
      </c>
      <c r="S130" t="str">
        <f t="shared" si="15"/>
        <v>Ford</v>
      </c>
    </row>
    <row r="131" spans="1:19" x14ac:dyDescent="0.3">
      <c r="A131" t="s">
        <v>590</v>
      </c>
      <c r="B131" t="s">
        <v>129</v>
      </c>
      <c r="C131">
        <v>7</v>
      </c>
      <c r="D131" t="s">
        <v>10</v>
      </c>
      <c r="E131" t="s">
        <v>438</v>
      </c>
      <c r="F131">
        <v>1044</v>
      </c>
      <c r="G131">
        <v>498</v>
      </c>
      <c r="H131">
        <f t="shared" si="16"/>
        <v>0.47701149425287354</v>
      </c>
      <c r="I131">
        <v>158</v>
      </c>
      <c r="J131">
        <v>272</v>
      </c>
      <c r="K131">
        <v>14</v>
      </c>
      <c r="L131">
        <v>7</v>
      </c>
      <c r="M131">
        <f t="shared" ref="M131:M194" si="17">SUM(I131:L131)</f>
        <v>451</v>
      </c>
      <c r="N131">
        <f t="shared" ref="N131:N194" si="18">I131/$M131</f>
        <v>0.35033259423503327</v>
      </c>
      <c r="O131">
        <f t="shared" ref="O131:O194" si="19">J131/$M131</f>
        <v>0.60310421286031046</v>
      </c>
      <c r="P131">
        <f t="shared" ref="P131:P194" si="20">K131/$M131</f>
        <v>3.1042128603104215E-2</v>
      </c>
      <c r="Q131">
        <f t="shared" ref="Q131:Q194" si="21">L131/$M131</f>
        <v>1.5521064301552107E-2</v>
      </c>
      <c r="R131">
        <f t="shared" ref="R131:R194" si="22">IF(M131=0,10,IF(MAX(I131:L131)=LARGE(I131:L131,2),9,IF(J131=MAX(I131:L131),O131,IF(I131=MAX(I131:L131),N131+2,IF(K131=MAX(I131:L131),P131+3,-1)))))</f>
        <v>0.60310421286031046</v>
      </c>
      <c r="S131" t="str">
        <f t="shared" ref="S131:S194" si="23">IF(M131=0,"No Votes",IF(MAX(I131:L131)=LARGE(I131:L131,2),"Tie",IF(J131=MAX(I131:L131),"Ford",IF(I131=MAX(I131:L131),"Carter",IF(K131=MAX(I131:L131),"Macbride",-1)))))</f>
        <v>Ford</v>
      </c>
    </row>
    <row r="132" spans="1:19" x14ac:dyDescent="0.3">
      <c r="A132" t="s">
        <v>591</v>
      </c>
      <c r="B132" t="s">
        <v>39</v>
      </c>
      <c r="C132">
        <v>7</v>
      </c>
      <c r="D132" t="s">
        <v>44</v>
      </c>
      <c r="E132">
        <v>0</v>
      </c>
      <c r="F132">
        <v>0</v>
      </c>
      <c r="G132">
        <v>829</v>
      </c>
      <c r="H132" t="str">
        <f t="shared" si="16"/>
        <v/>
      </c>
      <c r="I132">
        <v>309</v>
      </c>
      <c r="J132">
        <v>422</v>
      </c>
      <c r="K132">
        <v>38</v>
      </c>
      <c r="L132">
        <v>17</v>
      </c>
      <c r="M132">
        <f t="shared" si="17"/>
        <v>786</v>
      </c>
      <c r="N132">
        <f t="shared" si="18"/>
        <v>0.3931297709923664</v>
      </c>
      <c r="O132">
        <f t="shared" si="19"/>
        <v>0.53689567430025442</v>
      </c>
      <c r="P132">
        <f t="shared" si="20"/>
        <v>4.8346055979643768E-2</v>
      </c>
      <c r="Q132">
        <f t="shared" si="21"/>
        <v>2.1628498727735368E-2</v>
      </c>
      <c r="R132">
        <f t="shared" si="22"/>
        <v>0.53689567430025442</v>
      </c>
      <c r="S132" t="str">
        <f t="shared" si="23"/>
        <v>Ford</v>
      </c>
    </row>
    <row r="133" spans="1:19" x14ac:dyDescent="0.3">
      <c r="A133" t="s">
        <v>592</v>
      </c>
      <c r="B133" t="s">
        <v>40</v>
      </c>
      <c r="C133">
        <v>7</v>
      </c>
      <c r="D133" t="s">
        <v>43</v>
      </c>
      <c r="E133">
        <v>0</v>
      </c>
      <c r="F133">
        <v>0</v>
      </c>
      <c r="G133">
        <v>0</v>
      </c>
      <c r="H133" t="str">
        <f t="shared" si="16"/>
        <v/>
      </c>
      <c r="I133">
        <v>178</v>
      </c>
      <c r="J133">
        <v>221</v>
      </c>
      <c r="K133">
        <v>23</v>
      </c>
      <c r="L133">
        <v>5</v>
      </c>
      <c r="M133">
        <f t="shared" si="17"/>
        <v>427</v>
      </c>
      <c r="N133">
        <f t="shared" si="18"/>
        <v>0.41686182669789229</v>
      </c>
      <c r="O133">
        <f t="shared" si="19"/>
        <v>0.51756440281030447</v>
      </c>
      <c r="P133">
        <f t="shared" si="20"/>
        <v>5.3864168618266976E-2</v>
      </c>
      <c r="Q133">
        <f t="shared" si="21"/>
        <v>1.1709601873536301E-2</v>
      </c>
      <c r="R133">
        <f t="shared" si="22"/>
        <v>0.51756440281030447</v>
      </c>
      <c r="S133" t="str">
        <f t="shared" si="23"/>
        <v>Ford</v>
      </c>
    </row>
    <row r="134" spans="1:19" x14ac:dyDescent="0.3">
      <c r="A134" t="s">
        <v>593</v>
      </c>
      <c r="B134" t="s">
        <v>41</v>
      </c>
      <c r="C134">
        <v>7</v>
      </c>
      <c r="D134" t="s">
        <v>42</v>
      </c>
      <c r="E134">
        <v>0</v>
      </c>
      <c r="F134">
        <v>14987</v>
      </c>
      <c r="G134">
        <v>7785</v>
      </c>
      <c r="H134">
        <f t="shared" si="16"/>
        <v>0.51945019016480953</v>
      </c>
      <c r="I134">
        <v>2935</v>
      </c>
      <c r="J134">
        <v>4105</v>
      </c>
      <c r="K134">
        <v>314</v>
      </c>
      <c r="L134">
        <v>90</v>
      </c>
      <c r="M134">
        <f t="shared" si="17"/>
        <v>7444</v>
      </c>
      <c r="N134">
        <f t="shared" si="18"/>
        <v>0.39427727028479315</v>
      </c>
      <c r="O134">
        <f t="shared" si="19"/>
        <v>0.55145083288554542</v>
      </c>
      <c r="P134">
        <f t="shared" si="20"/>
        <v>4.2181622783449758E-2</v>
      </c>
      <c r="Q134">
        <f t="shared" si="21"/>
        <v>1.2090274046211715E-2</v>
      </c>
      <c r="R134">
        <f t="shared" si="22"/>
        <v>0.55145083288554542</v>
      </c>
      <c r="S134" t="str">
        <f t="shared" si="23"/>
        <v>Ford</v>
      </c>
    </row>
    <row r="135" spans="1:19" x14ac:dyDescent="0.3">
      <c r="A135" t="s">
        <v>594</v>
      </c>
      <c r="B135" t="s">
        <v>130</v>
      </c>
      <c r="C135">
        <v>8</v>
      </c>
      <c r="D135" t="s">
        <v>10</v>
      </c>
      <c r="E135" t="s">
        <v>438</v>
      </c>
      <c r="F135">
        <v>1378</v>
      </c>
      <c r="G135">
        <v>620</v>
      </c>
      <c r="H135">
        <f t="shared" si="16"/>
        <v>0.44992743105950656</v>
      </c>
      <c r="I135">
        <v>245</v>
      </c>
      <c r="J135">
        <v>247</v>
      </c>
      <c r="K135">
        <v>34</v>
      </c>
      <c r="L135">
        <v>7</v>
      </c>
      <c r="M135">
        <f t="shared" si="17"/>
        <v>533</v>
      </c>
      <c r="N135">
        <f t="shared" si="18"/>
        <v>0.45966228893058159</v>
      </c>
      <c r="O135">
        <f t="shared" si="19"/>
        <v>0.46341463414634149</v>
      </c>
      <c r="P135">
        <f t="shared" si="20"/>
        <v>6.3789868667917443E-2</v>
      </c>
      <c r="Q135">
        <f t="shared" si="21"/>
        <v>1.3133208255159476E-2</v>
      </c>
      <c r="R135">
        <f t="shared" si="22"/>
        <v>0.46341463414634149</v>
      </c>
      <c r="S135" t="str">
        <f t="shared" si="23"/>
        <v>Ford</v>
      </c>
    </row>
    <row r="136" spans="1:19" x14ac:dyDescent="0.3">
      <c r="A136" t="s">
        <v>595</v>
      </c>
      <c r="B136" t="s">
        <v>131</v>
      </c>
      <c r="C136">
        <v>8</v>
      </c>
      <c r="D136" t="s">
        <v>10</v>
      </c>
      <c r="E136" t="s">
        <v>438</v>
      </c>
      <c r="F136">
        <v>1564</v>
      </c>
      <c r="G136">
        <v>684</v>
      </c>
      <c r="H136">
        <f t="shared" si="16"/>
        <v>0.4373401534526854</v>
      </c>
      <c r="I136">
        <v>226</v>
      </c>
      <c r="J136">
        <v>347</v>
      </c>
      <c r="K136">
        <v>32</v>
      </c>
      <c r="L136">
        <v>2</v>
      </c>
      <c r="M136">
        <f t="shared" si="17"/>
        <v>607</v>
      </c>
      <c r="N136">
        <f t="shared" si="18"/>
        <v>0.37232289950576608</v>
      </c>
      <c r="O136">
        <f t="shared" si="19"/>
        <v>0.57166392092257001</v>
      </c>
      <c r="P136">
        <f t="shared" si="20"/>
        <v>5.2718286655683691E-2</v>
      </c>
      <c r="Q136">
        <f t="shared" si="21"/>
        <v>3.2948929159802307E-3</v>
      </c>
      <c r="R136">
        <f t="shared" si="22"/>
        <v>0.57166392092257001</v>
      </c>
      <c r="S136" t="str">
        <f t="shared" si="23"/>
        <v>Ford</v>
      </c>
    </row>
    <row r="137" spans="1:19" x14ac:dyDescent="0.3">
      <c r="A137" t="s">
        <v>596</v>
      </c>
      <c r="B137" t="s">
        <v>132</v>
      </c>
      <c r="C137">
        <v>8</v>
      </c>
      <c r="D137" t="s">
        <v>10</v>
      </c>
      <c r="E137" t="s">
        <v>438</v>
      </c>
      <c r="F137">
        <v>965</v>
      </c>
      <c r="G137">
        <v>543</v>
      </c>
      <c r="H137">
        <f t="shared" si="16"/>
        <v>0.56269430051813474</v>
      </c>
      <c r="I137">
        <v>190</v>
      </c>
      <c r="J137">
        <v>270</v>
      </c>
      <c r="K137">
        <v>29</v>
      </c>
      <c r="L137">
        <v>3</v>
      </c>
      <c r="M137">
        <f t="shared" si="17"/>
        <v>492</v>
      </c>
      <c r="N137">
        <f t="shared" si="18"/>
        <v>0.38617886178861788</v>
      </c>
      <c r="O137">
        <f t="shared" si="19"/>
        <v>0.54878048780487809</v>
      </c>
      <c r="P137">
        <f t="shared" si="20"/>
        <v>5.894308943089431E-2</v>
      </c>
      <c r="Q137">
        <f t="shared" si="21"/>
        <v>6.0975609756097563E-3</v>
      </c>
      <c r="R137">
        <f t="shared" si="22"/>
        <v>0.54878048780487809</v>
      </c>
      <c r="S137" t="str">
        <f t="shared" si="23"/>
        <v>Ford</v>
      </c>
    </row>
    <row r="138" spans="1:19" x14ac:dyDescent="0.3">
      <c r="A138" t="s">
        <v>597</v>
      </c>
      <c r="B138" t="s">
        <v>133</v>
      </c>
      <c r="C138">
        <v>8</v>
      </c>
      <c r="D138" t="s">
        <v>10</v>
      </c>
      <c r="E138" t="s">
        <v>438</v>
      </c>
      <c r="F138">
        <v>1805</v>
      </c>
      <c r="G138">
        <v>974</v>
      </c>
      <c r="H138">
        <f t="shared" si="16"/>
        <v>0.53961218836565095</v>
      </c>
      <c r="I138">
        <v>322</v>
      </c>
      <c r="J138">
        <v>494</v>
      </c>
      <c r="K138">
        <v>52</v>
      </c>
      <c r="L138">
        <v>9</v>
      </c>
      <c r="M138">
        <f t="shared" si="17"/>
        <v>877</v>
      </c>
      <c r="N138">
        <f t="shared" si="18"/>
        <v>0.3671607753705815</v>
      </c>
      <c r="O138">
        <f t="shared" si="19"/>
        <v>0.5632839224629419</v>
      </c>
      <c r="P138">
        <f t="shared" si="20"/>
        <v>5.9293044469783354E-2</v>
      </c>
      <c r="Q138">
        <f t="shared" si="21"/>
        <v>1.0262257696693273E-2</v>
      </c>
      <c r="R138">
        <f t="shared" si="22"/>
        <v>0.5632839224629419</v>
      </c>
      <c r="S138" t="str">
        <f t="shared" si="23"/>
        <v>Ford</v>
      </c>
    </row>
    <row r="139" spans="1:19" x14ac:dyDescent="0.3">
      <c r="A139" t="s">
        <v>598</v>
      </c>
      <c r="B139" t="s">
        <v>134</v>
      </c>
      <c r="C139">
        <v>8</v>
      </c>
      <c r="D139" t="s">
        <v>10</v>
      </c>
      <c r="E139" t="s">
        <v>438</v>
      </c>
      <c r="F139">
        <v>1388</v>
      </c>
      <c r="G139">
        <v>753</v>
      </c>
      <c r="H139">
        <f t="shared" si="16"/>
        <v>0.54250720461095103</v>
      </c>
      <c r="I139">
        <v>240</v>
      </c>
      <c r="J139">
        <v>399</v>
      </c>
      <c r="K139">
        <v>39</v>
      </c>
      <c r="L139">
        <v>2</v>
      </c>
      <c r="M139">
        <f t="shared" si="17"/>
        <v>680</v>
      </c>
      <c r="N139">
        <f t="shared" si="18"/>
        <v>0.35294117647058826</v>
      </c>
      <c r="O139">
        <f t="shared" si="19"/>
        <v>0.58676470588235297</v>
      </c>
      <c r="P139">
        <f t="shared" si="20"/>
        <v>5.7352941176470586E-2</v>
      </c>
      <c r="Q139">
        <f t="shared" si="21"/>
        <v>2.9411764705882353E-3</v>
      </c>
      <c r="R139">
        <f t="shared" si="22"/>
        <v>0.58676470588235297</v>
      </c>
      <c r="S139" t="str">
        <f t="shared" si="23"/>
        <v>Ford</v>
      </c>
    </row>
    <row r="140" spans="1:19" x14ac:dyDescent="0.3">
      <c r="A140" t="s">
        <v>599</v>
      </c>
      <c r="B140" t="s">
        <v>135</v>
      </c>
      <c r="C140">
        <v>8</v>
      </c>
      <c r="D140" t="s">
        <v>10</v>
      </c>
      <c r="E140" t="s">
        <v>438</v>
      </c>
      <c r="F140">
        <v>2128</v>
      </c>
      <c r="G140">
        <v>1131</v>
      </c>
      <c r="H140">
        <f t="shared" si="16"/>
        <v>0.53148496240601506</v>
      </c>
      <c r="I140">
        <v>368</v>
      </c>
      <c r="J140">
        <v>589</v>
      </c>
      <c r="K140">
        <v>46</v>
      </c>
      <c r="L140">
        <v>5</v>
      </c>
      <c r="M140">
        <f t="shared" si="17"/>
        <v>1008</v>
      </c>
      <c r="N140">
        <f t="shared" si="18"/>
        <v>0.36507936507936506</v>
      </c>
      <c r="O140">
        <f t="shared" si="19"/>
        <v>0.58432539682539686</v>
      </c>
      <c r="P140">
        <f t="shared" si="20"/>
        <v>4.5634920634920632E-2</v>
      </c>
      <c r="Q140">
        <f t="shared" si="21"/>
        <v>4.96031746031746E-3</v>
      </c>
      <c r="R140">
        <f t="shared" si="22"/>
        <v>0.58432539682539686</v>
      </c>
      <c r="S140" t="str">
        <f t="shared" si="23"/>
        <v>Ford</v>
      </c>
    </row>
    <row r="141" spans="1:19" x14ac:dyDescent="0.3">
      <c r="A141" t="s">
        <v>600</v>
      </c>
      <c r="B141" t="s">
        <v>136</v>
      </c>
      <c r="C141">
        <v>8</v>
      </c>
      <c r="D141" t="s">
        <v>10</v>
      </c>
      <c r="E141" t="s">
        <v>438</v>
      </c>
      <c r="F141">
        <v>1973</v>
      </c>
      <c r="G141">
        <v>946</v>
      </c>
      <c r="H141">
        <f t="shared" si="16"/>
        <v>0.47947288393309678</v>
      </c>
      <c r="I141">
        <v>271</v>
      </c>
      <c r="J141">
        <v>555</v>
      </c>
      <c r="K141">
        <v>39</v>
      </c>
      <c r="L141">
        <v>7</v>
      </c>
      <c r="M141">
        <f t="shared" si="17"/>
        <v>872</v>
      </c>
      <c r="N141">
        <f t="shared" si="18"/>
        <v>0.31077981651376146</v>
      </c>
      <c r="O141">
        <f t="shared" si="19"/>
        <v>0.63646788990825687</v>
      </c>
      <c r="P141">
        <f t="shared" si="20"/>
        <v>4.4724770642201837E-2</v>
      </c>
      <c r="Q141">
        <f t="shared" si="21"/>
        <v>8.027522935779817E-3</v>
      </c>
      <c r="R141">
        <f t="shared" si="22"/>
        <v>0.63646788990825687</v>
      </c>
      <c r="S141" t="str">
        <f t="shared" si="23"/>
        <v>Ford</v>
      </c>
    </row>
    <row r="142" spans="1:19" x14ac:dyDescent="0.3">
      <c r="A142" t="s">
        <v>601</v>
      </c>
      <c r="B142" t="s">
        <v>137</v>
      </c>
      <c r="C142">
        <v>8</v>
      </c>
      <c r="D142" t="s">
        <v>10</v>
      </c>
      <c r="E142" t="s">
        <v>438</v>
      </c>
      <c r="F142">
        <v>1593</v>
      </c>
      <c r="G142">
        <v>994</v>
      </c>
      <c r="H142">
        <f t="shared" si="16"/>
        <v>0.6239799121155053</v>
      </c>
      <c r="I142">
        <v>276</v>
      </c>
      <c r="J142">
        <v>590</v>
      </c>
      <c r="K142">
        <v>46</v>
      </c>
      <c r="L142">
        <v>8</v>
      </c>
      <c r="M142">
        <f t="shared" si="17"/>
        <v>920</v>
      </c>
      <c r="N142">
        <f t="shared" si="18"/>
        <v>0.3</v>
      </c>
      <c r="O142">
        <f t="shared" si="19"/>
        <v>0.64130434782608692</v>
      </c>
      <c r="P142">
        <f t="shared" si="20"/>
        <v>0.05</v>
      </c>
      <c r="Q142">
        <f t="shared" si="21"/>
        <v>8.6956521739130436E-3</v>
      </c>
      <c r="R142">
        <f t="shared" si="22"/>
        <v>0.64130434782608692</v>
      </c>
      <c r="S142" t="str">
        <f t="shared" si="23"/>
        <v>Ford</v>
      </c>
    </row>
    <row r="143" spans="1:19" x14ac:dyDescent="0.3">
      <c r="A143" t="s">
        <v>602</v>
      </c>
      <c r="B143" t="s">
        <v>138</v>
      </c>
      <c r="C143">
        <v>8</v>
      </c>
      <c r="D143" t="s">
        <v>10</v>
      </c>
      <c r="E143" t="s">
        <v>438</v>
      </c>
      <c r="F143">
        <v>1304</v>
      </c>
      <c r="G143">
        <v>819</v>
      </c>
      <c r="H143">
        <f t="shared" si="16"/>
        <v>0.62806748466257667</v>
      </c>
      <c r="I143">
        <v>227</v>
      </c>
      <c r="J143">
        <v>471</v>
      </c>
      <c r="K143">
        <v>25</v>
      </c>
      <c r="L143">
        <v>3</v>
      </c>
      <c r="M143">
        <f t="shared" si="17"/>
        <v>726</v>
      </c>
      <c r="N143">
        <f t="shared" si="18"/>
        <v>0.31267217630853994</v>
      </c>
      <c r="O143">
        <f t="shared" si="19"/>
        <v>0.64876033057851235</v>
      </c>
      <c r="P143">
        <f t="shared" si="20"/>
        <v>3.4435261707988982E-2</v>
      </c>
      <c r="Q143">
        <f t="shared" si="21"/>
        <v>4.1322314049586778E-3</v>
      </c>
      <c r="R143">
        <f t="shared" si="22"/>
        <v>0.64876033057851235</v>
      </c>
      <c r="S143" t="str">
        <f t="shared" si="23"/>
        <v>Ford</v>
      </c>
    </row>
    <row r="144" spans="1:19" x14ac:dyDescent="0.3">
      <c r="A144" t="s">
        <v>603</v>
      </c>
      <c r="B144" t="s">
        <v>139</v>
      </c>
      <c r="C144">
        <v>8</v>
      </c>
      <c r="D144" t="s">
        <v>10</v>
      </c>
      <c r="E144" t="s">
        <v>438</v>
      </c>
      <c r="F144">
        <v>1223</v>
      </c>
      <c r="G144">
        <v>719</v>
      </c>
      <c r="H144">
        <f t="shared" si="16"/>
        <v>0.58789860997547017</v>
      </c>
      <c r="I144">
        <v>219</v>
      </c>
      <c r="J144">
        <v>367</v>
      </c>
      <c r="K144">
        <v>41</v>
      </c>
      <c r="L144">
        <v>4</v>
      </c>
      <c r="M144">
        <f t="shared" si="17"/>
        <v>631</v>
      </c>
      <c r="N144">
        <f t="shared" si="18"/>
        <v>0.34706814580031697</v>
      </c>
      <c r="O144">
        <f t="shared" si="19"/>
        <v>0.58161648177496039</v>
      </c>
      <c r="P144">
        <f t="shared" si="20"/>
        <v>6.4976228209191758E-2</v>
      </c>
      <c r="Q144">
        <f t="shared" si="21"/>
        <v>6.3391442155309036E-3</v>
      </c>
      <c r="R144">
        <f t="shared" si="22"/>
        <v>0.58161648177496039</v>
      </c>
      <c r="S144" t="str">
        <f t="shared" si="23"/>
        <v>Ford</v>
      </c>
    </row>
    <row r="145" spans="1:19" x14ac:dyDescent="0.3">
      <c r="A145" t="s">
        <v>604</v>
      </c>
      <c r="B145" t="s">
        <v>140</v>
      </c>
      <c r="C145">
        <v>8</v>
      </c>
      <c r="D145" t="s">
        <v>10</v>
      </c>
      <c r="E145" t="s">
        <v>438</v>
      </c>
      <c r="F145">
        <v>1167</v>
      </c>
      <c r="G145">
        <v>720</v>
      </c>
      <c r="H145">
        <f t="shared" si="16"/>
        <v>0.61696658097686374</v>
      </c>
      <c r="I145">
        <v>238</v>
      </c>
      <c r="J145">
        <v>347</v>
      </c>
      <c r="K145">
        <v>60</v>
      </c>
      <c r="L145">
        <v>7</v>
      </c>
      <c r="M145">
        <f t="shared" si="17"/>
        <v>652</v>
      </c>
      <c r="N145">
        <f t="shared" si="18"/>
        <v>0.36503067484662577</v>
      </c>
      <c r="O145">
        <f t="shared" si="19"/>
        <v>0.53220858895705525</v>
      </c>
      <c r="P145">
        <f t="shared" si="20"/>
        <v>9.202453987730061E-2</v>
      </c>
      <c r="Q145">
        <f t="shared" si="21"/>
        <v>1.0736196319018405E-2</v>
      </c>
      <c r="R145">
        <f t="shared" si="22"/>
        <v>0.53220858895705525</v>
      </c>
      <c r="S145" t="str">
        <f t="shared" si="23"/>
        <v>Ford</v>
      </c>
    </row>
    <row r="146" spans="1:19" x14ac:dyDescent="0.3">
      <c r="A146" t="s">
        <v>605</v>
      </c>
      <c r="B146" t="s">
        <v>39</v>
      </c>
      <c r="C146">
        <v>8</v>
      </c>
      <c r="D146" t="s">
        <v>44</v>
      </c>
      <c r="E146">
        <v>0</v>
      </c>
      <c r="F146">
        <v>0</v>
      </c>
      <c r="G146">
        <v>791</v>
      </c>
      <c r="H146" t="str">
        <f t="shared" si="16"/>
        <v/>
      </c>
      <c r="I146">
        <v>293</v>
      </c>
      <c r="J146">
        <v>398</v>
      </c>
      <c r="K146">
        <v>38</v>
      </c>
      <c r="L146">
        <v>17</v>
      </c>
      <c r="M146">
        <f t="shared" si="17"/>
        <v>746</v>
      </c>
      <c r="N146">
        <f t="shared" si="18"/>
        <v>0.39276139410187666</v>
      </c>
      <c r="O146">
        <f t="shared" si="19"/>
        <v>0.53351206434316356</v>
      </c>
      <c r="P146">
        <f t="shared" si="20"/>
        <v>5.0938337801608578E-2</v>
      </c>
      <c r="Q146">
        <f t="shared" si="21"/>
        <v>2.2788203753351208E-2</v>
      </c>
      <c r="R146">
        <f t="shared" si="22"/>
        <v>0.53351206434316356</v>
      </c>
      <c r="S146" t="str">
        <f t="shared" si="23"/>
        <v>Ford</v>
      </c>
    </row>
    <row r="147" spans="1:19" x14ac:dyDescent="0.3">
      <c r="A147" t="s">
        <v>606</v>
      </c>
      <c r="B147" t="s">
        <v>40</v>
      </c>
      <c r="C147">
        <v>8</v>
      </c>
      <c r="D147" t="s">
        <v>43</v>
      </c>
      <c r="E147">
        <v>0</v>
      </c>
      <c r="F147">
        <v>0</v>
      </c>
      <c r="G147">
        <v>0</v>
      </c>
      <c r="H147" t="str">
        <f t="shared" si="16"/>
        <v/>
      </c>
      <c r="I147">
        <v>253</v>
      </c>
      <c r="J147">
        <v>338</v>
      </c>
      <c r="K147">
        <v>26</v>
      </c>
      <c r="L147">
        <v>8</v>
      </c>
      <c r="M147">
        <f t="shared" si="17"/>
        <v>625</v>
      </c>
      <c r="N147">
        <f t="shared" si="18"/>
        <v>0.40479999999999999</v>
      </c>
      <c r="O147">
        <f t="shared" si="19"/>
        <v>0.54079999999999995</v>
      </c>
      <c r="P147">
        <f t="shared" si="20"/>
        <v>4.1599999999999998E-2</v>
      </c>
      <c r="Q147">
        <f t="shared" si="21"/>
        <v>1.2800000000000001E-2</v>
      </c>
      <c r="R147">
        <f t="shared" si="22"/>
        <v>0.54079999999999995</v>
      </c>
      <c r="S147" t="str">
        <f t="shared" si="23"/>
        <v>Ford</v>
      </c>
    </row>
    <row r="148" spans="1:19" x14ac:dyDescent="0.3">
      <c r="A148" t="s">
        <v>607</v>
      </c>
      <c r="B148" t="s">
        <v>41</v>
      </c>
      <c r="C148">
        <v>8</v>
      </c>
      <c r="D148" t="s">
        <v>42</v>
      </c>
      <c r="E148">
        <v>0</v>
      </c>
      <c r="F148">
        <v>16488</v>
      </c>
      <c r="G148">
        <v>9694</v>
      </c>
      <c r="H148">
        <f t="shared" si="16"/>
        <v>0.58794274623968945</v>
      </c>
      <c r="I148">
        <v>3368</v>
      </c>
      <c r="J148">
        <v>5412</v>
      </c>
      <c r="K148">
        <v>507</v>
      </c>
      <c r="L148">
        <v>82</v>
      </c>
      <c r="M148">
        <f t="shared" si="17"/>
        <v>9369</v>
      </c>
      <c r="N148">
        <f t="shared" si="18"/>
        <v>0.35948340271106843</v>
      </c>
      <c r="O148">
        <f t="shared" si="19"/>
        <v>0.57764969580531544</v>
      </c>
      <c r="P148">
        <f t="shared" si="20"/>
        <v>5.4114633365353826E-2</v>
      </c>
      <c r="Q148">
        <f t="shared" si="21"/>
        <v>8.7522681182623553E-3</v>
      </c>
      <c r="R148">
        <f t="shared" si="22"/>
        <v>0.57764969580531544</v>
      </c>
      <c r="S148" t="str">
        <f t="shared" si="23"/>
        <v>Ford</v>
      </c>
    </row>
    <row r="149" spans="1:19" x14ac:dyDescent="0.3">
      <c r="A149" t="s">
        <v>608</v>
      </c>
      <c r="B149" t="s">
        <v>141</v>
      </c>
      <c r="C149">
        <v>9</v>
      </c>
      <c r="D149" t="s">
        <v>10</v>
      </c>
      <c r="E149" t="s">
        <v>438</v>
      </c>
      <c r="F149">
        <v>856</v>
      </c>
      <c r="G149">
        <v>405</v>
      </c>
      <c r="H149">
        <f t="shared" si="16"/>
        <v>0.47313084112149534</v>
      </c>
      <c r="I149">
        <v>126</v>
      </c>
      <c r="J149">
        <v>205</v>
      </c>
      <c r="K149">
        <v>26</v>
      </c>
      <c r="L149">
        <v>3</v>
      </c>
      <c r="M149">
        <f t="shared" si="17"/>
        <v>360</v>
      </c>
      <c r="N149">
        <f t="shared" si="18"/>
        <v>0.35</v>
      </c>
      <c r="O149">
        <f t="shared" si="19"/>
        <v>0.56944444444444442</v>
      </c>
      <c r="P149">
        <f t="shared" si="20"/>
        <v>7.2222222222222215E-2</v>
      </c>
      <c r="Q149">
        <f t="shared" si="21"/>
        <v>8.3333333333333332E-3</v>
      </c>
      <c r="R149">
        <f t="shared" si="22"/>
        <v>0.56944444444444442</v>
      </c>
      <c r="S149" t="str">
        <f t="shared" si="23"/>
        <v>Ford</v>
      </c>
    </row>
    <row r="150" spans="1:19" x14ac:dyDescent="0.3">
      <c r="A150" t="s">
        <v>609</v>
      </c>
      <c r="B150" t="s">
        <v>142</v>
      </c>
      <c r="C150">
        <v>9</v>
      </c>
      <c r="D150" t="s">
        <v>10</v>
      </c>
      <c r="E150" t="s">
        <v>438</v>
      </c>
      <c r="F150">
        <v>968</v>
      </c>
      <c r="G150">
        <v>495</v>
      </c>
      <c r="H150">
        <f t="shared" si="16"/>
        <v>0.51136363636363635</v>
      </c>
      <c r="I150">
        <v>161</v>
      </c>
      <c r="J150">
        <v>263</v>
      </c>
      <c r="K150">
        <v>22</v>
      </c>
      <c r="L150">
        <v>8</v>
      </c>
      <c r="M150">
        <f t="shared" si="17"/>
        <v>454</v>
      </c>
      <c r="N150">
        <f t="shared" si="18"/>
        <v>0.35462555066079293</v>
      </c>
      <c r="O150">
        <f t="shared" si="19"/>
        <v>0.57929515418502198</v>
      </c>
      <c r="P150">
        <f t="shared" si="20"/>
        <v>4.8458149779735685E-2</v>
      </c>
      <c r="Q150">
        <f t="shared" si="21"/>
        <v>1.7621145374449341E-2</v>
      </c>
      <c r="R150">
        <f t="shared" si="22"/>
        <v>0.57929515418502198</v>
      </c>
      <c r="S150" t="str">
        <f t="shared" si="23"/>
        <v>Ford</v>
      </c>
    </row>
    <row r="151" spans="1:19" x14ac:dyDescent="0.3">
      <c r="A151" t="s">
        <v>610</v>
      </c>
      <c r="B151" t="s">
        <v>143</v>
      </c>
      <c r="C151">
        <v>9</v>
      </c>
      <c r="D151" t="s">
        <v>10</v>
      </c>
      <c r="E151" t="s">
        <v>438</v>
      </c>
      <c r="F151">
        <v>1025</v>
      </c>
      <c r="G151">
        <v>529</v>
      </c>
      <c r="H151">
        <f t="shared" si="16"/>
        <v>0.51609756097560977</v>
      </c>
      <c r="I151">
        <v>184</v>
      </c>
      <c r="J151">
        <v>267</v>
      </c>
      <c r="K151">
        <v>26</v>
      </c>
      <c r="L151">
        <v>5</v>
      </c>
      <c r="M151">
        <f t="shared" si="17"/>
        <v>482</v>
      </c>
      <c r="N151">
        <f t="shared" si="18"/>
        <v>0.38174273858921159</v>
      </c>
      <c r="O151">
        <f t="shared" si="19"/>
        <v>0.55394190871369298</v>
      </c>
      <c r="P151">
        <f t="shared" si="20"/>
        <v>5.3941908713692949E-2</v>
      </c>
      <c r="Q151">
        <f t="shared" si="21"/>
        <v>1.0373443983402489E-2</v>
      </c>
      <c r="R151">
        <f t="shared" si="22"/>
        <v>0.55394190871369298</v>
      </c>
      <c r="S151" t="str">
        <f t="shared" si="23"/>
        <v>Ford</v>
      </c>
    </row>
    <row r="152" spans="1:19" x14ac:dyDescent="0.3">
      <c r="A152" t="s">
        <v>611</v>
      </c>
      <c r="B152" t="s">
        <v>144</v>
      </c>
      <c r="C152">
        <v>9</v>
      </c>
      <c r="D152" t="s">
        <v>10</v>
      </c>
      <c r="E152" t="s">
        <v>438</v>
      </c>
      <c r="F152">
        <v>1666</v>
      </c>
      <c r="G152">
        <v>740</v>
      </c>
      <c r="H152">
        <f t="shared" si="16"/>
        <v>0.44417767106842737</v>
      </c>
      <c r="I152">
        <v>257</v>
      </c>
      <c r="J152">
        <v>347</v>
      </c>
      <c r="K152">
        <v>32</v>
      </c>
      <c r="L152">
        <v>7</v>
      </c>
      <c r="M152">
        <f t="shared" si="17"/>
        <v>643</v>
      </c>
      <c r="N152">
        <f t="shared" si="18"/>
        <v>0.39968895800933124</v>
      </c>
      <c r="O152">
        <f t="shared" si="19"/>
        <v>0.53965785381026443</v>
      </c>
      <c r="P152">
        <f t="shared" si="20"/>
        <v>4.9766718506998445E-2</v>
      </c>
      <c r="Q152">
        <f t="shared" si="21"/>
        <v>1.088646967340591E-2</v>
      </c>
      <c r="R152">
        <f t="shared" si="22"/>
        <v>0.53965785381026443</v>
      </c>
      <c r="S152" t="str">
        <f t="shared" si="23"/>
        <v>Ford</v>
      </c>
    </row>
    <row r="153" spans="1:19" x14ac:dyDescent="0.3">
      <c r="A153" t="s">
        <v>612</v>
      </c>
      <c r="B153" t="s">
        <v>145</v>
      </c>
      <c r="C153">
        <v>9</v>
      </c>
      <c r="D153" t="s">
        <v>10</v>
      </c>
      <c r="E153" t="s">
        <v>438</v>
      </c>
      <c r="F153">
        <v>1932</v>
      </c>
      <c r="G153">
        <v>813</v>
      </c>
      <c r="H153">
        <f t="shared" si="16"/>
        <v>0.42080745341614906</v>
      </c>
      <c r="I153">
        <v>267</v>
      </c>
      <c r="J153">
        <v>424</v>
      </c>
      <c r="K153">
        <v>33</v>
      </c>
      <c r="L153">
        <v>6</v>
      </c>
      <c r="M153">
        <f t="shared" si="17"/>
        <v>730</v>
      </c>
      <c r="N153">
        <f t="shared" si="18"/>
        <v>0.36575342465753424</v>
      </c>
      <c r="O153">
        <f t="shared" si="19"/>
        <v>0.58082191780821912</v>
      </c>
      <c r="P153">
        <f t="shared" si="20"/>
        <v>4.5205479452054796E-2</v>
      </c>
      <c r="Q153">
        <f t="shared" si="21"/>
        <v>8.21917808219178E-3</v>
      </c>
      <c r="R153">
        <f t="shared" si="22"/>
        <v>0.58082191780821912</v>
      </c>
      <c r="S153" t="str">
        <f t="shared" si="23"/>
        <v>Ford</v>
      </c>
    </row>
    <row r="154" spans="1:19" x14ac:dyDescent="0.3">
      <c r="A154" t="s">
        <v>613</v>
      </c>
      <c r="B154" t="s">
        <v>146</v>
      </c>
      <c r="C154">
        <v>9</v>
      </c>
      <c r="D154" t="s">
        <v>10</v>
      </c>
      <c r="E154" t="s">
        <v>438</v>
      </c>
      <c r="F154">
        <v>1454</v>
      </c>
      <c r="G154">
        <v>722</v>
      </c>
      <c r="H154">
        <f t="shared" si="16"/>
        <v>0.49656121045392021</v>
      </c>
      <c r="I154">
        <v>240</v>
      </c>
      <c r="J154">
        <v>368</v>
      </c>
      <c r="K154">
        <v>47</v>
      </c>
      <c r="L154">
        <v>7</v>
      </c>
      <c r="M154">
        <f t="shared" si="17"/>
        <v>662</v>
      </c>
      <c r="N154">
        <f t="shared" si="18"/>
        <v>0.36253776435045315</v>
      </c>
      <c r="O154">
        <f t="shared" si="19"/>
        <v>0.5558912386706949</v>
      </c>
      <c r="P154">
        <f t="shared" si="20"/>
        <v>7.0996978851963752E-2</v>
      </c>
      <c r="Q154">
        <f t="shared" si="21"/>
        <v>1.0574018126888218E-2</v>
      </c>
      <c r="R154">
        <f t="shared" si="22"/>
        <v>0.5558912386706949</v>
      </c>
      <c r="S154" t="str">
        <f t="shared" si="23"/>
        <v>Ford</v>
      </c>
    </row>
    <row r="155" spans="1:19" x14ac:dyDescent="0.3">
      <c r="A155" t="s">
        <v>614</v>
      </c>
      <c r="B155" t="s">
        <v>147</v>
      </c>
      <c r="C155">
        <v>9</v>
      </c>
      <c r="D155" t="s">
        <v>10</v>
      </c>
      <c r="E155" t="s">
        <v>438</v>
      </c>
      <c r="F155">
        <v>1243</v>
      </c>
      <c r="G155">
        <v>567</v>
      </c>
      <c r="H155">
        <f t="shared" si="16"/>
        <v>0.45615446500402251</v>
      </c>
      <c r="I155">
        <v>187</v>
      </c>
      <c r="J155">
        <v>322</v>
      </c>
      <c r="K155">
        <v>43</v>
      </c>
      <c r="L155">
        <v>5</v>
      </c>
      <c r="M155">
        <f t="shared" si="17"/>
        <v>557</v>
      </c>
      <c r="N155">
        <f t="shared" si="18"/>
        <v>0.3357271095152603</v>
      </c>
      <c r="O155">
        <f t="shared" si="19"/>
        <v>0.57809694793536803</v>
      </c>
      <c r="P155">
        <f t="shared" si="20"/>
        <v>7.719928186714542E-2</v>
      </c>
      <c r="Q155">
        <f t="shared" si="21"/>
        <v>8.9766606822262122E-3</v>
      </c>
      <c r="R155">
        <f t="shared" si="22"/>
        <v>0.57809694793536803</v>
      </c>
      <c r="S155" t="str">
        <f t="shared" si="23"/>
        <v>Ford</v>
      </c>
    </row>
    <row r="156" spans="1:19" x14ac:dyDescent="0.3">
      <c r="A156" t="s">
        <v>615</v>
      </c>
      <c r="B156" t="s">
        <v>39</v>
      </c>
      <c r="C156">
        <v>9</v>
      </c>
      <c r="D156" t="s">
        <v>44</v>
      </c>
      <c r="E156">
        <v>0</v>
      </c>
      <c r="F156">
        <v>0</v>
      </c>
      <c r="G156">
        <v>458</v>
      </c>
      <c r="H156" t="str">
        <f t="shared" si="16"/>
        <v/>
      </c>
      <c r="I156">
        <v>190</v>
      </c>
      <c r="J156">
        <v>203</v>
      </c>
      <c r="K156">
        <v>22</v>
      </c>
      <c r="L156">
        <v>10</v>
      </c>
      <c r="M156">
        <f t="shared" si="17"/>
        <v>425</v>
      </c>
      <c r="N156">
        <f t="shared" si="18"/>
        <v>0.44705882352941179</v>
      </c>
      <c r="O156">
        <f t="shared" si="19"/>
        <v>0.47764705882352942</v>
      </c>
      <c r="P156">
        <f t="shared" si="20"/>
        <v>5.1764705882352942E-2</v>
      </c>
      <c r="Q156">
        <f t="shared" si="21"/>
        <v>2.3529411764705882E-2</v>
      </c>
      <c r="R156">
        <f t="shared" si="22"/>
        <v>0.47764705882352942</v>
      </c>
      <c r="S156" t="str">
        <f t="shared" si="23"/>
        <v>Ford</v>
      </c>
    </row>
    <row r="157" spans="1:19" x14ac:dyDescent="0.3">
      <c r="A157" t="s">
        <v>616</v>
      </c>
      <c r="B157" t="s">
        <v>40</v>
      </c>
      <c r="C157">
        <v>9</v>
      </c>
      <c r="D157" t="s">
        <v>43</v>
      </c>
      <c r="E157">
        <v>0</v>
      </c>
      <c r="F157">
        <v>0</v>
      </c>
      <c r="G157">
        <v>0</v>
      </c>
      <c r="H157" t="str">
        <f t="shared" si="16"/>
        <v/>
      </c>
      <c r="I157">
        <v>114</v>
      </c>
      <c r="J157">
        <v>162</v>
      </c>
      <c r="K157">
        <v>30</v>
      </c>
      <c r="L157">
        <v>8</v>
      </c>
      <c r="M157">
        <f t="shared" si="17"/>
        <v>314</v>
      </c>
      <c r="N157">
        <f t="shared" si="18"/>
        <v>0.36305732484076431</v>
      </c>
      <c r="O157">
        <f t="shared" si="19"/>
        <v>0.51592356687898089</v>
      </c>
      <c r="P157">
        <f t="shared" si="20"/>
        <v>9.5541401273885357E-2</v>
      </c>
      <c r="Q157">
        <f t="shared" si="21"/>
        <v>2.5477707006369428E-2</v>
      </c>
      <c r="R157">
        <f t="shared" si="22"/>
        <v>0.51592356687898089</v>
      </c>
      <c r="S157" t="str">
        <f t="shared" si="23"/>
        <v>Ford</v>
      </c>
    </row>
    <row r="158" spans="1:19" x14ac:dyDescent="0.3">
      <c r="A158" t="s">
        <v>617</v>
      </c>
      <c r="B158" t="s">
        <v>41</v>
      </c>
      <c r="C158">
        <v>9</v>
      </c>
      <c r="D158" t="s">
        <v>42</v>
      </c>
      <c r="E158">
        <v>0</v>
      </c>
      <c r="F158">
        <v>9144</v>
      </c>
      <c r="G158">
        <v>4729</v>
      </c>
      <c r="H158">
        <f t="shared" si="16"/>
        <v>0.51716972878390199</v>
      </c>
      <c r="I158">
        <v>1726</v>
      </c>
      <c r="J158">
        <v>2561</v>
      </c>
      <c r="K158">
        <v>281</v>
      </c>
      <c r="L158">
        <v>59</v>
      </c>
      <c r="M158">
        <f t="shared" si="17"/>
        <v>4627</v>
      </c>
      <c r="N158">
        <f t="shared" si="18"/>
        <v>0.3730278798357467</v>
      </c>
      <c r="O158">
        <f t="shared" si="19"/>
        <v>0.55349038253728122</v>
      </c>
      <c r="P158">
        <f t="shared" si="20"/>
        <v>6.0730494921115194E-2</v>
      </c>
      <c r="Q158">
        <f t="shared" si="21"/>
        <v>1.2751242705856926E-2</v>
      </c>
      <c r="R158">
        <f t="shared" si="22"/>
        <v>0.55349038253728122</v>
      </c>
      <c r="S158" t="str">
        <f t="shared" si="23"/>
        <v>Ford</v>
      </c>
    </row>
    <row r="159" spans="1:19" x14ac:dyDescent="0.3">
      <c r="A159" t="s">
        <v>618</v>
      </c>
      <c r="B159" t="s">
        <v>148</v>
      </c>
      <c r="C159">
        <v>10</v>
      </c>
      <c r="D159" t="s">
        <v>10</v>
      </c>
      <c r="E159" t="s">
        <v>438</v>
      </c>
      <c r="F159">
        <v>1236</v>
      </c>
      <c r="G159">
        <v>770</v>
      </c>
      <c r="H159">
        <f t="shared" si="16"/>
        <v>0.62297734627831713</v>
      </c>
      <c r="I159">
        <v>201</v>
      </c>
      <c r="J159">
        <v>486</v>
      </c>
      <c r="K159">
        <v>32</v>
      </c>
      <c r="L159">
        <v>10</v>
      </c>
      <c r="M159">
        <f t="shared" si="17"/>
        <v>729</v>
      </c>
      <c r="N159">
        <f t="shared" si="18"/>
        <v>0.27572016460905352</v>
      </c>
      <c r="O159">
        <f t="shared" si="19"/>
        <v>0.66666666666666663</v>
      </c>
      <c r="P159">
        <f t="shared" si="20"/>
        <v>4.38957475994513E-2</v>
      </c>
      <c r="Q159">
        <f t="shared" si="21"/>
        <v>1.3717421124828532E-2</v>
      </c>
      <c r="R159">
        <f t="shared" si="22"/>
        <v>0.66666666666666663</v>
      </c>
      <c r="S159" t="str">
        <f t="shared" si="23"/>
        <v>Ford</v>
      </c>
    </row>
    <row r="160" spans="1:19" x14ac:dyDescent="0.3">
      <c r="A160" t="s">
        <v>619</v>
      </c>
      <c r="B160" t="s">
        <v>149</v>
      </c>
      <c r="C160">
        <v>10</v>
      </c>
      <c r="D160" t="s">
        <v>10</v>
      </c>
      <c r="E160" t="s">
        <v>438</v>
      </c>
      <c r="F160">
        <v>764</v>
      </c>
      <c r="G160">
        <v>396</v>
      </c>
      <c r="H160">
        <f t="shared" ref="H160:H223" si="24">IF(F160=0,"",G160/F160)</f>
        <v>0.51832460732984298</v>
      </c>
      <c r="I160">
        <v>117</v>
      </c>
      <c r="J160">
        <v>231</v>
      </c>
      <c r="K160">
        <v>10</v>
      </c>
      <c r="L160">
        <v>7</v>
      </c>
      <c r="M160">
        <f t="shared" si="17"/>
        <v>365</v>
      </c>
      <c r="N160">
        <f t="shared" si="18"/>
        <v>0.32054794520547947</v>
      </c>
      <c r="O160">
        <f t="shared" si="19"/>
        <v>0.63287671232876708</v>
      </c>
      <c r="P160">
        <f t="shared" si="20"/>
        <v>2.7397260273972601E-2</v>
      </c>
      <c r="Q160">
        <f t="shared" si="21"/>
        <v>1.9178082191780823E-2</v>
      </c>
      <c r="R160">
        <f t="shared" si="22"/>
        <v>0.63287671232876708</v>
      </c>
      <c r="S160" t="str">
        <f t="shared" si="23"/>
        <v>Ford</v>
      </c>
    </row>
    <row r="161" spans="1:19" x14ac:dyDescent="0.3">
      <c r="A161" t="s">
        <v>620</v>
      </c>
      <c r="B161" t="s">
        <v>150</v>
      </c>
      <c r="C161">
        <v>10</v>
      </c>
      <c r="D161" t="s">
        <v>10</v>
      </c>
      <c r="E161" t="s">
        <v>438</v>
      </c>
      <c r="F161">
        <v>1248</v>
      </c>
      <c r="G161">
        <v>780</v>
      </c>
      <c r="H161">
        <f t="shared" si="24"/>
        <v>0.625</v>
      </c>
      <c r="I161">
        <v>209</v>
      </c>
      <c r="J161">
        <v>468</v>
      </c>
      <c r="K161">
        <v>34</v>
      </c>
      <c r="L161">
        <v>9</v>
      </c>
      <c r="M161">
        <f t="shared" si="17"/>
        <v>720</v>
      </c>
      <c r="N161">
        <f t="shared" si="18"/>
        <v>0.2902777777777778</v>
      </c>
      <c r="O161">
        <f t="shared" si="19"/>
        <v>0.65</v>
      </c>
      <c r="P161">
        <f t="shared" si="20"/>
        <v>4.7222222222222221E-2</v>
      </c>
      <c r="Q161">
        <f t="shared" si="21"/>
        <v>1.2500000000000001E-2</v>
      </c>
      <c r="R161">
        <f t="shared" si="22"/>
        <v>0.65</v>
      </c>
      <c r="S161" t="str">
        <f t="shared" si="23"/>
        <v>Ford</v>
      </c>
    </row>
    <row r="162" spans="1:19" x14ac:dyDescent="0.3">
      <c r="A162" t="s">
        <v>621</v>
      </c>
      <c r="B162" t="s">
        <v>151</v>
      </c>
      <c r="C162">
        <v>10</v>
      </c>
      <c r="D162" t="s">
        <v>10</v>
      </c>
      <c r="E162" t="s">
        <v>438</v>
      </c>
      <c r="F162">
        <v>1918</v>
      </c>
      <c r="G162">
        <v>1150</v>
      </c>
      <c r="H162">
        <f t="shared" si="24"/>
        <v>0.59958289885297189</v>
      </c>
      <c r="I162">
        <v>276</v>
      </c>
      <c r="J162">
        <v>782</v>
      </c>
      <c r="K162">
        <v>23</v>
      </c>
      <c r="L162">
        <v>6</v>
      </c>
      <c r="M162">
        <f t="shared" si="17"/>
        <v>1087</v>
      </c>
      <c r="N162">
        <f t="shared" si="18"/>
        <v>0.25390984360625574</v>
      </c>
      <c r="O162">
        <f t="shared" si="19"/>
        <v>0.71941122355105791</v>
      </c>
      <c r="P162">
        <f t="shared" si="20"/>
        <v>2.1159153633854646E-2</v>
      </c>
      <c r="Q162">
        <f t="shared" si="21"/>
        <v>5.5197792088316471E-3</v>
      </c>
      <c r="R162">
        <f t="shared" si="22"/>
        <v>0.71941122355105791</v>
      </c>
      <c r="S162" t="str">
        <f t="shared" si="23"/>
        <v>Ford</v>
      </c>
    </row>
    <row r="163" spans="1:19" x14ac:dyDescent="0.3">
      <c r="A163" t="s">
        <v>622</v>
      </c>
      <c r="B163" t="s">
        <v>152</v>
      </c>
      <c r="C163">
        <v>10</v>
      </c>
      <c r="D163" t="s">
        <v>10</v>
      </c>
      <c r="E163" t="s">
        <v>438</v>
      </c>
      <c r="F163">
        <v>1433</v>
      </c>
      <c r="G163">
        <v>816</v>
      </c>
      <c r="H163">
        <f t="shared" si="24"/>
        <v>0.56943475226796925</v>
      </c>
      <c r="I163">
        <v>224</v>
      </c>
      <c r="J163">
        <v>484</v>
      </c>
      <c r="K163">
        <v>31</v>
      </c>
      <c r="L163">
        <v>4</v>
      </c>
      <c r="M163">
        <f t="shared" si="17"/>
        <v>743</v>
      </c>
      <c r="N163">
        <f t="shared" si="18"/>
        <v>0.30148048452220727</v>
      </c>
      <c r="O163">
        <f t="shared" si="19"/>
        <v>0.65141318977119789</v>
      </c>
      <c r="P163">
        <f t="shared" si="20"/>
        <v>4.1722745625841183E-2</v>
      </c>
      <c r="Q163">
        <f t="shared" si="21"/>
        <v>5.3835800807537013E-3</v>
      </c>
      <c r="R163">
        <f t="shared" si="22"/>
        <v>0.65141318977119789</v>
      </c>
      <c r="S163" t="str">
        <f t="shared" si="23"/>
        <v>Ford</v>
      </c>
    </row>
    <row r="164" spans="1:19" x14ac:dyDescent="0.3">
      <c r="A164" t="s">
        <v>623</v>
      </c>
      <c r="B164" t="s">
        <v>153</v>
      </c>
      <c r="C164">
        <v>10</v>
      </c>
      <c r="D164" t="s">
        <v>10</v>
      </c>
      <c r="E164" t="s">
        <v>438</v>
      </c>
      <c r="F164">
        <v>1359</v>
      </c>
      <c r="G164">
        <v>795</v>
      </c>
      <c r="H164">
        <f t="shared" si="24"/>
        <v>0.58498896247240617</v>
      </c>
      <c r="I164">
        <v>216</v>
      </c>
      <c r="J164">
        <v>493</v>
      </c>
      <c r="K164">
        <v>13</v>
      </c>
      <c r="L164">
        <v>5</v>
      </c>
      <c r="M164">
        <f t="shared" si="17"/>
        <v>727</v>
      </c>
      <c r="N164">
        <f t="shared" si="18"/>
        <v>0.29711141678129299</v>
      </c>
      <c r="O164">
        <f t="shared" si="19"/>
        <v>0.6781292984869326</v>
      </c>
      <c r="P164">
        <f t="shared" si="20"/>
        <v>1.7881705639614855E-2</v>
      </c>
      <c r="Q164">
        <f t="shared" si="21"/>
        <v>6.8775790921595595E-3</v>
      </c>
      <c r="R164">
        <f t="shared" si="22"/>
        <v>0.6781292984869326</v>
      </c>
      <c r="S164" t="str">
        <f t="shared" si="23"/>
        <v>Ford</v>
      </c>
    </row>
    <row r="165" spans="1:19" x14ac:dyDescent="0.3">
      <c r="A165" t="s">
        <v>624</v>
      </c>
      <c r="B165" t="s">
        <v>154</v>
      </c>
      <c r="C165">
        <v>10</v>
      </c>
      <c r="D165" t="s">
        <v>10</v>
      </c>
      <c r="E165" t="s">
        <v>438</v>
      </c>
      <c r="F165">
        <v>1686</v>
      </c>
      <c r="G165">
        <v>1138</v>
      </c>
      <c r="H165">
        <f t="shared" si="24"/>
        <v>0.67497034400948996</v>
      </c>
      <c r="I165">
        <v>259</v>
      </c>
      <c r="J165">
        <v>669</v>
      </c>
      <c r="K165">
        <v>29</v>
      </c>
      <c r="L165">
        <v>3</v>
      </c>
      <c r="M165">
        <f t="shared" si="17"/>
        <v>960</v>
      </c>
      <c r="N165">
        <f t="shared" si="18"/>
        <v>0.26979166666666665</v>
      </c>
      <c r="O165">
        <f t="shared" si="19"/>
        <v>0.69687500000000002</v>
      </c>
      <c r="P165">
        <f t="shared" si="20"/>
        <v>3.0208333333333334E-2</v>
      </c>
      <c r="Q165">
        <f t="shared" si="21"/>
        <v>3.1250000000000002E-3</v>
      </c>
      <c r="R165">
        <f t="shared" si="22"/>
        <v>0.69687500000000002</v>
      </c>
      <c r="S165" t="str">
        <f t="shared" si="23"/>
        <v>Ford</v>
      </c>
    </row>
    <row r="166" spans="1:19" x14ac:dyDescent="0.3">
      <c r="A166" t="s">
        <v>625</v>
      </c>
      <c r="B166" t="s">
        <v>155</v>
      </c>
      <c r="C166">
        <v>10</v>
      </c>
      <c r="D166" t="s">
        <v>10</v>
      </c>
      <c r="E166" t="s">
        <v>438</v>
      </c>
      <c r="F166">
        <v>1345</v>
      </c>
      <c r="G166">
        <v>928</v>
      </c>
      <c r="H166">
        <f t="shared" si="24"/>
        <v>0.68996282527881037</v>
      </c>
      <c r="I166">
        <v>242</v>
      </c>
      <c r="J166">
        <v>625</v>
      </c>
      <c r="K166">
        <v>16</v>
      </c>
      <c r="L166">
        <v>7</v>
      </c>
      <c r="M166">
        <f t="shared" si="17"/>
        <v>890</v>
      </c>
      <c r="N166">
        <f t="shared" si="18"/>
        <v>0.27191011235955054</v>
      </c>
      <c r="O166">
        <f t="shared" si="19"/>
        <v>0.702247191011236</v>
      </c>
      <c r="P166">
        <f t="shared" si="20"/>
        <v>1.7977528089887642E-2</v>
      </c>
      <c r="Q166">
        <f t="shared" si="21"/>
        <v>7.8651685393258432E-3</v>
      </c>
      <c r="R166">
        <f t="shared" si="22"/>
        <v>0.702247191011236</v>
      </c>
      <c r="S166" t="str">
        <f t="shared" si="23"/>
        <v>Ford</v>
      </c>
    </row>
    <row r="167" spans="1:19" x14ac:dyDescent="0.3">
      <c r="A167" t="s">
        <v>626</v>
      </c>
      <c r="B167" t="s">
        <v>156</v>
      </c>
      <c r="C167">
        <v>10</v>
      </c>
      <c r="D167" t="s">
        <v>10</v>
      </c>
      <c r="E167" t="s">
        <v>438</v>
      </c>
      <c r="F167">
        <v>1372</v>
      </c>
      <c r="G167">
        <v>742</v>
      </c>
      <c r="H167">
        <f t="shared" si="24"/>
        <v>0.54081632653061229</v>
      </c>
      <c r="I167">
        <v>226</v>
      </c>
      <c r="J167">
        <v>432</v>
      </c>
      <c r="K167">
        <v>22</v>
      </c>
      <c r="L167">
        <v>8</v>
      </c>
      <c r="M167">
        <f t="shared" si="17"/>
        <v>688</v>
      </c>
      <c r="N167">
        <f t="shared" si="18"/>
        <v>0.32848837209302323</v>
      </c>
      <c r="O167">
        <f t="shared" si="19"/>
        <v>0.62790697674418605</v>
      </c>
      <c r="P167">
        <f t="shared" si="20"/>
        <v>3.1976744186046513E-2</v>
      </c>
      <c r="Q167">
        <f t="shared" si="21"/>
        <v>1.1627906976744186E-2</v>
      </c>
      <c r="R167">
        <f t="shared" si="22"/>
        <v>0.62790697674418605</v>
      </c>
      <c r="S167" t="str">
        <f t="shared" si="23"/>
        <v>Ford</v>
      </c>
    </row>
    <row r="168" spans="1:19" x14ac:dyDescent="0.3">
      <c r="A168" t="s">
        <v>627</v>
      </c>
      <c r="B168" t="s">
        <v>157</v>
      </c>
      <c r="C168">
        <v>10</v>
      </c>
      <c r="D168" t="s">
        <v>10</v>
      </c>
      <c r="E168" t="s">
        <v>438</v>
      </c>
      <c r="F168">
        <v>1647</v>
      </c>
      <c r="G168">
        <v>975</v>
      </c>
      <c r="H168">
        <f t="shared" si="24"/>
        <v>0.59198542805100185</v>
      </c>
      <c r="I168">
        <v>263</v>
      </c>
      <c r="J168">
        <v>623</v>
      </c>
      <c r="K168">
        <v>31</v>
      </c>
      <c r="L168">
        <v>2</v>
      </c>
      <c r="M168">
        <f t="shared" si="17"/>
        <v>919</v>
      </c>
      <c r="N168">
        <f t="shared" si="18"/>
        <v>0.28618063112078346</v>
      </c>
      <c r="O168">
        <f t="shared" si="19"/>
        <v>0.6779107725788901</v>
      </c>
      <c r="P168">
        <f t="shared" si="20"/>
        <v>3.3732317736670292E-2</v>
      </c>
      <c r="Q168">
        <f t="shared" si="21"/>
        <v>2.176278563656148E-3</v>
      </c>
      <c r="R168">
        <f t="shared" si="22"/>
        <v>0.6779107725788901</v>
      </c>
      <c r="S168" t="str">
        <f t="shared" si="23"/>
        <v>Ford</v>
      </c>
    </row>
    <row r="169" spans="1:19" x14ac:dyDescent="0.3">
      <c r="A169" t="s">
        <v>628</v>
      </c>
      <c r="B169" t="s">
        <v>158</v>
      </c>
      <c r="C169">
        <v>10</v>
      </c>
      <c r="D169" t="s">
        <v>10</v>
      </c>
      <c r="E169" t="s">
        <v>438</v>
      </c>
      <c r="F169">
        <v>1651</v>
      </c>
      <c r="G169">
        <v>947</v>
      </c>
      <c r="H169">
        <f t="shared" si="24"/>
        <v>0.57359176256814048</v>
      </c>
      <c r="I169">
        <v>189</v>
      </c>
      <c r="J169">
        <v>680</v>
      </c>
      <c r="K169">
        <v>24</v>
      </c>
      <c r="L169">
        <v>3</v>
      </c>
      <c r="M169">
        <f t="shared" si="17"/>
        <v>896</v>
      </c>
      <c r="N169">
        <f t="shared" si="18"/>
        <v>0.2109375</v>
      </c>
      <c r="O169">
        <f t="shared" si="19"/>
        <v>0.7589285714285714</v>
      </c>
      <c r="P169">
        <f t="shared" si="20"/>
        <v>2.6785714285714284E-2</v>
      </c>
      <c r="Q169">
        <f t="shared" si="21"/>
        <v>3.3482142857142855E-3</v>
      </c>
      <c r="R169">
        <f t="shared" si="22"/>
        <v>0.7589285714285714</v>
      </c>
      <c r="S169" t="str">
        <f t="shared" si="23"/>
        <v>Ford</v>
      </c>
    </row>
    <row r="170" spans="1:19" x14ac:dyDescent="0.3">
      <c r="A170" t="s">
        <v>629</v>
      </c>
      <c r="B170" t="s">
        <v>39</v>
      </c>
      <c r="C170">
        <v>10</v>
      </c>
      <c r="D170" t="s">
        <v>44</v>
      </c>
      <c r="E170">
        <v>0</v>
      </c>
      <c r="F170">
        <v>0</v>
      </c>
      <c r="G170">
        <v>865</v>
      </c>
      <c r="H170" t="str">
        <f t="shared" si="24"/>
        <v/>
      </c>
      <c r="I170">
        <v>250</v>
      </c>
      <c r="J170">
        <v>548</v>
      </c>
      <c r="K170">
        <v>30</v>
      </c>
      <c r="L170">
        <v>16</v>
      </c>
      <c r="M170">
        <f t="shared" si="17"/>
        <v>844</v>
      </c>
      <c r="N170">
        <f t="shared" si="18"/>
        <v>0.29620853080568721</v>
      </c>
      <c r="O170">
        <f t="shared" si="19"/>
        <v>0.64928909952606639</v>
      </c>
      <c r="P170">
        <f t="shared" si="20"/>
        <v>3.5545023696682464E-2</v>
      </c>
      <c r="Q170">
        <f t="shared" si="21"/>
        <v>1.8957345971563982E-2</v>
      </c>
      <c r="R170">
        <f t="shared" si="22"/>
        <v>0.64928909952606639</v>
      </c>
      <c r="S170" t="str">
        <f t="shared" si="23"/>
        <v>Ford</v>
      </c>
    </row>
    <row r="171" spans="1:19" x14ac:dyDescent="0.3">
      <c r="A171" t="s">
        <v>630</v>
      </c>
      <c r="B171" t="s">
        <v>40</v>
      </c>
      <c r="C171">
        <v>10</v>
      </c>
      <c r="D171" t="s">
        <v>43</v>
      </c>
      <c r="E171">
        <v>0</v>
      </c>
      <c r="F171">
        <v>0</v>
      </c>
      <c r="G171">
        <v>0</v>
      </c>
      <c r="H171" t="str">
        <f t="shared" si="24"/>
        <v/>
      </c>
      <c r="I171">
        <v>167</v>
      </c>
      <c r="J171">
        <v>316</v>
      </c>
      <c r="K171">
        <v>16</v>
      </c>
      <c r="L171">
        <v>3</v>
      </c>
      <c r="M171">
        <f t="shared" si="17"/>
        <v>502</v>
      </c>
      <c r="N171">
        <f t="shared" si="18"/>
        <v>0.33266932270916333</v>
      </c>
      <c r="O171">
        <f t="shared" si="19"/>
        <v>0.62948207171314741</v>
      </c>
      <c r="P171">
        <f t="shared" si="20"/>
        <v>3.1872509960159362E-2</v>
      </c>
      <c r="Q171">
        <f t="shared" si="21"/>
        <v>5.9760956175298804E-3</v>
      </c>
      <c r="R171">
        <f t="shared" si="22"/>
        <v>0.62948207171314741</v>
      </c>
      <c r="S171" t="str">
        <f t="shared" si="23"/>
        <v>Ford</v>
      </c>
    </row>
    <row r="172" spans="1:19" x14ac:dyDescent="0.3">
      <c r="A172" t="s">
        <v>631</v>
      </c>
      <c r="B172" t="s">
        <v>41</v>
      </c>
      <c r="C172">
        <v>10</v>
      </c>
      <c r="D172" t="s">
        <v>42</v>
      </c>
      <c r="E172">
        <v>0</v>
      </c>
      <c r="F172">
        <v>15659</v>
      </c>
      <c r="G172">
        <v>10302</v>
      </c>
      <c r="H172">
        <f t="shared" si="24"/>
        <v>0.65789641739574689</v>
      </c>
      <c r="I172">
        <v>2839</v>
      </c>
      <c r="J172">
        <v>6837</v>
      </c>
      <c r="K172">
        <v>311</v>
      </c>
      <c r="L172">
        <v>83</v>
      </c>
      <c r="M172">
        <f t="shared" si="17"/>
        <v>10070</v>
      </c>
      <c r="N172">
        <f t="shared" si="18"/>
        <v>0.28192651439920557</v>
      </c>
      <c r="O172">
        <f t="shared" si="19"/>
        <v>0.67894736842105263</v>
      </c>
      <c r="P172">
        <f t="shared" si="20"/>
        <v>3.0883813306852036E-2</v>
      </c>
      <c r="Q172">
        <f t="shared" si="21"/>
        <v>8.2423038728897721E-3</v>
      </c>
      <c r="R172">
        <f t="shared" si="22"/>
        <v>0.67894736842105263</v>
      </c>
      <c r="S172" t="str">
        <f t="shared" si="23"/>
        <v>Ford</v>
      </c>
    </row>
    <row r="173" spans="1:19" x14ac:dyDescent="0.3">
      <c r="A173" t="s">
        <v>632</v>
      </c>
      <c r="B173" t="s">
        <v>159</v>
      </c>
      <c r="C173">
        <v>11</v>
      </c>
      <c r="D173" t="s">
        <v>10</v>
      </c>
      <c r="E173" t="s">
        <v>438</v>
      </c>
      <c r="F173">
        <v>833</v>
      </c>
      <c r="G173">
        <v>406</v>
      </c>
      <c r="H173">
        <f t="shared" si="24"/>
        <v>0.48739495798319327</v>
      </c>
      <c r="I173">
        <v>133</v>
      </c>
      <c r="J173">
        <v>218</v>
      </c>
      <c r="K173">
        <v>17</v>
      </c>
      <c r="L173">
        <v>4</v>
      </c>
      <c r="M173">
        <f t="shared" si="17"/>
        <v>372</v>
      </c>
      <c r="N173">
        <f t="shared" si="18"/>
        <v>0.35752688172043012</v>
      </c>
      <c r="O173">
        <f t="shared" si="19"/>
        <v>0.58602150537634412</v>
      </c>
      <c r="P173">
        <f t="shared" si="20"/>
        <v>4.5698924731182797E-2</v>
      </c>
      <c r="Q173">
        <f t="shared" si="21"/>
        <v>1.0752688172043012E-2</v>
      </c>
      <c r="R173">
        <f t="shared" si="22"/>
        <v>0.58602150537634412</v>
      </c>
      <c r="S173" t="str">
        <f t="shared" si="23"/>
        <v>Ford</v>
      </c>
    </row>
    <row r="174" spans="1:19" x14ac:dyDescent="0.3">
      <c r="A174" t="s">
        <v>633</v>
      </c>
      <c r="B174" t="s">
        <v>160</v>
      </c>
      <c r="C174">
        <v>11</v>
      </c>
      <c r="D174" t="s">
        <v>10</v>
      </c>
      <c r="E174" t="s">
        <v>438</v>
      </c>
      <c r="F174">
        <v>2015</v>
      </c>
      <c r="G174">
        <v>1197</v>
      </c>
      <c r="H174">
        <f t="shared" si="24"/>
        <v>0.59404466501240694</v>
      </c>
      <c r="I174">
        <v>358</v>
      </c>
      <c r="J174">
        <v>681</v>
      </c>
      <c r="K174">
        <v>54</v>
      </c>
      <c r="L174">
        <v>14</v>
      </c>
      <c r="M174">
        <f t="shared" si="17"/>
        <v>1107</v>
      </c>
      <c r="N174">
        <f t="shared" si="18"/>
        <v>0.32339656729900634</v>
      </c>
      <c r="O174">
        <f t="shared" si="19"/>
        <v>0.61517615176151763</v>
      </c>
      <c r="P174">
        <f t="shared" si="20"/>
        <v>4.878048780487805E-2</v>
      </c>
      <c r="Q174">
        <f t="shared" si="21"/>
        <v>1.2646793134598013E-2</v>
      </c>
      <c r="R174">
        <f t="shared" si="22"/>
        <v>0.61517615176151763</v>
      </c>
      <c r="S174" t="str">
        <f t="shared" si="23"/>
        <v>Ford</v>
      </c>
    </row>
    <row r="175" spans="1:19" x14ac:dyDescent="0.3">
      <c r="A175" t="s">
        <v>634</v>
      </c>
      <c r="B175" t="s">
        <v>161</v>
      </c>
      <c r="C175">
        <v>11</v>
      </c>
      <c r="D175" t="s">
        <v>10</v>
      </c>
      <c r="E175" t="s">
        <v>438</v>
      </c>
      <c r="F175">
        <v>1580</v>
      </c>
      <c r="G175">
        <v>1022</v>
      </c>
      <c r="H175">
        <f t="shared" si="24"/>
        <v>0.64683544303797469</v>
      </c>
      <c r="I175">
        <v>289</v>
      </c>
      <c r="J175">
        <v>602</v>
      </c>
      <c r="K175">
        <v>34</v>
      </c>
      <c r="L175">
        <v>6</v>
      </c>
      <c r="M175">
        <f t="shared" si="17"/>
        <v>931</v>
      </c>
      <c r="N175">
        <f t="shared" si="18"/>
        <v>0.31041890440386682</v>
      </c>
      <c r="O175">
        <f t="shared" si="19"/>
        <v>0.64661654135338342</v>
      </c>
      <c r="P175">
        <f t="shared" si="20"/>
        <v>3.6519871106337275E-2</v>
      </c>
      <c r="Q175">
        <f t="shared" si="21"/>
        <v>6.44468313641246E-3</v>
      </c>
      <c r="R175">
        <f t="shared" si="22"/>
        <v>0.64661654135338342</v>
      </c>
      <c r="S175" t="str">
        <f t="shared" si="23"/>
        <v>Ford</v>
      </c>
    </row>
    <row r="176" spans="1:19" x14ac:dyDescent="0.3">
      <c r="A176" t="s">
        <v>635</v>
      </c>
      <c r="B176" t="s">
        <v>162</v>
      </c>
      <c r="C176">
        <v>11</v>
      </c>
      <c r="D176" t="s">
        <v>10</v>
      </c>
      <c r="E176" t="s">
        <v>438</v>
      </c>
      <c r="F176">
        <v>1028</v>
      </c>
      <c r="G176">
        <v>572</v>
      </c>
      <c r="H176">
        <f t="shared" si="24"/>
        <v>0.55642023346303504</v>
      </c>
      <c r="I176">
        <v>174</v>
      </c>
      <c r="J176">
        <v>312</v>
      </c>
      <c r="K176">
        <v>21</v>
      </c>
      <c r="L176">
        <v>4</v>
      </c>
      <c r="M176">
        <f t="shared" si="17"/>
        <v>511</v>
      </c>
      <c r="N176">
        <f t="shared" si="18"/>
        <v>0.3405088062622309</v>
      </c>
      <c r="O176">
        <f t="shared" si="19"/>
        <v>0.61056751467710368</v>
      </c>
      <c r="P176">
        <f t="shared" si="20"/>
        <v>4.1095890410958902E-2</v>
      </c>
      <c r="Q176">
        <f t="shared" si="21"/>
        <v>7.8277886497064575E-3</v>
      </c>
      <c r="R176">
        <f t="shared" si="22"/>
        <v>0.61056751467710368</v>
      </c>
      <c r="S176" t="str">
        <f t="shared" si="23"/>
        <v>Ford</v>
      </c>
    </row>
    <row r="177" spans="1:19" x14ac:dyDescent="0.3">
      <c r="A177" t="s">
        <v>636</v>
      </c>
      <c r="B177" t="s">
        <v>163</v>
      </c>
      <c r="C177">
        <v>11</v>
      </c>
      <c r="D177" t="s">
        <v>10</v>
      </c>
      <c r="E177" t="s">
        <v>438</v>
      </c>
      <c r="F177">
        <v>187</v>
      </c>
      <c r="G177">
        <v>117</v>
      </c>
      <c r="H177">
        <f t="shared" si="24"/>
        <v>0.62566844919786091</v>
      </c>
      <c r="I177">
        <v>50</v>
      </c>
      <c r="J177">
        <v>35</v>
      </c>
      <c r="K177">
        <v>11</v>
      </c>
      <c r="L177">
        <v>5</v>
      </c>
      <c r="M177">
        <f t="shared" si="17"/>
        <v>101</v>
      </c>
      <c r="N177">
        <f t="shared" si="18"/>
        <v>0.49504950495049505</v>
      </c>
      <c r="O177">
        <f t="shared" si="19"/>
        <v>0.34653465346534651</v>
      </c>
      <c r="P177">
        <f t="shared" si="20"/>
        <v>0.10891089108910891</v>
      </c>
      <c r="Q177">
        <f t="shared" si="21"/>
        <v>4.9504950495049507E-2</v>
      </c>
      <c r="R177">
        <f t="shared" si="22"/>
        <v>2.495049504950495</v>
      </c>
      <c r="S177" t="str">
        <f t="shared" si="23"/>
        <v>Carter</v>
      </c>
    </row>
    <row r="178" spans="1:19" x14ac:dyDescent="0.3">
      <c r="A178" t="s">
        <v>637</v>
      </c>
      <c r="B178" t="s">
        <v>164</v>
      </c>
      <c r="C178">
        <v>11</v>
      </c>
      <c r="D178" t="s">
        <v>10</v>
      </c>
      <c r="E178" t="s">
        <v>438</v>
      </c>
      <c r="F178">
        <v>419</v>
      </c>
      <c r="G178">
        <v>209</v>
      </c>
      <c r="H178">
        <f t="shared" si="24"/>
        <v>0.49880668257756561</v>
      </c>
      <c r="I178">
        <v>73</v>
      </c>
      <c r="J178">
        <v>87</v>
      </c>
      <c r="K178">
        <v>14</v>
      </c>
      <c r="L178">
        <v>2</v>
      </c>
      <c r="M178">
        <f t="shared" si="17"/>
        <v>176</v>
      </c>
      <c r="N178">
        <f t="shared" si="18"/>
        <v>0.41477272727272729</v>
      </c>
      <c r="O178">
        <f t="shared" si="19"/>
        <v>0.49431818181818182</v>
      </c>
      <c r="P178">
        <f t="shared" si="20"/>
        <v>7.9545454545454544E-2</v>
      </c>
      <c r="Q178">
        <f t="shared" si="21"/>
        <v>1.1363636363636364E-2</v>
      </c>
      <c r="R178">
        <f t="shared" si="22"/>
        <v>0.49431818181818182</v>
      </c>
      <c r="S178" t="str">
        <f t="shared" si="23"/>
        <v>Ford</v>
      </c>
    </row>
    <row r="179" spans="1:19" x14ac:dyDescent="0.3">
      <c r="A179" t="s">
        <v>638</v>
      </c>
      <c r="B179" t="s">
        <v>165</v>
      </c>
      <c r="C179">
        <v>11</v>
      </c>
      <c r="D179" t="s">
        <v>10</v>
      </c>
      <c r="E179" t="s">
        <v>438</v>
      </c>
      <c r="F179">
        <v>844</v>
      </c>
      <c r="G179">
        <v>560</v>
      </c>
      <c r="H179">
        <f t="shared" si="24"/>
        <v>0.6635071090047393</v>
      </c>
      <c r="I179">
        <v>158</v>
      </c>
      <c r="J179">
        <v>299</v>
      </c>
      <c r="K179">
        <v>38</v>
      </c>
      <c r="L179">
        <v>9</v>
      </c>
      <c r="M179">
        <f t="shared" si="17"/>
        <v>504</v>
      </c>
      <c r="N179">
        <f t="shared" si="18"/>
        <v>0.31349206349206349</v>
      </c>
      <c r="O179">
        <f t="shared" si="19"/>
        <v>0.59325396825396826</v>
      </c>
      <c r="P179">
        <f t="shared" si="20"/>
        <v>7.5396825396825393E-2</v>
      </c>
      <c r="Q179">
        <f t="shared" si="21"/>
        <v>1.7857142857142856E-2</v>
      </c>
      <c r="R179">
        <f t="shared" si="22"/>
        <v>0.59325396825396826</v>
      </c>
      <c r="S179" t="str">
        <f t="shared" si="23"/>
        <v>Ford</v>
      </c>
    </row>
    <row r="180" spans="1:19" x14ac:dyDescent="0.3">
      <c r="A180" t="s">
        <v>639</v>
      </c>
      <c r="B180" t="s">
        <v>166</v>
      </c>
      <c r="C180">
        <v>11</v>
      </c>
      <c r="D180" t="s">
        <v>10</v>
      </c>
      <c r="E180" t="s">
        <v>438</v>
      </c>
      <c r="F180">
        <v>1190</v>
      </c>
      <c r="G180">
        <v>807</v>
      </c>
      <c r="H180">
        <f t="shared" si="24"/>
        <v>0.67815126050420171</v>
      </c>
      <c r="I180">
        <v>233</v>
      </c>
      <c r="J180">
        <v>425</v>
      </c>
      <c r="K180">
        <v>41</v>
      </c>
      <c r="L180">
        <v>7</v>
      </c>
      <c r="M180">
        <f t="shared" si="17"/>
        <v>706</v>
      </c>
      <c r="N180">
        <f t="shared" si="18"/>
        <v>0.33002832861189801</v>
      </c>
      <c r="O180">
        <f t="shared" si="19"/>
        <v>0.60198300283286121</v>
      </c>
      <c r="P180">
        <f t="shared" si="20"/>
        <v>5.8073654390934842E-2</v>
      </c>
      <c r="Q180">
        <f t="shared" si="21"/>
        <v>9.9150141643059488E-3</v>
      </c>
      <c r="R180">
        <f t="shared" si="22"/>
        <v>0.60198300283286121</v>
      </c>
      <c r="S180" t="str">
        <f t="shared" si="23"/>
        <v>Ford</v>
      </c>
    </row>
    <row r="181" spans="1:19" x14ac:dyDescent="0.3">
      <c r="A181" t="s">
        <v>640</v>
      </c>
      <c r="B181" t="s">
        <v>167</v>
      </c>
      <c r="C181">
        <v>11</v>
      </c>
      <c r="D181" t="s">
        <v>10</v>
      </c>
      <c r="E181" t="s">
        <v>438</v>
      </c>
      <c r="F181">
        <v>1529</v>
      </c>
      <c r="G181">
        <v>1016</v>
      </c>
      <c r="H181">
        <f t="shared" si="24"/>
        <v>0.66448659254414655</v>
      </c>
      <c r="I181">
        <v>273</v>
      </c>
      <c r="J181">
        <v>601</v>
      </c>
      <c r="K181">
        <v>32</v>
      </c>
      <c r="L181">
        <v>8</v>
      </c>
      <c r="M181">
        <f t="shared" si="17"/>
        <v>914</v>
      </c>
      <c r="N181">
        <f t="shared" si="18"/>
        <v>0.29868708971553609</v>
      </c>
      <c r="O181">
        <f t="shared" si="19"/>
        <v>0.65754923413566735</v>
      </c>
      <c r="P181">
        <f t="shared" si="20"/>
        <v>3.5010940919037198E-2</v>
      </c>
      <c r="Q181">
        <f t="shared" si="21"/>
        <v>8.7527352297592995E-3</v>
      </c>
      <c r="R181">
        <f t="shared" si="22"/>
        <v>0.65754923413566735</v>
      </c>
      <c r="S181" t="str">
        <f t="shared" si="23"/>
        <v>Ford</v>
      </c>
    </row>
    <row r="182" spans="1:19" x14ac:dyDescent="0.3">
      <c r="A182" t="s">
        <v>641</v>
      </c>
      <c r="B182" t="s">
        <v>168</v>
      </c>
      <c r="C182">
        <v>11</v>
      </c>
      <c r="D182" t="s">
        <v>10</v>
      </c>
      <c r="E182" t="s">
        <v>438</v>
      </c>
      <c r="F182">
        <v>833</v>
      </c>
      <c r="G182">
        <v>483</v>
      </c>
      <c r="H182">
        <f t="shared" si="24"/>
        <v>0.57983193277310929</v>
      </c>
      <c r="I182">
        <v>138</v>
      </c>
      <c r="J182">
        <v>284</v>
      </c>
      <c r="K182">
        <v>27</v>
      </c>
      <c r="L182">
        <v>4</v>
      </c>
      <c r="M182">
        <f t="shared" si="17"/>
        <v>453</v>
      </c>
      <c r="N182">
        <f t="shared" si="18"/>
        <v>0.30463576158940397</v>
      </c>
      <c r="O182">
        <f t="shared" si="19"/>
        <v>0.6269315673289183</v>
      </c>
      <c r="P182">
        <f t="shared" si="20"/>
        <v>5.9602649006622516E-2</v>
      </c>
      <c r="Q182">
        <f t="shared" si="21"/>
        <v>8.8300220750551876E-3</v>
      </c>
      <c r="R182">
        <f t="shared" si="22"/>
        <v>0.6269315673289183</v>
      </c>
      <c r="S182" t="str">
        <f t="shared" si="23"/>
        <v>Ford</v>
      </c>
    </row>
    <row r="183" spans="1:19" x14ac:dyDescent="0.3">
      <c r="A183" t="s">
        <v>642</v>
      </c>
      <c r="B183" t="s">
        <v>169</v>
      </c>
      <c r="C183">
        <v>11</v>
      </c>
      <c r="D183" t="s">
        <v>10</v>
      </c>
      <c r="E183" t="s">
        <v>438</v>
      </c>
      <c r="F183">
        <v>1211</v>
      </c>
      <c r="G183">
        <v>749</v>
      </c>
      <c r="H183">
        <f t="shared" si="24"/>
        <v>0.61849710982658956</v>
      </c>
      <c r="I183">
        <v>213</v>
      </c>
      <c r="J183">
        <v>421</v>
      </c>
      <c r="K183">
        <v>45</v>
      </c>
      <c r="L183">
        <v>11</v>
      </c>
      <c r="M183">
        <f t="shared" si="17"/>
        <v>690</v>
      </c>
      <c r="N183">
        <f t="shared" si="18"/>
        <v>0.30869565217391304</v>
      </c>
      <c r="O183">
        <f t="shared" si="19"/>
        <v>0.61014492753623184</v>
      </c>
      <c r="P183">
        <f t="shared" si="20"/>
        <v>6.5217391304347824E-2</v>
      </c>
      <c r="Q183">
        <f t="shared" si="21"/>
        <v>1.5942028985507246E-2</v>
      </c>
      <c r="R183">
        <f t="shared" si="22"/>
        <v>0.61014492753623184</v>
      </c>
      <c r="S183" t="str">
        <f t="shared" si="23"/>
        <v>Ford</v>
      </c>
    </row>
    <row r="184" spans="1:19" x14ac:dyDescent="0.3">
      <c r="A184" t="s">
        <v>643</v>
      </c>
      <c r="B184" t="s">
        <v>170</v>
      </c>
      <c r="C184">
        <v>11</v>
      </c>
      <c r="D184" t="s">
        <v>10</v>
      </c>
      <c r="E184" t="s">
        <v>438</v>
      </c>
      <c r="F184">
        <v>1364</v>
      </c>
      <c r="G184">
        <v>729</v>
      </c>
      <c r="H184">
        <f t="shared" si="24"/>
        <v>0.53445747800586507</v>
      </c>
      <c r="I184">
        <v>248</v>
      </c>
      <c r="J184">
        <v>369</v>
      </c>
      <c r="K184">
        <v>48</v>
      </c>
      <c r="L184">
        <v>13</v>
      </c>
      <c r="M184">
        <f t="shared" si="17"/>
        <v>678</v>
      </c>
      <c r="N184">
        <f t="shared" si="18"/>
        <v>0.36578171091445427</v>
      </c>
      <c r="O184">
        <f t="shared" si="19"/>
        <v>0.54424778761061943</v>
      </c>
      <c r="P184">
        <f t="shared" si="20"/>
        <v>7.0796460176991149E-2</v>
      </c>
      <c r="Q184">
        <f t="shared" si="21"/>
        <v>1.9174041297935103E-2</v>
      </c>
      <c r="R184">
        <f t="shared" si="22"/>
        <v>0.54424778761061943</v>
      </c>
      <c r="S184" t="str">
        <f t="shared" si="23"/>
        <v>Ford</v>
      </c>
    </row>
    <row r="185" spans="1:19" x14ac:dyDescent="0.3">
      <c r="A185" t="s">
        <v>644</v>
      </c>
      <c r="B185" t="s">
        <v>171</v>
      </c>
      <c r="C185">
        <v>11</v>
      </c>
      <c r="D185" t="s">
        <v>10</v>
      </c>
      <c r="E185" t="s">
        <v>438</v>
      </c>
      <c r="F185">
        <v>1240</v>
      </c>
      <c r="G185">
        <v>967</v>
      </c>
      <c r="H185">
        <f t="shared" si="24"/>
        <v>0.77983870967741931</v>
      </c>
      <c r="I185">
        <v>237</v>
      </c>
      <c r="J185">
        <v>570</v>
      </c>
      <c r="K185">
        <v>37</v>
      </c>
      <c r="L185">
        <v>6</v>
      </c>
      <c r="M185">
        <f t="shared" si="17"/>
        <v>850</v>
      </c>
      <c r="N185">
        <f t="shared" si="18"/>
        <v>0.27882352941176469</v>
      </c>
      <c r="O185">
        <f t="shared" si="19"/>
        <v>0.6705882352941176</v>
      </c>
      <c r="P185">
        <f t="shared" si="20"/>
        <v>4.3529411764705879E-2</v>
      </c>
      <c r="Q185">
        <f t="shared" si="21"/>
        <v>7.058823529411765E-3</v>
      </c>
      <c r="R185">
        <f t="shared" si="22"/>
        <v>0.6705882352941176</v>
      </c>
      <c r="S185" t="str">
        <f t="shared" si="23"/>
        <v>Ford</v>
      </c>
    </row>
    <row r="186" spans="1:19" x14ac:dyDescent="0.3">
      <c r="A186" t="s">
        <v>645</v>
      </c>
      <c r="B186" t="s">
        <v>172</v>
      </c>
      <c r="C186">
        <v>11</v>
      </c>
      <c r="D186" t="s">
        <v>10</v>
      </c>
      <c r="E186" t="s">
        <v>438</v>
      </c>
      <c r="F186">
        <v>1562</v>
      </c>
      <c r="G186">
        <v>820</v>
      </c>
      <c r="H186">
        <f t="shared" si="24"/>
        <v>0.5249679897567221</v>
      </c>
      <c r="I186">
        <v>248</v>
      </c>
      <c r="J186">
        <v>497</v>
      </c>
      <c r="K186">
        <v>19</v>
      </c>
      <c r="L186">
        <v>4</v>
      </c>
      <c r="M186">
        <f t="shared" si="17"/>
        <v>768</v>
      </c>
      <c r="N186">
        <f t="shared" si="18"/>
        <v>0.32291666666666669</v>
      </c>
      <c r="O186">
        <f t="shared" si="19"/>
        <v>0.64713541666666663</v>
      </c>
      <c r="P186">
        <f t="shared" si="20"/>
        <v>2.4739583333333332E-2</v>
      </c>
      <c r="Q186">
        <f t="shared" si="21"/>
        <v>5.208333333333333E-3</v>
      </c>
      <c r="R186">
        <f t="shared" si="22"/>
        <v>0.64713541666666663</v>
      </c>
      <c r="S186" t="str">
        <f t="shared" si="23"/>
        <v>Ford</v>
      </c>
    </row>
    <row r="187" spans="1:19" x14ac:dyDescent="0.3">
      <c r="A187" t="s">
        <v>646</v>
      </c>
      <c r="B187" t="s">
        <v>173</v>
      </c>
      <c r="C187">
        <v>11</v>
      </c>
      <c r="D187" t="s">
        <v>10</v>
      </c>
      <c r="E187" t="s">
        <v>438</v>
      </c>
      <c r="F187">
        <v>1522</v>
      </c>
      <c r="G187">
        <v>733</v>
      </c>
      <c r="H187">
        <f t="shared" si="24"/>
        <v>0.48160315374507229</v>
      </c>
      <c r="I187">
        <v>256</v>
      </c>
      <c r="J187">
        <v>380</v>
      </c>
      <c r="K187">
        <v>36</v>
      </c>
      <c r="L187">
        <v>5</v>
      </c>
      <c r="M187">
        <f t="shared" si="17"/>
        <v>677</v>
      </c>
      <c r="N187">
        <f t="shared" si="18"/>
        <v>0.37813884785819796</v>
      </c>
      <c r="O187">
        <f t="shared" si="19"/>
        <v>0.56129985228951251</v>
      </c>
      <c r="P187">
        <f t="shared" si="20"/>
        <v>5.3175775480059084E-2</v>
      </c>
      <c r="Q187">
        <f t="shared" si="21"/>
        <v>7.385524372230428E-3</v>
      </c>
      <c r="R187">
        <f t="shared" si="22"/>
        <v>0.56129985228951251</v>
      </c>
      <c r="S187" t="str">
        <f t="shared" si="23"/>
        <v>Ford</v>
      </c>
    </row>
    <row r="188" spans="1:19" x14ac:dyDescent="0.3">
      <c r="A188" t="s">
        <v>647</v>
      </c>
      <c r="B188" t="s">
        <v>39</v>
      </c>
      <c r="C188">
        <v>11</v>
      </c>
      <c r="D188" t="s">
        <v>44</v>
      </c>
      <c r="E188">
        <v>0</v>
      </c>
      <c r="F188">
        <v>0</v>
      </c>
      <c r="G188">
        <v>810</v>
      </c>
      <c r="H188" t="str">
        <f t="shared" si="24"/>
        <v/>
      </c>
      <c r="I188">
        <v>282</v>
      </c>
      <c r="J188">
        <v>434</v>
      </c>
      <c r="K188">
        <v>30</v>
      </c>
      <c r="L188">
        <v>22</v>
      </c>
      <c r="M188">
        <f t="shared" si="17"/>
        <v>768</v>
      </c>
      <c r="N188">
        <f t="shared" si="18"/>
        <v>0.3671875</v>
      </c>
      <c r="O188">
        <f t="shared" si="19"/>
        <v>0.56510416666666663</v>
      </c>
      <c r="P188">
        <f t="shared" si="20"/>
        <v>3.90625E-2</v>
      </c>
      <c r="Q188">
        <f t="shared" si="21"/>
        <v>2.8645833333333332E-2</v>
      </c>
      <c r="R188">
        <f t="shared" si="22"/>
        <v>0.56510416666666663</v>
      </c>
      <c r="S188" t="str">
        <f t="shared" si="23"/>
        <v>Ford</v>
      </c>
    </row>
    <row r="189" spans="1:19" x14ac:dyDescent="0.3">
      <c r="A189" t="s">
        <v>648</v>
      </c>
      <c r="B189" t="s">
        <v>40</v>
      </c>
      <c r="C189">
        <v>11</v>
      </c>
      <c r="D189" t="s">
        <v>43</v>
      </c>
      <c r="E189">
        <v>0</v>
      </c>
      <c r="F189">
        <v>0</v>
      </c>
      <c r="G189">
        <v>0</v>
      </c>
      <c r="H189" t="str">
        <f t="shared" si="24"/>
        <v/>
      </c>
      <c r="I189">
        <v>205</v>
      </c>
      <c r="J189">
        <v>373</v>
      </c>
      <c r="K189">
        <v>44</v>
      </c>
      <c r="L189">
        <v>6</v>
      </c>
      <c r="M189">
        <f t="shared" si="17"/>
        <v>628</v>
      </c>
      <c r="N189">
        <f t="shared" si="18"/>
        <v>0.32643312101910826</v>
      </c>
      <c r="O189">
        <f t="shared" si="19"/>
        <v>0.5939490445859873</v>
      </c>
      <c r="P189">
        <f t="shared" si="20"/>
        <v>7.0063694267515922E-2</v>
      </c>
      <c r="Q189">
        <f t="shared" si="21"/>
        <v>9.5541401273885346E-3</v>
      </c>
      <c r="R189">
        <f t="shared" si="22"/>
        <v>0.5939490445859873</v>
      </c>
      <c r="S189" t="str">
        <f t="shared" si="23"/>
        <v>Ford</v>
      </c>
    </row>
    <row r="190" spans="1:19" x14ac:dyDescent="0.3">
      <c r="A190" t="s">
        <v>649</v>
      </c>
      <c r="B190" t="s">
        <v>41</v>
      </c>
      <c r="C190">
        <v>11</v>
      </c>
      <c r="D190" t="s">
        <v>42</v>
      </c>
      <c r="E190">
        <v>0</v>
      </c>
      <c r="F190">
        <v>17357</v>
      </c>
      <c r="G190">
        <v>11197</v>
      </c>
      <c r="H190">
        <f t="shared" si="24"/>
        <v>0.64509995967044997</v>
      </c>
      <c r="I190">
        <v>3568</v>
      </c>
      <c r="J190">
        <v>6588</v>
      </c>
      <c r="K190">
        <v>548</v>
      </c>
      <c r="L190">
        <v>130</v>
      </c>
      <c r="M190">
        <f t="shared" si="17"/>
        <v>10834</v>
      </c>
      <c r="N190">
        <f t="shared" si="18"/>
        <v>0.32933357947203251</v>
      </c>
      <c r="O190">
        <f t="shared" si="19"/>
        <v>0.6080856562673066</v>
      </c>
      <c r="P190">
        <f t="shared" si="20"/>
        <v>5.0581502676758351E-2</v>
      </c>
      <c r="Q190">
        <f t="shared" si="21"/>
        <v>1.1999261583902529E-2</v>
      </c>
      <c r="R190">
        <f t="shared" si="22"/>
        <v>0.6080856562673066</v>
      </c>
      <c r="S190" t="str">
        <f t="shared" si="23"/>
        <v>Ford</v>
      </c>
    </row>
    <row r="191" spans="1:19" x14ac:dyDescent="0.3">
      <c r="A191" t="s">
        <v>650</v>
      </c>
      <c r="B191" t="s">
        <v>174</v>
      </c>
      <c r="C191">
        <v>12</v>
      </c>
      <c r="D191" t="s">
        <v>10</v>
      </c>
      <c r="E191" t="s">
        <v>438</v>
      </c>
      <c r="F191">
        <v>1857</v>
      </c>
      <c r="G191">
        <v>1139</v>
      </c>
      <c r="H191">
        <f t="shared" si="24"/>
        <v>0.61335487345180395</v>
      </c>
      <c r="I191">
        <v>305</v>
      </c>
      <c r="J191">
        <v>698</v>
      </c>
      <c r="K191">
        <v>45</v>
      </c>
      <c r="L191">
        <v>9</v>
      </c>
      <c r="M191">
        <f t="shared" si="17"/>
        <v>1057</v>
      </c>
      <c r="N191">
        <f t="shared" si="18"/>
        <v>0.28855250709555347</v>
      </c>
      <c r="O191">
        <f t="shared" si="19"/>
        <v>0.66035950804162724</v>
      </c>
      <c r="P191">
        <f t="shared" si="20"/>
        <v>4.2573320719016081E-2</v>
      </c>
      <c r="Q191">
        <f t="shared" si="21"/>
        <v>8.5146641438032175E-3</v>
      </c>
      <c r="R191">
        <f t="shared" si="22"/>
        <v>0.66035950804162724</v>
      </c>
      <c r="S191" t="str">
        <f t="shared" si="23"/>
        <v>Ford</v>
      </c>
    </row>
    <row r="192" spans="1:19" x14ac:dyDescent="0.3">
      <c r="A192" t="s">
        <v>651</v>
      </c>
      <c r="B192" t="s">
        <v>175</v>
      </c>
      <c r="C192">
        <v>12</v>
      </c>
      <c r="D192" t="s">
        <v>10</v>
      </c>
      <c r="E192" t="s">
        <v>438</v>
      </c>
      <c r="F192">
        <v>803</v>
      </c>
      <c r="G192">
        <v>498</v>
      </c>
      <c r="H192">
        <f t="shared" si="24"/>
        <v>0.6201743462017435</v>
      </c>
      <c r="I192">
        <v>101</v>
      </c>
      <c r="J192">
        <v>365</v>
      </c>
      <c r="K192">
        <v>14</v>
      </c>
      <c r="L192">
        <v>7</v>
      </c>
      <c r="M192">
        <f t="shared" si="17"/>
        <v>487</v>
      </c>
      <c r="N192">
        <f t="shared" si="18"/>
        <v>0.20739219712525667</v>
      </c>
      <c r="O192">
        <f t="shared" si="19"/>
        <v>0.74948665297741268</v>
      </c>
      <c r="P192">
        <f t="shared" si="20"/>
        <v>2.8747433264887063E-2</v>
      </c>
      <c r="Q192">
        <f t="shared" si="21"/>
        <v>1.4373716632443531E-2</v>
      </c>
      <c r="R192">
        <f t="shared" si="22"/>
        <v>0.74948665297741268</v>
      </c>
      <c r="S192" t="str">
        <f t="shared" si="23"/>
        <v>Ford</v>
      </c>
    </row>
    <row r="193" spans="1:19" x14ac:dyDescent="0.3">
      <c r="A193" t="s">
        <v>652</v>
      </c>
      <c r="B193" t="s">
        <v>176</v>
      </c>
      <c r="C193">
        <v>12</v>
      </c>
      <c r="D193" t="s">
        <v>10</v>
      </c>
      <c r="E193" t="s">
        <v>438</v>
      </c>
      <c r="F193">
        <v>678</v>
      </c>
      <c r="G193">
        <v>437</v>
      </c>
      <c r="H193">
        <f t="shared" si="24"/>
        <v>0.64454277286135697</v>
      </c>
      <c r="I193">
        <v>74</v>
      </c>
      <c r="J193">
        <v>309</v>
      </c>
      <c r="K193">
        <v>23</v>
      </c>
      <c r="L193">
        <v>2</v>
      </c>
      <c r="M193">
        <f t="shared" si="17"/>
        <v>408</v>
      </c>
      <c r="N193">
        <f t="shared" si="18"/>
        <v>0.18137254901960784</v>
      </c>
      <c r="O193">
        <f t="shared" si="19"/>
        <v>0.75735294117647056</v>
      </c>
      <c r="P193">
        <f t="shared" si="20"/>
        <v>5.6372549019607844E-2</v>
      </c>
      <c r="Q193">
        <f t="shared" si="21"/>
        <v>4.9019607843137254E-3</v>
      </c>
      <c r="R193">
        <f t="shared" si="22"/>
        <v>0.75735294117647056</v>
      </c>
      <c r="S193" t="str">
        <f t="shared" si="23"/>
        <v>Ford</v>
      </c>
    </row>
    <row r="194" spans="1:19" x14ac:dyDescent="0.3">
      <c r="A194" t="s">
        <v>653</v>
      </c>
      <c r="B194" t="s">
        <v>177</v>
      </c>
      <c r="C194">
        <v>12</v>
      </c>
      <c r="D194" t="s">
        <v>10</v>
      </c>
      <c r="E194" t="s">
        <v>438</v>
      </c>
      <c r="F194">
        <v>1298</v>
      </c>
      <c r="G194">
        <v>794</v>
      </c>
      <c r="H194">
        <f t="shared" si="24"/>
        <v>0.61171032357473032</v>
      </c>
      <c r="I194">
        <v>226</v>
      </c>
      <c r="J194">
        <v>478</v>
      </c>
      <c r="K194">
        <v>18</v>
      </c>
      <c r="L194">
        <v>14</v>
      </c>
      <c r="M194">
        <f t="shared" si="17"/>
        <v>736</v>
      </c>
      <c r="N194">
        <f t="shared" si="18"/>
        <v>0.30706521739130432</v>
      </c>
      <c r="O194">
        <f t="shared" si="19"/>
        <v>0.64945652173913049</v>
      </c>
      <c r="P194">
        <f t="shared" si="20"/>
        <v>2.4456521739130436E-2</v>
      </c>
      <c r="Q194">
        <f t="shared" si="21"/>
        <v>1.9021739130434784E-2</v>
      </c>
      <c r="R194">
        <f t="shared" si="22"/>
        <v>0.64945652173913049</v>
      </c>
      <c r="S194" t="str">
        <f t="shared" si="23"/>
        <v>Ford</v>
      </c>
    </row>
    <row r="195" spans="1:19" x14ac:dyDescent="0.3">
      <c r="A195" t="s">
        <v>654</v>
      </c>
      <c r="B195" t="s">
        <v>178</v>
      </c>
      <c r="C195">
        <v>12</v>
      </c>
      <c r="D195" t="s">
        <v>10</v>
      </c>
      <c r="E195" t="s">
        <v>438</v>
      </c>
      <c r="F195">
        <v>566</v>
      </c>
      <c r="G195">
        <v>327</v>
      </c>
      <c r="H195">
        <f t="shared" si="24"/>
        <v>0.57773851590106007</v>
      </c>
      <c r="I195">
        <v>92</v>
      </c>
      <c r="J195">
        <v>177</v>
      </c>
      <c r="K195">
        <v>11</v>
      </c>
      <c r="L195">
        <v>6</v>
      </c>
      <c r="M195">
        <f t="shared" ref="M195:M258" si="25">SUM(I195:L195)</f>
        <v>286</v>
      </c>
      <c r="N195">
        <f t="shared" ref="N195:N258" si="26">I195/$M195</f>
        <v>0.32167832167832167</v>
      </c>
      <c r="O195">
        <f t="shared" ref="O195:O258" si="27">J195/$M195</f>
        <v>0.61888111888111885</v>
      </c>
      <c r="P195">
        <f t="shared" ref="P195:P258" si="28">K195/$M195</f>
        <v>3.8461538461538464E-2</v>
      </c>
      <c r="Q195">
        <f t="shared" ref="Q195:Q258" si="29">L195/$M195</f>
        <v>2.097902097902098E-2</v>
      </c>
      <c r="R195">
        <f t="shared" ref="R195:R258" si="30">IF(M195=0,10,IF(MAX(I195:L195)=LARGE(I195:L195,2),9,IF(J195=MAX(I195:L195),O195,IF(I195=MAX(I195:L195),N195+2,IF(K195=MAX(I195:L195),P195+3,-1)))))</f>
        <v>0.61888111888111885</v>
      </c>
      <c r="S195" t="str">
        <f t="shared" ref="S195:S258" si="31">IF(M195=0,"No Votes",IF(MAX(I195:L195)=LARGE(I195:L195,2),"Tie",IF(J195=MAX(I195:L195),"Ford",IF(I195=MAX(I195:L195),"Carter",IF(K195=MAX(I195:L195),"Macbride",-1)))))</f>
        <v>Ford</v>
      </c>
    </row>
    <row r="196" spans="1:19" x14ac:dyDescent="0.3">
      <c r="A196" t="s">
        <v>655</v>
      </c>
      <c r="B196" t="s">
        <v>179</v>
      </c>
      <c r="C196">
        <v>12</v>
      </c>
      <c r="D196" t="s">
        <v>10</v>
      </c>
      <c r="E196" t="s">
        <v>438</v>
      </c>
      <c r="F196">
        <v>1286</v>
      </c>
      <c r="G196">
        <v>788</v>
      </c>
      <c r="H196">
        <f t="shared" si="24"/>
        <v>0.61275272161741834</v>
      </c>
      <c r="I196">
        <v>214</v>
      </c>
      <c r="J196">
        <v>495</v>
      </c>
      <c r="K196">
        <v>17</v>
      </c>
      <c r="L196">
        <v>5</v>
      </c>
      <c r="M196">
        <f t="shared" si="25"/>
        <v>731</v>
      </c>
      <c r="N196">
        <f t="shared" si="26"/>
        <v>0.292749658002736</v>
      </c>
      <c r="O196">
        <f t="shared" si="27"/>
        <v>0.67715458276333784</v>
      </c>
      <c r="P196">
        <f t="shared" si="28"/>
        <v>2.3255813953488372E-2</v>
      </c>
      <c r="Q196">
        <f t="shared" si="29"/>
        <v>6.8399452804377564E-3</v>
      </c>
      <c r="R196">
        <f t="shared" si="30"/>
        <v>0.67715458276333784</v>
      </c>
      <c r="S196" t="str">
        <f t="shared" si="31"/>
        <v>Ford</v>
      </c>
    </row>
    <row r="197" spans="1:19" x14ac:dyDescent="0.3">
      <c r="A197" t="s">
        <v>656</v>
      </c>
      <c r="B197" t="s">
        <v>180</v>
      </c>
      <c r="C197">
        <v>12</v>
      </c>
      <c r="D197" t="s">
        <v>10</v>
      </c>
      <c r="E197" t="s">
        <v>438</v>
      </c>
      <c r="F197">
        <v>914</v>
      </c>
      <c r="G197">
        <v>541</v>
      </c>
      <c r="H197">
        <f t="shared" si="24"/>
        <v>0.59190371991247259</v>
      </c>
      <c r="I197">
        <v>104</v>
      </c>
      <c r="J197">
        <v>355</v>
      </c>
      <c r="K197">
        <v>22</v>
      </c>
      <c r="L197">
        <v>3</v>
      </c>
      <c r="M197">
        <f t="shared" si="25"/>
        <v>484</v>
      </c>
      <c r="N197">
        <f t="shared" si="26"/>
        <v>0.21487603305785125</v>
      </c>
      <c r="O197">
        <f t="shared" si="27"/>
        <v>0.73347107438016534</v>
      </c>
      <c r="P197">
        <f t="shared" si="28"/>
        <v>4.5454545454545456E-2</v>
      </c>
      <c r="Q197">
        <f t="shared" si="29"/>
        <v>6.1983471074380167E-3</v>
      </c>
      <c r="R197">
        <f t="shared" si="30"/>
        <v>0.73347107438016534</v>
      </c>
      <c r="S197" t="str">
        <f t="shared" si="31"/>
        <v>Ford</v>
      </c>
    </row>
    <row r="198" spans="1:19" x14ac:dyDescent="0.3">
      <c r="A198" t="s">
        <v>657</v>
      </c>
      <c r="B198" t="s">
        <v>181</v>
      </c>
      <c r="C198">
        <v>12</v>
      </c>
      <c r="D198" t="s">
        <v>10</v>
      </c>
      <c r="E198" t="s">
        <v>438</v>
      </c>
      <c r="F198">
        <v>792</v>
      </c>
      <c r="G198">
        <v>451</v>
      </c>
      <c r="H198">
        <f t="shared" si="24"/>
        <v>0.56944444444444442</v>
      </c>
      <c r="I198">
        <v>146</v>
      </c>
      <c r="J198">
        <v>271</v>
      </c>
      <c r="K198">
        <v>18</v>
      </c>
      <c r="L198">
        <v>2</v>
      </c>
      <c r="M198">
        <f t="shared" si="25"/>
        <v>437</v>
      </c>
      <c r="N198">
        <f t="shared" si="26"/>
        <v>0.33409610983981691</v>
      </c>
      <c r="O198">
        <f t="shared" si="27"/>
        <v>0.62013729977116705</v>
      </c>
      <c r="P198">
        <f t="shared" si="28"/>
        <v>4.1189931350114416E-2</v>
      </c>
      <c r="Q198">
        <f t="shared" si="29"/>
        <v>4.5766590389016018E-3</v>
      </c>
      <c r="R198">
        <f t="shared" si="30"/>
        <v>0.62013729977116705</v>
      </c>
      <c r="S198" t="str">
        <f t="shared" si="31"/>
        <v>Ford</v>
      </c>
    </row>
    <row r="199" spans="1:19" x14ac:dyDescent="0.3">
      <c r="A199" t="s">
        <v>658</v>
      </c>
      <c r="B199" t="s">
        <v>182</v>
      </c>
      <c r="C199">
        <v>12</v>
      </c>
      <c r="D199" t="s">
        <v>10</v>
      </c>
      <c r="E199" t="s">
        <v>438</v>
      </c>
      <c r="F199">
        <v>857</v>
      </c>
      <c r="G199">
        <v>488</v>
      </c>
      <c r="H199">
        <f t="shared" si="24"/>
        <v>0.56942823803967324</v>
      </c>
      <c r="I199">
        <v>130</v>
      </c>
      <c r="J199">
        <v>287</v>
      </c>
      <c r="K199">
        <v>17</v>
      </c>
      <c r="L199">
        <v>8</v>
      </c>
      <c r="M199">
        <f t="shared" si="25"/>
        <v>442</v>
      </c>
      <c r="N199">
        <f t="shared" si="26"/>
        <v>0.29411764705882354</v>
      </c>
      <c r="O199">
        <f t="shared" si="27"/>
        <v>0.64932126696832582</v>
      </c>
      <c r="P199">
        <f t="shared" si="28"/>
        <v>3.8461538461538464E-2</v>
      </c>
      <c r="Q199">
        <f t="shared" si="29"/>
        <v>1.8099547511312219E-2</v>
      </c>
      <c r="R199">
        <f t="shared" si="30"/>
        <v>0.64932126696832582</v>
      </c>
      <c r="S199" t="str">
        <f t="shared" si="31"/>
        <v>Ford</v>
      </c>
    </row>
    <row r="200" spans="1:19" x14ac:dyDescent="0.3">
      <c r="A200" t="s">
        <v>659</v>
      </c>
      <c r="B200" t="s">
        <v>183</v>
      </c>
      <c r="C200">
        <v>12</v>
      </c>
      <c r="D200" t="s">
        <v>10</v>
      </c>
      <c r="E200" t="s">
        <v>438</v>
      </c>
      <c r="F200">
        <v>1567</v>
      </c>
      <c r="G200">
        <v>935</v>
      </c>
      <c r="H200">
        <f t="shared" si="24"/>
        <v>0.5966815571155073</v>
      </c>
      <c r="I200">
        <v>247</v>
      </c>
      <c r="J200">
        <v>565</v>
      </c>
      <c r="K200">
        <v>23</v>
      </c>
      <c r="L200">
        <v>6</v>
      </c>
      <c r="M200">
        <f t="shared" si="25"/>
        <v>841</v>
      </c>
      <c r="N200">
        <f t="shared" si="26"/>
        <v>0.29369797859690844</v>
      </c>
      <c r="O200">
        <f t="shared" si="27"/>
        <v>0.67181926278240189</v>
      </c>
      <c r="P200">
        <f t="shared" si="28"/>
        <v>2.7348394768133173E-2</v>
      </c>
      <c r="Q200">
        <f t="shared" si="29"/>
        <v>7.1343638525564806E-3</v>
      </c>
      <c r="R200">
        <f t="shared" si="30"/>
        <v>0.67181926278240189</v>
      </c>
      <c r="S200" t="str">
        <f t="shared" si="31"/>
        <v>Ford</v>
      </c>
    </row>
    <row r="201" spans="1:19" x14ac:dyDescent="0.3">
      <c r="A201" t="s">
        <v>660</v>
      </c>
      <c r="B201" t="s">
        <v>184</v>
      </c>
      <c r="C201">
        <v>12</v>
      </c>
      <c r="D201" t="s">
        <v>10</v>
      </c>
      <c r="E201" t="s">
        <v>438</v>
      </c>
      <c r="F201">
        <v>1842</v>
      </c>
      <c r="G201">
        <v>1246</v>
      </c>
      <c r="H201">
        <f t="shared" si="24"/>
        <v>0.67643865363735067</v>
      </c>
      <c r="I201">
        <v>312</v>
      </c>
      <c r="J201">
        <v>772</v>
      </c>
      <c r="K201">
        <v>35</v>
      </c>
      <c r="L201">
        <v>13</v>
      </c>
      <c r="M201">
        <f t="shared" si="25"/>
        <v>1132</v>
      </c>
      <c r="N201">
        <f t="shared" si="26"/>
        <v>0.2756183745583039</v>
      </c>
      <c r="O201">
        <f t="shared" si="27"/>
        <v>0.6819787985865724</v>
      </c>
      <c r="P201">
        <f t="shared" si="28"/>
        <v>3.0918727915194347E-2</v>
      </c>
      <c r="Q201">
        <f t="shared" si="29"/>
        <v>1.1484098939929329E-2</v>
      </c>
      <c r="R201">
        <f t="shared" si="30"/>
        <v>0.6819787985865724</v>
      </c>
      <c r="S201" t="str">
        <f t="shared" si="31"/>
        <v>Ford</v>
      </c>
    </row>
    <row r="202" spans="1:19" x14ac:dyDescent="0.3">
      <c r="A202" t="s">
        <v>661</v>
      </c>
      <c r="B202" t="s">
        <v>185</v>
      </c>
      <c r="C202">
        <v>12</v>
      </c>
      <c r="D202" t="s">
        <v>10</v>
      </c>
      <c r="E202" t="s">
        <v>438</v>
      </c>
      <c r="F202">
        <v>1941</v>
      </c>
      <c r="G202">
        <v>1248</v>
      </c>
      <c r="H202">
        <f t="shared" si="24"/>
        <v>0.64296754250386401</v>
      </c>
      <c r="I202">
        <v>329</v>
      </c>
      <c r="J202">
        <v>744</v>
      </c>
      <c r="K202">
        <v>46</v>
      </c>
      <c r="L202">
        <v>9</v>
      </c>
      <c r="M202">
        <f t="shared" si="25"/>
        <v>1128</v>
      </c>
      <c r="N202">
        <f t="shared" si="26"/>
        <v>0.29166666666666669</v>
      </c>
      <c r="O202">
        <f t="shared" si="27"/>
        <v>0.65957446808510634</v>
      </c>
      <c r="P202">
        <f t="shared" si="28"/>
        <v>4.0780141843971635E-2</v>
      </c>
      <c r="Q202">
        <f t="shared" si="29"/>
        <v>7.9787234042553185E-3</v>
      </c>
      <c r="R202">
        <f t="shared" si="30"/>
        <v>0.65957446808510634</v>
      </c>
      <c r="S202" t="str">
        <f t="shared" si="31"/>
        <v>Ford</v>
      </c>
    </row>
    <row r="203" spans="1:19" x14ac:dyDescent="0.3">
      <c r="A203" t="s">
        <v>662</v>
      </c>
      <c r="B203" t="s">
        <v>39</v>
      </c>
      <c r="C203">
        <v>12</v>
      </c>
      <c r="D203" t="s">
        <v>44</v>
      </c>
      <c r="E203">
        <v>0</v>
      </c>
      <c r="F203">
        <v>0</v>
      </c>
      <c r="G203">
        <v>863</v>
      </c>
      <c r="H203" t="str">
        <f t="shared" si="24"/>
        <v/>
      </c>
      <c r="I203">
        <v>248</v>
      </c>
      <c r="J203">
        <v>523</v>
      </c>
      <c r="K203">
        <v>32</v>
      </c>
      <c r="L203">
        <v>21</v>
      </c>
      <c r="M203">
        <f t="shared" si="25"/>
        <v>824</v>
      </c>
      <c r="N203">
        <f t="shared" si="26"/>
        <v>0.30097087378640774</v>
      </c>
      <c r="O203">
        <f t="shared" si="27"/>
        <v>0.63470873786407767</v>
      </c>
      <c r="P203">
        <f t="shared" si="28"/>
        <v>3.8834951456310676E-2</v>
      </c>
      <c r="Q203">
        <f t="shared" si="29"/>
        <v>2.5485436893203883E-2</v>
      </c>
      <c r="R203">
        <f t="shared" si="30"/>
        <v>0.63470873786407767</v>
      </c>
      <c r="S203" t="str">
        <f t="shared" si="31"/>
        <v>Ford</v>
      </c>
    </row>
    <row r="204" spans="1:19" x14ac:dyDescent="0.3">
      <c r="A204" t="s">
        <v>663</v>
      </c>
      <c r="B204" t="s">
        <v>40</v>
      </c>
      <c r="C204">
        <v>12</v>
      </c>
      <c r="D204" t="s">
        <v>43</v>
      </c>
      <c r="E204">
        <v>0</v>
      </c>
      <c r="F204">
        <v>0</v>
      </c>
      <c r="G204">
        <v>0</v>
      </c>
      <c r="H204" t="str">
        <f t="shared" si="24"/>
        <v/>
      </c>
      <c r="I204">
        <v>172</v>
      </c>
      <c r="J204">
        <v>342</v>
      </c>
      <c r="K204">
        <v>21</v>
      </c>
      <c r="L204">
        <v>5</v>
      </c>
      <c r="M204">
        <f t="shared" si="25"/>
        <v>540</v>
      </c>
      <c r="N204">
        <f t="shared" si="26"/>
        <v>0.31851851851851853</v>
      </c>
      <c r="O204">
        <f t="shared" si="27"/>
        <v>0.6333333333333333</v>
      </c>
      <c r="P204">
        <f t="shared" si="28"/>
        <v>3.888888888888889E-2</v>
      </c>
      <c r="Q204">
        <f t="shared" si="29"/>
        <v>9.2592592592592587E-3</v>
      </c>
      <c r="R204">
        <f t="shared" si="30"/>
        <v>0.6333333333333333</v>
      </c>
      <c r="S204" t="str">
        <f t="shared" si="31"/>
        <v>Ford</v>
      </c>
    </row>
    <row r="205" spans="1:19" x14ac:dyDescent="0.3">
      <c r="A205" t="s">
        <v>664</v>
      </c>
      <c r="B205" t="s">
        <v>41</v>
      </c>
      <c r="C205">
        <v>12</v>
      </c>
      <c r="D205" t="s">
        <v>42</v>
      </c>
      <c r="E205">
        <v>0</v>
      </c>
      <c r="F205">
        <v>14401</v>
      </c>
      <c r="G205">
        <v>9755</v>
      </c>
      <c r="H205">
        <f t="shared" si="24"/>
        <v>0.67738351503367822</v>
      </c>
      <c r="I205">
        <v>2700</v>
      </c>
      <c r="J205">
        <v>6381</v>
      </c>
      <c r="K205">
        <v>342</v>
      </c>
      <c r="L205">
        <v>110</v>
      </c>
      <c r="M205">
        <f t="shared" si="25"/>
        <v>9533</v>
      </c>
      <c r="N205">
        <f t="shared" si="26"/>
        <v>0.28322668624777092</v>
      </c>
      <c r="O205">
        <f t="shared" si="27"/>
        <v>0.66935906849889859</v>
      </c>
      <c r="P205">
        <f t="shared" si="28"/>
        <v>3.5875380258050982E-2</v>
      </c>
      <c r="Q205">
        <f t="shared" si="29"/>
        <v>1.1538864995279556E-2</v>
      </c>
      <c r="R205">
        <f t="shared" si="30"/>
        <v>0.66935906849889859</v>
      </c>
      <c r="S205" t="str">
        <f t="shared" si="31"/>
        <v>Ford</v>
      </c>
    </row>
    <row r="206" spans="1:19" x14ac:dyDescent="0.3">
      <c r="A206" t="s">
        <v>665</v>
      </c>
      <c r="B206" t="s">
        <v>186</v>
      </c>
      <c r="C206">
        <v>13</v>
      </c>
      <c r="D206" t="s">
        <v>10</v>
      </c>
      <c r="E206" t="s">
        <v>435</v>
      </c>
      <c r="F206">
        <v>485</v>
      </c>
      <c r="G206">
        <v>271</v>
      </c>
      <c r="H206">
        <f t="shared" si="24"/>
        <v>0.55876288659793816</v>
      </c>
      <c r="I206">
        <v>64</v>
      </c>
      <c r="J206">
        <v>169</v>
      </c>
      <c r="K206">
        <v>27</v>
      </c>
      <c r="L206">
        <v>8</v>
      </c>
      <c r="M206">
        <f t="shared" si="25"/>
        <v>268</v>
      </c>
      <c r="N206">
        <f t="shared" si="26"/>
        <v>0.23880597014925373</v>
      </c>
      <c r="O206">
        <f t="shared" si="27"/>
        <v>0.63059701492537312</v>
      </c>
      <c r="P206">
        <f t="shared" si="28"/>
        <v>0.10074626865671642</v>
      </c>
      <c r="Q206">
        <f t="shared" si="29"/>
        <v>2.9850746268656716E-2</v>
      </c>
      <c r="R206">
        <f t="shared" si="30"/>
        <v>0.63059701492537312</v>
      </c>
      <c r="S206" t="str">
        <f t="shared" si="31"/>
        <v>Ford</v>
      </c>
    </row>
    <row r="207" spans="1:19" x14ac:dyDescent="0.3">
      <c r="A207" t="s">
        <v>666</v>
      </c>
      <c r="B207" t="s">
        <v>187</v>
      </c>
      <c r="C207">
        <v>13</v>
      </c>
      <c r="D207" t="s">
        <v>10</v>
      </c>
      <c r="E207" t="s">
        <v>435</v>
      </c>
      <c r="F207">
        <v>188</v>
      </c>
      <c r="G207">
        <v>112</v>
      </c>
      <c r="H207">
        <f t="shared" si="24"/>
        <v>0.5957446808510638</v>
      </c>
      <c r="I207">
        <v>38</v>
      </c>
      <c r="J207">
        <v>47</v>
      </c>
      <c r="K207">
        <v>3</v>
      </c>
      <c r="L207">
        <v>0</v>
      </c>
      <c r="M207">
        <f t="shared" si="25"/>
        <v>88</v>
      </c>
      <c r="N207">
        <f t="shared" si="26"/>
        <v>0.43181818181818182</v>
      </c>
      <c r="O207">
        <f t="shared" si="27"/>
        <v>0.53409090909090906</v>
      </c>
      <c r="P207">
        <f t="shared" si="28"/>
        <v>3.4090909090909088E-2</v>
      </c>
      <c r="Q207">
        <f t="shared" si="29"/>
        <v>0</v>
      </c>
      <c r="R207">
        <f t="shared" si="30"/>
        <v>0.53409090909090906</v>
      </c>
      <c r="S207" t="str">
        <f t="shared" si="31"/>
        <v>Ford</v>
      </c>
    </row>
    <row r="208" spans="1:19" x14ac:dyDescent="0.3">
      <c r="A208" t="s">
        <v>667</v>
      </c>
      <c r="B208" t="s">
        <v>188</v>
      </c>
      <c r="C208">
        <v>13</v>
      </c>
      <c r="D208" t="s">
        <v>10</v>
      </c>
      <c r="E208" t="s">
        <v>435</v>
      </c>
      <c r="F208">
        <v>45</v>
      </c>
      <c r="G208">
        <v>35</v>
      </c>
      <c r="H208">
        <f t="shared" si="24"/>
        <v>0.77777777777777779</v>
      </c>
      <c r="I208">
        <v>29</v>
      </c>
      <c r="J208">
        <v>5</v>
      </c>
      <c r="K208">
        <v>1</v>
      </c>
      <c r="L208">
        <v>0</v>
      </c>
      <c r="M208">
        <f t="shared" si="25"/>
        <v>35</v>
      </c>
      <c r="N208">
        <f t="shared" si="26"/>
        <v>0.82857142857142863</v>
      </c>
      <c r="O208">
        <f t="shared" si="27"/>
        <v>0.14285714285714285</v>
      </c>
      <c r="P208">
        <f t="shared" si="28"/>
        <v>2.8571428571428571E-2</v>
      </c>
      <c r="Q208">
        <f t="shared" si="29"/>
        <v>0</v>
      </c>
      <c r="R208">
        <f t="shared" si="30"/>
        <v>2.8285714285714287</v>
      </c>
      <c r="S208" t="str">
        <f t="shared" si="31"/>
        <v>Carter</v>
      </c>
    </row>
    <row r="209" spans="1:19" x14ac:dyDescent="0.3">
      <c r="A209" t="s">
        <v>668</v>
      </c>
      <c r="B209" t="s">
        <v>189</v>
      </c>
      <c r="C209">
        <v>13</v>
      </c>
      <c r="D209" t="s">
        <v>10</v>
      </c>
      <c r="E209" t="s">
        <v>435</v>
      </c>
      <c r="F209">
        <v>477</v>
      </c>
      <c r="G209">
        <v>264</v>
      </c>
      <c r="H209">
        <f t="shared" si="24"/>
        <v>0.55345911949685533</v>
      </c>
      <c r="I209">
        <v>77</v>
      </c>
      <c r="J209">
        <v>134</v>
      </c>
      <c r="K209">
        <v>29</v>
      </c>
      <c r="L209">
        <v>0</v>
      </c>
      <c r="M209">
        <f t="shared" si="25"/>
        <v>240</v>
      </c>
      <c r="N209">
        <f t="shared" si="26"/>
        <v>0.32083333333333336</v>
      </c>
      <c r="O209">
        <f t="shared" si="27"/>
        <v>0.55833333333333335</v>
      </c>
      <c r="P209">
        <f t="shared" si="28"/>
        <v>0.12083333333333333</v>
      </c>
      <c r="Q209">
        <f t="shared" si="29"/>
        <v>0</v>
      </c>
      <c r="R209">
        <f t="shared" si="30"/>
        <v>0.55833333333333335</v>
      </c>
      <c r="S209" t="str">
        <f t="shared" si="31"/>
        <v>Ford</v>
      </c>
    </row>
    <row r="210" spans="1:19" x14ac:dyDescent="0.3">
      <c r="A210" t="s">
        <v>669</v>
      </c>
      <c r="B210" t="s">
        <v>190</v>
      </c>
      <c r="C210">
        <v>13</v>
      </c>
      <c r="D210" t="s">
        <v>10</v>
      </c>
      <c r="E210" t="s">
        <v>435</v>
      </c>
      <c r="F210">
        <v>1211</v>
      </c>
      <c r="G210">
        <v>676</v>
      </c>
      <c r="H210">
        <f t="shared" si="24"/>
        <v>0.55821635012386461</v>
      </c>
      <c r="I210">
        <v>206</v>
      </c>
      <c r="J210">
        <v>380</v>
      </c>
      <c r="K210">
        <v>40</v>
      </c>
      <c r="L210">
        <v>0</v>
      </c>
      <c r="M210">
        <f t="shared" si="25"/>
        <v>626</v>
      </c>
      <c r="N210">
        <f t="shared" si="26"/>
        <v>0.32907348242811502</v>
      </c>
      <c r="O210">
        <f t="shared" si="27"/>
        <v>0.60702875399361023</v>
      </c>
      <c r="P210">
        <f t="shared" si="28"/>
        <v>6.3897763578274758E-2</v>
      </c>
      <c r="Q210">
        <f t="shared" si="29"/>
        <v>0</v>
      </c>
      <c r="R210">
        <f t="shared" si="30"/>
        <v>0.60702875399361023</v>
      </c>
      <c r="S210" t="str">
        <f t="shared" si="31"/>
        <v>Ford</v>
      </c>
    </row>
    <row r="211" spans="1:19" x14ac:dyDescent="0.3">
      <c r="A211" t="s">
        <v>670</v>
      </c>
      <c r="B211" t="s">
        <v>191</v>
      </c>
      <c r="C211">
        <v>13</v>
      </c>
      <c r="D211" t="s">
        <v>10</v>
      </c>
      <c r="E211" t="s">
        <v>435</v>
      </c>
      <c r="F211">
        <v>565</v>
      </c>
      <c r="G211">
        <v>385</v>
      </c>
      <c r="H211">
        <f t="shared" si="24"/>
        <v>0.68141592920353977</v>
      </c>
      <c r="I211">
        <v>113</v>
      </c>
      <c r="J211">
        <v>210</v>
      </c>
      <c r="K211">
        <v>31</v>
      </c>
      <c r="L211">
        <v>0</v>
      </c>
      <c r="M211">
        <f t="shared" si="25"/>
        <v>354</v>
      </c>
      <c r="N211">
        <f t="shared" si="26"/>
        <v>0.3192090395480226</v>
      </c>
      <c r="O211">
        <f t="shared" si="27"/>
        <v>0.59322033898305082</v>
      </c>
      <c r="P211">
        <f t="shared" si="28"/>
        <v>8.7570621468926552E-2</v>
      </c>
      <c r="Q211">
        <f t="shared" si="29"/>
        <v>0</v>
      </c>
      <c r="R211">
        <f t="shared" si="30"/>
        <v>0.59322033898305082</v>
      </c>
      <c r="S211" t="str">
        <f t="shared" si="31"/>
        <v>Ford</v>
      </c>
    </row>
    <row r="212" spans="1:19" x14ac:dyDescent="0.3">
      <c r="A212" t="s">
        <v>671</v>
      </c>
      <c r="B212" t="s">
        <v>192</v>
      </c>
      <c r="C212">
        <v>13</v>
      </c>
      <c r="D212" t="s">
        <v>10</v>
      </c>
      <c r="E212" t="s">
        <v>435</v>
      </c>
      <c r="F212">
        <v>854</v>
      </c>
      <c r="G212">
        <v>515</v>
      </c>
      <c r="H212">
        <f t="shared" si="24"/>
        <v>0.60304449648711944</v>
      </c>
      <c r="I212">
        <v>143</v>
      </c>
      <c r="J212">
        <v>315</v>
      </c>
      <c r="K212">
        <v>30</v>
      </c>
      <c r="L212">
        <v>0</v>
      </c>
      <c r="M212">
        <f t="shared" si="25"/>
        <v>488</v>
      </c>
      <c r="N212">
        <f t="shared" si="26"/>
        <v>0.29303278688524592</v>
      </c>
      <c r="O212">
        <f t="shared" si="27"/>
        <v>0.64549180327868849</v>
      </c>
      <c r="P212">
        <f t="shared" si="28"/>
        <v>6.1475409836065573E-2</v>
      </c>
      <c r="Q212">
        <f t="shared" si="29"/>
        <v>0</v>
      </c>
      <c r="R212">
        <f t="shared" si="30"/>
        <v>0.64549180327868849</v>
      </c>
      <c r="S212" t="str">
        <f t="shared" si="31"/>
        <v>Ford</v>
      </c>
    </row>
    <row r="213" spans="1:19" x14ac:dyDescent="0.3">
      <c r="A213" t="s">
        <v>672</v>
      </c>
      <c r="B213" t="s">
        <v>193</v>
      </c>
      <c r="C213">
        <v>13</v>
      </c>
      <c r="D213" t="s">
        <v>10</v>
      </c>
      <c r="E213" t="s">
        <v>435</v>
      </c>
      <c r="F213">
        <v>841</v>
      </c>
      <c r="G213">
        <v>518</v>
      </c>
      <c r="H213">
        <f t="shared" si="24"/>
        <v>0.61593341260404277</v>
      </c>
      <c r="I213">
        <v>138</v>
      </c>
      <c r="J213">
        <v>300</v>
      </c>
      <c r="K213">
        <v>33</v>
      </c>
      <c r="L213">
        <v>0</v>
      </c>
      <c r="M213">
        <f t="shared" si="25"/>
        <v>471</v>
      </c>
      <c r="N213">
        <f t="shared" si="26"/>
        <v>0.2929936305732484</v>
      </c>
      <c r="O213">
        <f t="shared" si="27"/>
        <v>0.63694267515923564</v>
      </c>
      <c r="P213">
        <f t="shared" si="28"/>
        <v>7.0063694267515922E-2</v>
      </c>
      <c r="Q213">
        <f t="shared" si="29"/>
        <v>0</v>
      </c>
      <c r="R213">
        <f t="shared" si="30"/>
        <v>0.63694267515923564</v>
      </c>
      <c r="S213" t="str">
        <f t="shared" si="31"/>
        <v>Ford</v>
      </c>
    </row>
    <row r="214" spans="1:19" x14ac:dyDescent="0.3">
      <c r="A214" t="s">
        <v>673</v>
      </c>
      <c r="B214" t="s">
        <v>194</v>
      </c>
      <c r="C214">
        <v>13</v>
      </c>
      <c r="D214" t="s">
        <v>10</v>
      </c>
      <c r="E214" t="s">
        <v>435</v>
      </c>
      <c r="F214">
        <v>451</v>
      </c>
      <c r="G214">
        <v>252</v>
      </c>
      <c r="H214">
        <f t="shared" si="24"/>
        <v>0.55875831485587579</v>
      </c>
      <c r="I214">
        <v>74</v>
      </c>
      <c r="J214">
        <v>130</v>
      </c>
      <c r="K214">
        <v>12</v>
      </c>
      <c r="L214">
        <v>0</v>
      </c>
      <c r="M214">
        <f t="shared" si="25"/>
        <v>216</v>
      </c>
      <c r="N214">
        <f t="shared" si="26"/>
        <v>0.34259259259259262</v>
      </c>
      <c r="O214">
        <f t="shared" si="27"/>
        <v>0.60185185185185186</v>
      </c>
      <c r="P214">
        <f t="shared" si="28"/>
        <v>5.5555555555555552E-2</v>
      </c>
      <c r="Q214">
        <f t="shared" si="29"/>
        <v>0</v>
      </c>
      <c r="R214">
        <f t="shared" si="30"/>
        <v>0.60185185185185186</v>
      </c>
      <c r="S214" t="str">
        <f t="shared" si="31"/>
        <v>Ford</v>
      </c>
    </row>
    <row r="215" spans="1:19" x14ac:dyDescent="0.3">
      <c r="A215" t="s">
        <v>674</v>
      </c>
      <c r="B215" t="s">
        <v>195</v>
      </c>
      <c r="C215">
        <v>13</v>
      </c>
      <c r="D215" t="s">
        <v>10</v>
      </c>
      <c r="E215" t="s">
        <v>435</v>
      </c>
      <c r="F215">
        <v>599</v>
      </c>
      <c r="G215">
        <v>381</v>
      </c>
      <c r="H215">
        <f t="shared" si="24"/>
        <v>0.63606010016694492</v>
      </c>
      <c r="I215">
        <v>108</v>
      </c>
      <c r="J215">
        <v>197</v>
      </c>
      <c r="K215">
        <v>15</v>
      </c>
      <c r="L215">
        <v>2</v>
      </c>
      <c r="M215">
        <f t="shared" si="25"/>
        <v>322</v>
      </c>
      <c r="N215">
        <f t="shared" si="26"/>
        <v>0.33540372670807456</v>
      </c>
      <c r="O215">
        <f t="shared" si="27"/>
        <v>0.61180124223602483</v>
      </c>
      <c r="P215">
        <f t="shared" si="28"/>
        <v>4.6583850931677016E-2</v>
      </c>
      <c r="Q215">
        <f t="shared" si="29"/>
        <v>6.2111801242236021E-3</v>
      </c>
      <c r="R215">
        <f t="shared" si="30"/>
        <v>0.61180124223602483</v>
      </c>
      <c r="S215" t="str">
        <f t="shared" si="31"/>
        <v>Ford</v>
      </c>
    </row>
    <row r="216" spans="1:19" x14ac:dyDescent="0.3">
      <c r="A216" t="s">
        <v>675</v>
      </c>
      <c r="B216" t="s">
        <v>196</v>
      </c>
      <c r="C216">
        <v>13</v>
      </c>
      <c r="D216" t="s">
        <v>10</v>
      </c>
      <c r="E216" t="s">
        <v>435</v>
      </c>
      <c r="F216">
        <v>932</v>
      </c>
      <c r="G216">
        <v>594</v>
      </c>
      <c r="H216">
        <f t="shared" si="24"/>
        <v>0.63733905579399142</v>
      </c>
      <c r="I216">
        <v>156</v>
      </c>
      <c r="J216">
        <v>345</v>
      </c>
      <c r="K216">
        <v>38</v>
      </c>
      <c r="L216">
        <v>0</v>
      </c>
      <c r="M216">
        <f t="shared" si="25"/>
        <v>539</v>
      </c>
      <c r="N216">
        <f t="shared" si="26"/>
        <v>0.28942486085343228</v>
      </c>
      <c r="O216">
        <f t="shared" si="27"/>
        <v>0.64007421150278299</v>
      </c>
      <c r="P216">
        <f t="shared" si="28"/>
        <v>7.050092764378478E-2</v>
      </c>
      <c r="Q216">
        <f t="shared" si="29"/>
        <v>0</v>
      </c>
      <c r="R216">
        <f t="shared" si="30"/>
        <v>0.64007421150278299</v>
      </c>
      <c r="S216" t="str">
        <f t="shared" si="31"/>
        <v>Ford</v>
      </c>
    </row>
    <row r="217" spans="1:19" x14ac:dyDescent="0.3">
      <c r="A217" t="s">
        <v>676</v>
      </c>
      <c r="B217" t="s">
        <v>197</v>
      </c>
      <c r="C217">
        <v>13</v>
      </c>
      <c r="D217" t="s">
        <v>10</v>
      </c>
      <c r="E217" t="s">
        <v>435</v>
      </c>
      <c r="F217">
        <v>239</v>
      </c>
      <c r="G217">
        <v>146</v>
      </c>
      <c r="H217">
        <f t="shared" si="24"/>
        <v>0.61087866108786615</v>
      </c>
      <c r="I217">
        <v>58</v>
      </c>
      <c r="J217">
        <v>71</v>
      </c>
      <c r="K217">
        <v>10</v>
      </c>
      <c r="L217">
        <v>2</v>
      </c>
      <c r="M217">
        <f t="shared" si="25"/>
        <v>141</v>
      </c>
      <c r="N217">
        <f t="shared" si="26"/>
        <v>0.41134751773049644</v>
      </c>
      <c r="O217">
        <f t="shared" si="27"/>
        <v>0.50354609929078009</v>
      </c>
      <c r="P217">
        <f t="shared" si="28"/>
        <v>7.0921985815602842E-2</v>
      </c>
      <c r="Q217">
        <f t="shared" si="29"/>
        <v>1.4184397163120567E-2</v>
      </c>
      <c r="R217">
        <f t="shared" si="30"/>
        <v>0.50354609929078009</v>
      </c>
      <c r="S217" t="str">
        <f t="shared" si="31"/>
        <v>Ford</v>
      </c>
    </row>
    <row r="218" spans="1:19" x14ac:dyDescent="0.3">
      <c r="A218" t="s">
        <v>677</v>
      </c>
      <c r="B218" t="s">
        <v>198</v>
      </c>
      <c r="C218">
        <v>13</v>
      </c>
      <c r="D218" t="s">
        <v>10</v>
      </c>
      <c r="E218" t="s">
        <v>435</v>
      </c>
      <c r="F218">
        <v>76</v>
      </c>
      <c r="G218">
        <v>53</v>
      </c>
      <c r="H218">
        <f t="shared" si="24"/>
        <v>0.69736842105263153</v>
      </c>
      <c r="I218">
        <v>24</v>
      </c>
      <c r="J218">
        <v>21</v>
      </c>
      <c r="K218">
        <v>3</v>
      </c>
      <c r="L218">
        <v>0</v>
      </c>
      <c r="M218">
        <f t="shared" si="25"/>
        <v>48</v>
      </c>
      <c r="N218">
        <f t="shared" si="26"/>
        <v>0.5</v>
      </c>
      <c r="O218">
        <f t="shared" si="27"/>
        <v>0.4375</v>
      </c>
      <c r="P218">
        <f t="shared" si="28"/>
        <v>6.25E-2</v>
      </c>
      <c r="Q218">
        <f t="shared" si="29"/>
        <v>0</v>
      </c>
      <c r="R218">
        <f t="shared" si="30"/>
        <v>2.5</v>
      </c>
      <c r="S218" t="str">
        <f t="shared" si="31"/>
        <v>Carter</v>
      </c>
    </row>
    <row r="219" spans="1:19" x14ac:dyDescent="0.3">
      <c r="A219" t="s">
        <v>678</v>
      </c>
      <c r="B219" t="s">
        <v>199</v>
      </c>
      <c r="C219">
        <v>13</v>
      </c>
      <c r="D219" t="s">
        <v>10</v>
      </c>
      <c r="E219" t="s">
        <v>435</v>
      </c>
      <c r="F219">
        <v>638</v>
      </c>
      <c r="G219">
        <v>431</v>
      </c>
      <c r="H219">
        <f t="shared" si="24"/>
        <v>0.67554858934169282</v>
      </c>
      <c r="I219">
        <v>114</v>
      </c>
      <c r="J219">
        <v>270</v>
      </c>
      <c r="K219">
        <v>25</v>
      </c>
      <c r="L219">
        <v>0</v>
      </c>
      <c r="M219">
        <f t="shared" si="25"/>
        <v>409</v>
      </c>
      <c r="N219">
        <f t="shared" si="26"/>
        <v>0.27872860635696822</v>
      </c>
      <c r="O219">
        <f t="shared" si="27"/>
        <v>0.66014669926650371</v>
      </c>
      <c r="P219">
        <f t="shared" si="28"/>
        <v>6.1124694376528114E-2</v>
      </c>
      <c r="Q219">
        <f t="shared" si="29"/>
        <v>0</v>
      </c>
      <c r="R219">
        <f t="shared" si="30"/>
        <v>0.66014669926650371</v>
      </c>
      <c r="S219" t="str">
        <f t="shared" si="31"/>
        <v>Ford</v>
      </c>
    </row>
    <row r="220" spans="1:19" x14ac:dyDescent="0.3">
      <c r="A220" t="s">
        <v>679</v>
      </c>
      <c r="B220" t="s">
        <v>200</v>
      </c>
      <c r="C220">
        <v>13</v>
      </c>
      <c r="D220" t="s">
        <v>10</v>
      </c>
      <c r="E220" t="s">
        <v>435</v>
      </c>
      <c r="F220">
        <v>311</v>
      </c>
      <c r="G220">
        <v>161</v>
      </c>
      <c r="H220">
        <f t="shared" si="24"/>
        <v>0.51768488745980712</v>
      </c>
      <c r="I220">
        <v>53</v>
      </c>
      <c r="J220">
        <v>89</v>
      </c>
      <c r="K220">
        <v>6</v>
      </c>
      <c r="L220">
        <v>0</v>
      </c>
      <c r="M220">
        <f t="shared" si="25"/>
        <v>148</v>
      </c>
      <c r="N220">
        <f t="shared" si="26"/>
        <v>0.35810810810810811</v>
      </c>
      <c r="O220">
        <f t="shared" si="27"/>
        <v>0.60135135135135132</v>
      </c>
      <c r="P220">
        <f t="shared" si="28"/>
        <v>4.0540540540540543E-2</v>
      </c>
      <c r="Q220">
        <f t="shared" si="29"/>
        <v>0</v>
      </c>
      <c r="R220">
        <f t="shared" si="30"/>
        <v>0.60135135135135132</v>
      </c>
      <c r="S220" t="str">
        <f t="shared" si="31"/>
        <v>Ford</v>
      </c>
    </row>
    <row r="221" spans="1:19" x14ac:dyDescent="0.3">
      <c r="A221" t="s">
        <v>680</v>
      </c>
      <c r="B221" t="s">
        <v>201</v>
      </c>
      <c r="C221">
        <v>13</v>
      </c>
      <c r="D221" t="s">
        <v>10</v>
      </c>
      <c r="E221" t="s">
        <v>435</v>
      </c>
      <c r="F221">
        <v>956</v>
      </c>
      <c r="G221">
        <v>621</v>
      </c>
      <c r="H221">
        <f t="shared" si="24"/>
        <v>0.64958158995815896</v>
      </c>
      <c r="I221">
        <v>166</v>
      </c>
      <c r="J221">
        <v>405</v>
      </c>
      <c r="K221">
        <v>24</v>
      </c>
      <c r="L221">
        <v>0</v>
      </c>
      <c r="M221">
        <f t="shared" si="25"/>
        <v>595</v>
      </c>
      <c r="N221">
        <f t="shared" si="26"/>
        <v>0.27899159663865547</v>
      </c>
      <c r="O221">
        <f t="shared" si="27"/>
        <v>0.68067226890756305</v>
      </c>
      <c r="P221">
        <f t="shared" si="28"/>
        <v>4.0336134453781515E-2</v>
      </c>
      <c r="Q221">
        <f t="shared" si="29"/>
        <v>0</v>
      </c>
      <c r="R221">
        <f t="shared" si="30"/>
        <v>0.68067226890756305</v>
      </c>
      <c r="S221" t="str">
        <f t="shared" si="31"/>
        <v>Ford</v>
      </c>
    </row>
    <row r="222" spans="1:19" x14ac:dyDescent="0.3">
      <c r="A222" t="s">
        <v>681</v>
      </c>
      <c r="B222" t="s">
        <v>202</v>
      </c>
      <c r="C222">
        <v>13</v>
      </c>
      <c r="D222" t="s">
        <v>10</v>
      </c>
      <c r="E222" t="s">
        <v>435</v>
      </c>
      <c r="F222">
        <v>528</v>
      </c>
      <c r="G222">
        <v>348</v>
      </c>
      <c r="H222">
        <f t="shared" si="24"/>
        <v>0.65909090909090906</v>
      </c>
      <c r="I222">
        <v>65</v>
      </c>
      <c r="J222">
        <v>219</v>
      </c>
      <c r="K222">
        <v>42</v>
      </c>
      <c r="L222">
        <v>3</v>
      </c>
      <c r="M222">
        <f t="shared" si="25"/>
        <v>329</v>
      </c>
      <c r="N222">
        <f t="shared" si="26"/>
        <v>0.19756838905775076</v>
      </c>
      <c r="O222">
        <f t="shared" si="27"/>
        <v>0.66565349544072949</v>
      </c>
      <c r="P222">
        <f t="shared" si="28"/>
        <v>0.1276595744680851</v>
      </c>
      <c r="Q222">
        <f t="shared" si="29"/>
        <v>9.11854103343465E-3</v>
      </c>
      <c r="R222">
        <f t="shared" si="30"/>
        <v>0.66565349544072949</v>
      </c>
      <c r="S222" t="str">
        <f t="shared" si="31"/>
        <v>Ford</v>
      </c>
    </row>
    <row r="223" spans="1:19" x14ac:dyDescent="0.3">
      <c r="A223" t="s">
        <v>682</v>
      </c>
      <c r="B223" t="s">
        <v>203</v>
      </c>
      <c r="C223">
        <v>13</v>
      </c>
      <c r="D223" t="s">
        <v>10</v>
      </c>
      <c r="E223" t="s">
        <v>435</v>
      </c>
      <c r="F223">
        <v>460</v>
      </c>
      <c r="G223">
        <v>280</v>
      </c>
      <c r="H223">
        <f t="shared" si="24"/>
        <v>0.60869565217391308</v>
      </c>
      <c r="I223">
        <v>80</v>
      </c>
      <c r="J223">
        <v>150</v>
      </c>
      <c r="K223" s="1">
        <v>27</v>
      </c>
      <c r="L223">
        <v>4</v>
      </c>
      <c r="M223">
        <f t="shared" si="25"/>
        <v>261</v>
      </c>
      <c r="N223">
        <f t="shared" si="26"/>
        <v>0.3065134099616858</v>
      </c>
      <c r="O223">
        <f t="shared" si="27"/>
        <v>0.57471264367816088</v>
      </c>
      <c r="P223">
        <f t="shared" si="28"/>
        <v>0.10344827586206896</v>
      </c>
      <c r="Q223">
        <f t="shared" si="29"/>
        <v>1.532567049808429E-2</v>
      </c>
      <c r="R223">
        <f t="shared" si="30"/>
        <v>0.57471264367816088</v>
      </c>
      <c r="S223" t="str">
        <f t="shared" si="31"/>
        <v>Ford</v>
      </c>
    </row>
    <row r="224" spans="1:19" x14ac:dyDescent="0.3">
      <c r="A224" t="s">
        <v>683</v>
      </c>
      <c r="B224" t="s">
        <v>204</v>
      </c>
      <c r="C224">
        <v>13</v>
      </c>
      <c r="D224" t="s">
        <v>10</v>
      </c>
      <c r="E224" t="s">
        <v>435</v>
      </c>
      <c r="F224">
        <v>137</v>
      </c>
      <c r="G224">
        <v>74</v>
      </c>
      <c r="H224">
        <f t="shared" ref="H224:H287" si="32">IF(F224=0,"",G224/F224)</f>
        <v>0.54014598540145986</v>
      </c>
      <c r="I224">
        <v>33</v>
      </c>
      <c r="J224">
        <v>22</v>
      </c>
      <c r="K224">
        <v>3</v>
      </c>
      <c r="L224">
        <v>0</v>
      </c>
      <c r="M224">
        <f t="shared" si="25"/>
        <v>58</v>
      </c>
      <c r="N224">
        <f t="shared" si="26"/>
        <v>0.56896551724137934</v>
      </c>
      <c r="O224">
        <f t="shared" si="27"/>
        <v>0.37931034482758619</v>
      </c>
      <c r="P224">
        <f t="shared" si="28"/>
        <v>5.1724137931034482E-2</v>
      </c>
      <c r="Q224">
        <f t="shared" si="29"/>
        <v>0</v>
      </c>
      <c r="R224">
        <f t="shared" si="30"/>
        <v>2.5689655172413794</v>
      </c>
      <c r="S224" t="str">
        <f t="shared" si="31"/>
        <v>Carter</v>
      </c>
    </row>
    <row r="225" spans="1:19" x14ac:dyDescent="0.3">
      <c r="A225" t="s">
        <v>684</v>
      </c>
      <c r="B225" t="s">
        <v>39</v>
      </c>
      <c r="C225">
        <v>13</v>
      </c>
      <c r="D225" t="s">
        <v>44</v>
      </c>
      <c r="E225">
        <v>0</v>
      </c>
      <c r="F225">
        <v>0</v>
      </c>
      <c r="G225">
        <v>773</v>
      </c>
      <c r="H225" t="str">
        <f t="shared" si="32"/>
        <v/>
      </c>
      <c r="I225">
        <v>255</v>
      </c>
      <c r="J225">
        <v>415</v>
      </c>
      <c r="K225">
        <v>49</v>
      </c>
      <c r="L225">
        <v>0</v>
      </c>
      <c r="M225">
        <f t="shared" si="25"/>
        <v>719</v>
      </c>
      <c r="N225">
        <f t="shared" si="26"/>
        <v>0.35465924895688455</v>
      </c>
      <c r="O225">
        <f t="shared" si="27"/>
        <v>0.57719054242002776</v>
      </c>
      <c r="P225">
        <f t="shared" si="28"/>
        <v>6.8150208623087627E-2</v>
      </c>
      <c r="Q225">
        <f t="shared" si="29"/>
        <v>0</v>
      </c>
      <c r="R225">
        <f t="shared" si="30"/>
        <v>0.57719054242002776</v>
      </c>
      <c r="S225" t="str">
        <f t="shared" si="31"/>
        <v>Ford</v>
      </c>
    </row>
    <row r="226" spans="1:19" x14ac:dyDescent="0.3">
      <c r="A226" t="s">
        <v>685</v>
      </c>
      <c r="B226" t="s">
        <v>40</v>
      </c>
      <c r="C226">
        <v>13</v>
      </c>
      <c r="D226" t="s">
        <v>43</v>
      </c>
      <c r="E226">
        <v>0</v>
      </c>
      <c r="F226">
        <v>0</v>
      </c>
      <c r="H226" t="str">
        <f t="shared" si="32"/>
        <v/>
      </c>
      <c r="I226">
        <v>105</v>
      </c>
      <c r="J226">
        <v>163</v>
      </c>
      <c r="K226">
        <v>29</v>
      </c>
      <c r="L226">
        <v>0</v>
      </c>
      <c r="M226">
        <f t="shared" si="25"/>
        <v>297</v>
      </c>
      <c r="N226">
        <f t="shared" si="26"/>
        <v>0.35353535353535354</v>
      </c>
      <c r="O226">
        <f t="shared" si="27"/>
        <v>0.54882154882154888</v>
      </c>
      <c r="P226">
        <f t="shared" si="28"/>
        <v>9.7643097643097643E-2</v>
      </c>
      <c r="Q226">
        <f t="shared" si="29"/>
        <v>0</v>
      </c>
      <c r="R226">
        <f t="shared" si="30"/>
        <v>0.54882154882154888</v>
      </c>
      <c r="S226" t="str">
        <f t="shared" si="31"/>
        <v>Ford</v>
      </c>
    </row>
    <row r="227" spans="1:19" x14ac:dyDescent="0.3">
      <c r="A227" t="s">
        <v>686</v>
      </c>
      <c r="B227" t="s">
        <v>41</v>
      </c>
      <c r="C227">
        <v>13</v>
      </c>
      <c r="D227" t="s">
        <v>42</v>
      </c>
      <c r="E227">
        <v>0</v>
      </c>
      <c r="F227">
        <v>9993</v>
      </c>
      <c r="G227">
        <v>6890</v>
      </c>
      <c r="H227">
        <f t="shared" si="32"/>
        <v>0.68948263784649255</v>
      </c>
      <c r="I227">
        <v>2099</v>
      </c>
      <c r="J227">
        <v>4057</v>
      </c>
      <c r="K227">
        <v>477</v>
      </c>
      <c r="L227">
        <v>19</v>
      </c>
      <c r="M227">
        <f t="shared" si="25"/>
        <v>6652</v>
      </c>
      <c r="N227">
        <f t="shared" si="26"/>
        <v>0.31554419723391464</v>
      </c>
      <c r="O227">
        <f t="shared" si="27"/>
        <v>0.60989176187612748</v>
      </c>
      <c r="P227">
        <f t="shared" si="28"/>
        <v>7.1707757065544192E-2</v>
      </c>
      <c r="Q227">
        <f t="shared" si="29"/>
        <v>2.8562838244137103E-3</v>
      </c>
      <c r="R227">
        <f t="shared" si="30"/>
        <v>0.60989176187612748</v>
      </c>
      <c r="S227" t="str">
        <f t="shared" si="31"/>
        <v>Ford</v>
      </c>
    </row>
    <row r="228" spans="1:19" x14ac:dyDescent="0.3">
      <c r="A228" t="s">
        <v>687</v>
      </c>
      <c r="B228" t="s">
        <v>205</v>
      </c>
      <c r="C228">
        <v>14</v>
      </c>
      <c r="D228" t="s">
        <v>10</v>
      </c>
      <c r="E228" t="s">
        <v>439</v>
      </c>
      <c r="F228">
        <v>151</v>
      </c>
      <c r="G228">
        <v>47</v>
      </c>
      <c r="H228">
        <f t="shared" si="32"/>
        <v>0.31125827814569534</v>
      </c>
      <c r="I228">
        <v>10</v>
      </c>
      <c r="J228">
        <v>25</v>
      </c>
      <c r="K228">
        <v>9</v>
      </c>
      <c r="L228">
        <v>2</v>
      </c>
      <c r="M228">
        <f t="shared" si="25"/>
        <v>46</v>
      </c>
      <c r="N228">
        <f t="shared" si="26"/>
        <v>0.21739130434782608</v>
      </c>
      <c r="O228">
        <f t="shared" si="27"/>
        <v>0.54347826086956519</v>
      </c>
      <c r="P228">
        <f t="shared" si="28"/>
        <v>0.19565217391304349</v>
      </c>
      <c r="Q228">
        <f t="shared" si="29"/>
        <v>4.3478260869565216E-2</v>
      </c>
      <c r="R228">
        <f t="shared" si="30"/>
        <v>0.54347826086956519</v>
      </c>
      <c r="S228" t="str">
        <f t="shared" si="31"/>
        <v>Ford</v>
      </c>
    </row>
    <row r="229" spans="1:19" x14ac:dyDescent="0.3">
      <c r="A229" t="s">
        <v>688</v>
      </c>
      <c r="B229" t="s">
        <v>206</v>
      </c>
      <c r="C229">
        <v>14</v>
      </c>
      <c r="D229" t="s">
        <v>10</v>
      </c>
      <c r="E229" t="s">
        <v>439</v>
      </c>
      <c r="F229">
        <v>365</v>
      </c>
      <c r="G229">
        <v>155</v>
      </c>
      <c r="H229">
        <f t="shared" si="32"/>
        <v>0.42465753424657532</v>
      </c>
      <c r="I229">
        <v>56</v>
      </c>
      <c r="J229">
        <v>81</v>
      </c>
      <c r="K229">
        <v>3</v>
      </c>
      <c r="L229">
        <v>0</v>
      </c>
      <c r="M229">
        <f t="shared" si="25"/>
        <v>140</v>
      </c>
      <c r="N229">
        <f t="shared" si="26"/>
        <v>0.4</v>
      </c>
      <c r="O229">
        <f t="shared" si="27"/>
        <v>0.57857142857142863</v>
      </c>
      <c r="P229">
        <f t="shared" si="28"/>
        <v>2.1428571428571429E-2</v>
      </c>
      <c r="Q229">
        <f t="shared" si="29"/>
        <v>0</v>
      </c>
      <c r="R229">
        <f t="shared" si="30"/>
        <v>0.57857142857142863</v>
      </c>
      <c r="S229" t="str">
        <f t="shared" si="31"/>
        <v>Ford</v>
      </c>
    </row>
    <row r="230" spans="1:19" x14ac:dyDescent="0.3">
      <c r="A230" t="s">
        <v>689</v>
      </c>
      <c r="B230" t="s">
        <v>207</v>
      </c>
      <c r="C230">
        <v>14</v>
      </c>
      <c r="D230" t="s">
        <v>10</v>
      </c>
      <c r="E230" t="s">
        <v>439</v>
      </c>
      <c r="F230">
        <v>794</v>
      </c>
      <c r="G230">
        <v>408</v>
      </c>
      <c r="H230">
        <f t="shared" si="32"/>
        <v>0.51385390428211586</v>
      </c>
      <c r="I230">
        <v>142</v>
      </c>
      <c r="J230">
        <v>223</v>
      </c>
      <c r="K230">
        <v>14</v>
      </c>
      <c r="L230">
        <v>0</v>
      </c>
      <c r="M230">
        <f t="shared" si="25"/>
        <v>379</v>
      </c>
      <c r="N230">
        <f t="shared" si="26"/>
        <v>0.37467018469656993</v>
      </c>
      <c r="O230">
        <f t="shared" si="27"/>
        <v>0.58839050131926118</v>
      </c>
      <c r="P230">
        <f t="shared" si="28"/>
        <v>3.6939313984168866E-2</v>
      </c>
      <c r="Q230">
        <f t="shared" si="29"/>
        <v>0</v>
      </c>
      <c r="R230">
        <f t="shared" si="30"/>
        <v>0.58839050131926118</v>
      </c>
      <c r="S230" t="str">
        <f t="shared" si="31"/>
        <v>Ford</v>
      </c>
    </row>
    <row r="231" spans="1:19" x14ac:dyDescent="0.3">
      <c r="A231" t="s">
        <v>690</v>
      </c>
      <c r="B231" t="s">
        <v>208</v>
      </c>
      <c r="C231">
        <v>14</v>
      </c>
      <c r="D231" t="s">
        <v>10</v>
      </c>
      <c r="E231" t="s">
        <v>439</v>
      </c>
      <c r="F231">
        <v>950</v>
      </c>
      <c r="G231">
        <v>426</v>
      </c>
      <c r="H231">
        <f t="shared" si="32"/>
        <v>0.44842105263157894</v>
      </c>
      <c r="I231">
        <v>127</v>
      </c>
      <c r="J231">
        <v>233</v>
      </c>
      <c r="K231">
        <v>24</v>
      </c>
      <c r="L231">
        <v>4</v>
      </c>
      <c r="M231">
        <f t="shared" si="25"/>
        <v>388</v>
      </c>
      <c r="N231">
        <f t="shared" si="26"/>
        <v>0.32731958762886598</v>
      </c>
      <c r="O231">
        <f t="shared" si="27"/>
        <v>0.60051546391752575</v>
      </c>
      <c r="P231">
        <f t="shared" si="28"/>
        <v>6.1855670103092786E-2</v>
      </c>
      <c r="Q231">
        <f t="shared" si="29"/>
        <v>1.0309278350515464E-2</v>
      </c>
      <c r="R231">
        <f t="shared" si="30"/>
        <v>0.60051546391752575</v>
      </c>
      <c r="S231" t="str">
        <f t="shared" si="31"/>
        <v>Ford</v>
      </c>
    </row>
    <row r="232" spans="1:19" x14ac:dyDescent="0.3">
      <c r="A232" t="s">
        <v>691</v>
      </c>
      <c r="B232" t="s">
        <v>209</v>
      </c>
      <c r="C232">
        <v>14</v>
      </c>
      <c r="D232" t="s">
        <v>10</v>
      </c>
      <c r="E232" t="s">
        <v>439</v>
      </c>
      <c r="F232">
        <v>868</v>
      </c>
      <c r="G232">
        <v>440</v>
      </c>
      <c r="H232">
        <f t="shared" si="32"/>
        <v>0.50691244239631339</v>
      </c>
      <c r="I232">
        <v>134</v>
      </c>
      <c r="J232">
        <v>226</v>
      </c>
      <c r="K232">
        <v>18</v>
      </c>
      <c r="L232">
        <v>0</v>
      </c>
      <c r="M232">
        <f t="shared" si="25"/>
        <v>378</v>
      </c>
      <c r="N232">
        <f t="shared" si="26"/>
        <v>0.35449735449735448</v>
      </c>
      <c r="O232">
        <f t="shared" si="27"/>
        <v>0.59788359788359791</v>
      </c>
      <c r="P232">
        <f t="shared" si="28"/>
        <v>4.7619047619047616E-2</v>
      </c>
      <c r="Q232">
        <f t="shared" si="29"/>
        <v>0</v>
      </c>
      <c r="R232">
        <f t="shared" si="30"/>
        <v>0.59788359788359791</v>
      </c>
      <c r="S232" t="str">
        <f t="shared" si="31"/>
        <v>Ford</v>
      </c>
    </row>
    <row r="233" spans="1:19" x14ac:dyDescent="0.3">
      <c r="A233" t="s">
        <v>692</v>
      </c>
      <c r="B233" t="s">
        <v>210</v>
      </c>
      <c r="C233">
        <v>14</v>
      </c>
      <c r="D233" t="s">
        <v>10</v>
      </c>
      <c r="E233" t="s">
        <v>439</v>
      </c>
      <c r="F233">
        <v>1121</v>
      </c>
      <c r="G233">
        <v>611</v>
      </c>
      <c r="H233">
        <f t="shared" si="32"/>
        <v>0.54504906333630687</v>
      </c>
      <c r="I233">
        <v>188</v>
      </c>
      <c r="J233">
        <v>284</v>
      </c>
      <c r="K233">
        <v>27</v>
      </c>
      <c r="L233">
        <v>15</v>
      </c>
      <c r="M233">
        <f t="shared" si="25"/>
        <v>514</v>
      </c>
      <c r="N233">
        <f t="shared" si="26"/>
        <v>0.36575875486381321</v>
      </c>
      <c r="O233">
        <f t="shared" si="27"/>
        <v>0.55252918287937747</v>
      </c>
      <c r="P233">
        <f t="shared" si="28"/>
        <v>5.2529182879377433E-2</v>
      </c>
      <c r="Q233">
        <f t="shared" si="29"/>
        <v>2.9182879377431907E-2</v>
      </c>
      <c r="R233">
        <f t="shared" si="30"/>
        <v>0.55252918287937747</v>
      </c>
      <c r="S233" t="str">
        <f t="shared" si="31"/>
        <v>Ford</v>
      </c>
    </row>
    <row r="234" spans="1:19" x14ac:dyDescent="0.3">
      <c r="A234" t="s">
        <v>693</v>
      </c>
      <c r="B234" t="s">
        <v>211</v>
      </c>
      <c r="C234">
        <v>14</v>
      </c>
      <c r="D234" t="s">
        <v>10</v>
      </c>
      <c r="E234" t="s">
        <v>439</v>
      </c>
      <c r="F234">
        <v>117</v>
      </c>
      <c r="G234">
        <v>69</v>
      </c>
      <c r="H234">
        <f t="shared" si="32"/>
        <v>0.58974358974358976</v>
      </c>
      <c r="I234">
        <v>27</v>
      </c>
      <c r="J234">
        <v>31</v>
      </c>
      <c r="K234">
        <v>1</v>
      </c>
      <c r="L234">
        <v>0</v>
      </c>
      <c r="M234">
        <f t="shared" si="25"/>
        <v>59</v>
      </c>
      <c r="N234">
        <f t="shared" si="26"/>
        <v>0.4576271186440678</v>
      </c>
      <c r="O234">
        <f t="shared" si="27"/>
        <v>0.52542372881355937</v>
      </c>
      <c r="P234">
        <f t="shared" si="28"/>
        <v>1.6949152542372881E-2</v>
      </c>
      <c r="Q234">
        <f t="shared" si="29"/>
        <v>0</v>
      </c>
      <c r="R234">
        <f t="shared" si="30"/>
        <v>0.52542372881355937</v>
      </c>
      <c r="S234" t="str">
        <f t="shared" si="31"/>
        <v>Ford</v>
      </c>
    </row>
    <row r="235" spans="1:19" x14ac:dyDescent="0.3">
      <c r="A235" t="s">
        <v>694</v>
      </c>
      <c r="B235" t="s">
        <v>39</v>
      </c>
      <c r="C235">
        <v>14</v>
      </c>
      <c r="D235" t="s">
        <v>44</v>
      </c>
      <c r="E235">
        <v>0</v>
      </c>
      <c r="F235">
        <v>0</v>
      </c>
      <c r="G235">
        <v>307</v>
      </c>
      <c r="H235" t="str">
        <f t="shared" si="32"/>
        <v/>
      </c>
      <c r="I235">
        <v>101</v>
      </c>
      <c r="J235">
        <v>175</v>
      </c>
      <c r="K235">
        <v>16</v>
      </c>
      <c r="L235">
        <v>0</v>
      </c>
      <c r="M235">
        <f t="shared" si="25"/>
        <v>292</v>
      </c>
      <c r="N235">
        <f t="shared" si="26"/>
        <v>0.3458904109589041</v>
      </c>
      <c r="O235">
        <f t="shared" si="27"/>
        <v>0.59931506849315064</v>
      </c>
      <c r="P235">
        <f t="shared" si="28"/>
        <v>5.4794520547945202E-2</v>
      </c>
      <c r="Q235">
        <f t="shared" si="29"/>
        <v>0</v>
      </c>
      <c r="R235">
        <f t="shared" si="30"/>
        <v>0.59931506849315064</v>
      </c>
      <c r="S235" t="str">
        <f t="shared" si="31"/>
        <v>Ford</v>
      </c>
    </row>
    <row r="236" spans="1:19" x14ac:dyDescent="0.3">
      <c r="A236" t="s">
        <v>695</v>
      </c>
      <c r="B236" t="s">
        <v>40</v>
      </c>
      <c r="C236">
        <v>14</v>
      </c>
      <c r="D236" t="s">
        <v>43</v>
      </c>
      <c r="E236">
        <v>0</v>
      </c>
      <c r="F236">
        <v>0</v>
      </c>
      <c r="G236">
        <v>0</v>
      </c>
      <c r="H236" t="str">
        <f t="shared" si="32"/>
        <v/>
      </c>
      <c r="I236">
        <v>71</v>
      </c>
      <c r="J236">
        <v>102</v>
      </c>
      <c r="K236">
        <v>5</v>
      </c>
      <c r="L236">
        <v>8</v>
      </c>
      <c r="M236">
        <f t="shared" si="25"/>
        <v>186</v>
      </c>
      <c r="N236">
        <f t="shared" si="26"/>
        <v>0.38172043010752688</v>
      </c>
      <c r="O236">
        <f t="shared" si="27"/>
        <v>0.54838709677419351</v>
      </c>
      <c r="P236">
        <f t="shared" si="28"/>
        <v>2.6881720430107527E-2</v>
      </c>
      <c r="Q236">
        <f t="shared" si="29"/>
        <v>4.3010752688172046E-2</v>
      </c>
      <c r="R236">
        <f t="shared" si="30"/>
        <v>0.54838709677419351</v>
      </c>
      <c r="S236" t="str">
        <f t="shared" si="31"/>
        <v>Ford</v>
      </c>
    </row>
    <row r="237" spans="1:19" x14ac:dyDescent="0.3">
      <c r="A237" t="s">
        <v>696</v>
      </c>
      <c r="B237" t="s">
        <v>41</v>
      </c>
      <c r="C237">
        <v>14</v>
      </c>
      <c r="D237" t="s">
        <v>42</v>
      </c>
      <c r="E237">
        <v>0</v>
      </c>
      <c r="F237">
        <v>4366</v>
      </c>
      <c r="G237">
        <v>2463</v>
      </c>
      <c r="H237">
        <f t="shared" si="32"/>
        <v>0.56413192853870819</v>
      </c>
      <c r="I237">
        <v>856</v>
      </c>
      <c r="J237">
        <v>1380</v>
      </c>
      <c r="K237">
        <v>117</v>
      </c>
      <c r="L237">
        <v>29</v>
      </c>
      <c r="M237">
        <f t="shared" si="25"/>
        <v>2382</v>
      </c>
      <c r="N237">
        <f t="shared" si="26"/>
        <v>0.35936188077246012</v>
      </c>
      <c r="O237">
        <f t="shared" si="27"/>
        <v>0.57934508816120911</v>
      </c>
      <c r="P237">
        <f t="shared" si="28"/>
        <v>4.9118387909319897E-2</v>
      </c>
      <c r="Q237">
        <f t="shared" si="29"/>
        <v>1.2174643157010915E-2</v>
      </c>
      <c r="R237">
        <f t="shared" si="30"/>
        <v>0.57934508816120911</v>
      </c>
      <c r="S237" t="str">
        <f t="shared" si="31"/>
        <v>Ford</v>
      </c>
    </row>
    <row r="238" spans="1:19" x14ac:dyDescent="0.3">
      <c r="A238" t="s">
        <v>697</v>
      </c>
      <c r="B238" t="s">
        <v>212</v>
      </c>
      <c r="C238">
        <v>15</v>
      </c>
      <c r="D238" t="s">
        <v>10</v>
      </c>
      <c r="E238" t="s">
        <v>440</v>
      </c>
      <c r="F238">
        <v>547</v>
      </c>
      <c r="G238">
        <v>170</v>
      </c>
      <c r="H238">
        <f t="shared" si="32"/>
        <v>0.31078610603290674</v>
      </c>
      <c r="I238">
        <v>58</v>
      </c>
      <c r="J238">
        <v>92</v>
      </c>
      <c r="K238">
        <v>4</v>
      </c>
      <c r="L238">
        <v>3</v>
      </c>
      <c r="M238">
        <f t="shared" si="25"/>
        <v>157</v>
      </c>
      <c r="N238">
        <f t="shared" si="26"/>
        <v>0.36942675159235666</v>
      </c>
      <c r="O238">
        <f t="shared" si="27"/>
        <v>0.5859872611464968</v>
      </c>
      <c r="P238">
        <f t="shared" si="28"/>
        <v>2.5477707006369428E-2</v>
      </c>
      <c r="Q238">
        <f t="shared" si="29"/>
        <v>1.9108280254777069E-2</v>
      </c>
      <c r="R238">
        <f t="shared" si="30"/>
        <v>0.5859872611464968</v>
      </c>
      <c r="S238" t="str">
        <f t="shared" si="31"/>
        <v>Ford</v>
      </c>
    </row>
    <row r="239" spans="1:19" x14ac:dyDescent="0.3">
      <c r="A239" t="s">
        <v>698</v>
      </c>
      <c r="B239" t="s">
        <v>213</v>
      </c>
      <c r="C239">
        <v>15</v>
      </c>
      <c r="D239" t="s">
        <v>10</v>
      </c>
      <c r="E239" t="s">
        <v>441</v>
      </c>
      <c r="F239">
        <v>41</v>
      </c>
      <c r="G239">
        <v>40</v>
      </c>
      <c r="H239">
        <f t="shared" si="32"/>
        <v>0.97560975609756095</v>
      </c>
      <c r="I239">
        <v>21</v>
      </c>
      <c r="J239">
        <v>9</v>
      </c>
      <c r="K239">
        <v>0</v>
      </c>
      <c r="L239">
        <v>0</v>
      </c>
      <c r="M239">
        <f t="shared" si="25"/>
        <v>30</v>
      </c>
      <c r="N239">
        <f t="shared" si="26"/>
        <v>0.7</v>
      </c>
      <c r="O239">
        <f t="shared" si="27"/>
        <v>0.3</v>
      </c>
      <c r="P239">
        <f t="shared" si="28"/>
        <v>0</v>
      </c>
      <c r="Q239">
        <f t="shared" si="29"/>
        <v>0</v>
      </c>
      <c r="R239">
        <f t="shared" si="30"/>
        <v>2.7</v>
      </c>
      <c r="S239" t="str">
        <f t="shared" si="31"/>
        <v>Carter</v>
      </c>
    </row>
    <row r="240" spans="1:19" x14ac:dyDescent="0.3">
      <c r="A240" t="s">
        <v>699</v>
      </c>
      <c r="B240" t="s">
        <v>214</v>
      </c>
      <c r="C240">
        <v>15</v>
      </c>
      <c r="D240" t="s">
        <v>10</v>
      </c>
      <c r="E240" t="s">
        <v>439</v>
      </c>
      <c r="F240">
        <v>56</v>
      </c>
      <c r="G240">
        <v>28</v>
      </c>
      <c r="H240">
        <f t="shared" si="32"/>
        <v>0.5</v>
      </c>
      <c r="I240">
        <v>25</v>
      </c>
      <c r="J240">
        <v>2</v>
      </c>
      <c r="K240">
        <v>1</v>
      </c>
      <c r="L240">
        <v>0</v>
      </c>
      <c r="M240">
        <f t="shared" si="25"/>
        <v>28</v>
      </c>
      <c r="N240">
        <f t="shared" si="26"/>
        <v>0.8928571428571429</v>
      </c>
      <c r="O240">
        <f t="shared" si="27"/>
        <v>7.1428571428571425E-2</v>
      </c>
      <c r="P240">
        <f t="shared" si="28"/>
        <v>3.5714285714285712E-2</v>
      </c>
      <c r="Q240">
        <f t="shared" si="29"/>
        <v>0</v>
      </c>
      <c r="R240">
        <f t="shared" si="30"/>
        <v>2.8928571428571428</v>
      </c>
      <c r="S240" t="str">
        <f t="shared" si="31"/>
        <v>Carter</v>
      </c>
    </row>
    <row r="241" spans="1:19" x14ac:dyDescent="0.3">
      <c r="A241" t="s">
        <v>700</v>
      </c>
      <c r="B241" t="s">
        <v>230</v>
      </c>
      <c r="C241">
        <v>15</v>
      </c>
      <c r="D241" t="s">
        <v>10</v>
      </c>
      <c r="E241" t="s">
        <v>440</v>
      </c>
      <c r="F241">
        <v>33</v>
      </c>
      <c r="G241">
        <v>26</v>
      </c>
      <c r="H241">
        <f t="shared" si="32"/>
        <v>0.78787878787878785</v>
      </c>
      <c r="I241">
        <v>18</v>
      </c>
      <c r="J241">
        <v>4</v>
      </c>
      <c r="K241">
        <v>1</v>
      </c>
      <c r="L241">
        <v>0</v>
      </c>
      <c r="M241">
        <f t="shared" si="25"/>
        <v>23</v>
      </c>
      <c r="N241">
        <f t="shared" si="26"/>
        <v>0.78260869565217395</v>
      </c>
      <c r="O241">
        <f t="shared" si="27"/>
        <v>0.17391304347826086</v>
      </c>
      <c r="P241">
        <f t="shared" si="28"/>
        <v>4.3478260869565216E-2</v>
      </c>
      <c r="Q241">
        <f t="shared" si="29"/>
        <v>0</v>
      </c>
      <c r="R241">
        <f t="shared" si="30"/>
        <v>2.7826086956521738</v>
      </c>
      <c r="S241" t="str">
        <f t="shared" si="31"/>
        <v>Carter</v>
      </c>
    </row>
    <row r="242" spans="1:19" x14ac:dyDescent="0.3">
      <c r="A242" t="s">
        <v>701</v>
      </c>
      <c r="B242" t="s">
        <v>215</v>
      </c>
      <c r="C242">
        <v>15</v>
      </c>
      <c r="D242" t="s">
        <v>10</v>
      </c>
      <c r="E242" t="s">
        <v>442</v>
      </c>
      <c r="F242">
        <v>53</v>
      </c>
      <c r="G242">
        <v>23</v>
      </c>
      <c r="H242">
        <f t="shared" si="32"/>
        <v>0.43396226415094341</v>
      </c>
      <c r="I242">
        <v>11</v>
      </c>
      <c r="J242">
        <v>12</v>
      </c>
      <c r="K242">
        <v>0</v>
      </c>
      <c r="L242">
        <v>0</v>
      </c>
      <c r="M242">
        <f t="shared" si="25"/>
        <v>23</v>
      </c>
      <c r="N242">
        <f t="shared" si="26"/>
        <v>0.47826086956521741</v>
      </c>
      <c r="O242">
        <f t="shared" si="27"/>
        <v>0.52173913043478259</v>
      </c>
      <c r="P242">
        <f t="shared" si="28"/>
        <v>0</v>
      </c>
      <c r="Q242">
        <f t="shared" si="29"/>
        <v>0</v>
      </c>
      <c r="R242">
        <f t="shared" si="30"/>
        <v>0.52173913043478259</v>
      </c>
      <c r="S242" t="str">
        <f t="shared" si="31"/>
        <v>Ford</v>
      </c>
    </row>
    <row r="243" spans="1:19" x14ac:dyDescent="0.3">
      <c r="A243" t="s">
        <v>702</v>
      </c>
      <c r="B243" t="s">
        <v>216</v>
      </c>
      <c r="C243">
        <v>15</v>
      </c>
      <c r="D243" t="s">
        <v>10</v>
      </c>
      <c r="E243" t="s">
        <v>442</v>
      </c>
      <c r="F243">
        <v>44</v>
      </c>
      <c r="G243">
        <v>39</v>
      </c>
      <c r="H243">
        <f t="shared" si="32"/>
        <v>0.88636363636363635</v>
      </c>
      <c r="I243">
        <v>14</v>
      </c>
      <c r="J243">
        <v>21</v>
      </c>
      <c r="K243">
        <v>2</v>
      </c>
      <c r="L243">
        <v>0</v>
      </c>
      <c r="M243">
        <f t="shared" si="25"/>
        <v>37</v>
      </c>
      <c r="N243">
        <f t="shared" si="26"/>
        <v>0.3783783783783784</v>
      </c>
      <c r="O243">
        <f t="shared" si="27"/>
        <v>0.56756756756756754</v>
      </c>
      <c r="P243">
        <f t="shared" si="28"/>
        <v>5.4054054054054057E-2</v>
      </c>
      <c r="Q243">
        <f t="shared" si="29"/>
        <v>0</v>
      </c>
      <c r="R243">
        <f t="shared" si="30"/>
        <v>0.56756756756756754</v>
      </c>
      <c r="S243" t="str">
        <f t="shared" si="31"/>
        <v>Ford</v>
      </c>
    </row>
    <row r="244" spans="1:19" x14ac:dyDescent="0.3">
      <c r="A244" t="s">
        <v>703</v>
      </c>
      <c r="B244" t="s">
        <v>217</v>
      </c>
      <c r="C244">
        <v>15</v>
      </c>
      <c r="D244" t="s">
        <v>10</v>
      </c>
      <c r="E244" t="s">
        <v>441</v>
      </c>
      <c r="F244">
        <v>106</v>
      </c>
      <c r="G244">
        <v>65</v>
      </c>
      <c r="H244">
        <f t="shared" si="32"/>
        <v>0.6132075471698113</v>
      </c>
      <c r="I244">
        <v>13</v>
      </c>
      <c r="J244">
        <v>42</v>
      </c>
      <c r="K244">
        <v>2</v>
      </c>
      <c r="L244">
        <v>0</v>
      </c>
      <c r="M244">
        <f t="shared" si="25"/>
        <v>57</v>
      </c>
      <c r="N244">
        <f t="shared" si="26"/>
        <v>0.22807017543859648</v>
      </c>
      <c r="O244">
        <f t="shared" si="27"/>
        <v>0.73684210526315785</v>
      </c>
      <c r="P244">
        <f t="shared" si="28"/>
        <v>3.5087719298245612E-2</v>
      </c>
      <c r="Q244">
        <f t="shared" si="29"/>
        <v>0</v>
      </c>
      <c r="R244">
        <f t="shared" si="30"/>
        <v>0.73684210526315785</v>
      </c>
      <c r="S244" t="str">
        <f t="shared" si="31"/>
        <v>Ford</v>
      </c>
    </row>
    <row r="245" spans="1:19" x14ac:dyDescent="0.3">
      <c r="A245" t="s">
        <v>704</v>
      </c>
      <c r="B245" t="s">
        <v>218</v>
      </c>
      <c r="C245">
        <v>15</v>
      </c>
      <c r="D245" t="s">
        <v>10</v>
      </c>
      <c r="E245" t="s">
        <v>439</v>
      </c>
      <c r="F245">
        <v>57</v>
      </c>
      <c r="G245">
        <v>37</v>
      </c>
      <c r="H245">
        <f t="shared" si="32"/>
        <v>0.64912280701754388</v>
      </c>
      <c r="I245">
        <v>23</v>
      </c>
      <c r="J245">
        <v>13</v>
      </c>
      <c r="K245">
        <v>0</v>
      </c>
      <c r="L245">
        <v>1</v>
      </c>
      <c r="M245">
        <f t="shared" si="25"/>
        <v>37</v>
      </c>
      <c r="N245">
        <f t="shared" si="26"/>
        <v>0.6216216216216216</v>
      </c>
      <c r="O245">
        <f t="shared" si="27"/>
        <v>0.35135135135135137</v>
      </c>
      <c r="P245">
        <f t="shared" si="28"/>
        <v>0</v>
      </c>
      <c r="Q245">
        <f t="shared" si="29"/>
        <v>2.7027027027027029E-2</v>
      </c>
      <c r="R245">
        <f t="shared" si="30"/>
        <v>2.6216216216216215</v>
      </c>
      <c r="S245" t="str">
        <f t="shared" si="31"/>
        <v>Carter</v>
      </c>
    </row>
    <row r="246" spans="1:19" x14ac:dyDescent="0.3">
      <c r="A246" t="s">
        <v>705</v>
      </c>
      <c r="B246" t="s">
        <v>219</v>
      </c>
      <c r="C246">
        <v>15</v>
      </c>
      <c r="D246" t="s">
        <v>10</v>
      </c>
      <c r="E246" t="s">
        <v>441</v>
      </c>
      <c r="F246">
        <v>119</v>
      </c>
      <c r="G246">
        <v>59</v>
      </c>
      <c r="H246">
        <f t="shared" si="32"/>
        <v>0.49579831932773111</v>
      </c>
      <c r="I246">
        <v>17</v>
      </c>
      <c r="J246">
        <v>38</v>
      </c>
      <c r="K246">
        <v>1</v>
      </c>
      <c r="L246">
        <v>0</v>
      </c>
      <c r="M246">
        <f t="shared" si="25"/>
        <v>56</v>
      </c>
      <c r="N246">
        <f t="shared" si="26"/>
        <v>0.30357142857142855</v>
      </c>
      <c r="O246">
        <f t="shared" si="27"/>
        <v>0.6785714285714286</v>
      </c>
      <c r="P246">
        <f t="shared" si="28"/>
        <v>1.7857142857142856E-2</v>
      </c>
      <c r="Q246">
        <f t="shared" si="29"/>
        <v>0</v>
      </c>
      <c r="R246">
        <f t="shared" si="30"/>
        <v>0.6785714285714286</v>
      </c>
      <c r="S246" t="str">
        <f t="shared" si="31"/>
        <v>Ford</v>
      </c>
    </row>
    <row r="247" spans="1:19" x14ac:dyDescent="0.3">
      <c r="A247" t="s">
        <v>706</v>
      </c>
      <c r="B247" t="s">
        <v>220</v>
      </c>
      <c r="C247">
        <v>15</v>
      </c>
      <c r="D247" t="s">
        <v>10</v>
      </c>
      <c r="E247" t="s">
        <v>439</v>
      </c>
      <c r="F247">
        <v>70</v>
      </c>
      <c r="G247">
        <v>27</v>
      </c>
      <c r="H247">
        <f t="shared" si="32"/>
        <v>0.38571428571428573</v>
      </c>
      <c r="I247">
        <v>15</v>
      </c>
      <c r="J247">
        <v>7</v>
      </c>
      <c r="K247">
        <v>2</v>
      </c>
      <c r="L247">
        <v>0</v>
      </c>
      <c r="M247">
        <f t="shared" si="25"/>
        <v>24</v>
      </c>
      <c r="N247">
        <f t="shared" si="26"/>
        <v>0.625</v>
      </c>
      <c r="O247">
        <f t="shared" si="27"/>
        <v>0.29166666666666669</v>
      </c>
      <c r="P247">
        <f t="shared" si="28"/>
        <v>8.3333333333333329E-2</v>
      </c>
      <c r="Q247">
        <f t="shared" si="29"/>
        <v>0</v>
      </c>
      <c r="R247">
        <f t="shared" si="30"/>
        <v>2.625</v>
      </c>
      <c r="S247" t="str">
        <f t="shared" si="31"/>
        <v>Carter</v>
      </c>
    </row>
    <row r="248" spans="1:19" x14ac:dyDescent="0.3">
      <c r="A248" t="s">
        <v>707</v>
      </c>
      <c r="B248" t="s">
        <v>221</v>
      </c>
      <c r="C248">
        <v>15</v>
      </c>
      <c r="D248" t="s">
        <v>10</v>
      </c>
      <c r="E248" t="s">
        <v>440</v>
      </c>
      <c r="F248">
        <v>41</v>
      </c>
      <c r="G248">
        <v>30</v>
      </c>
      <c r="H248">
        <f t="shared" si="32"/>
        <v>0.73170731707317072</v>
      </c>
      <c r="I248">
        <v>9</v>
      </c>
      <c r="J248">
        <v>21</v>
      </c>
      <c r="K248">
        <v>0</v>
      </c>
      <c r="L248">
        <v>0</v>
      </c>
      <c r="M248">
        <f t="shared" si="25"/>
        <v>30</v>
      </c>
      <c r="N248">
        <f t="shared" si="26"/>
        <v>0.3</v>
      </c>
      <c r="O248">
        <f t="shared" si="27"/>
        <v>0.7</v>
      </c>
      <c r="P248">
        <f t="shared" si="28"/>
        <v>0</v>
      </c>
      <c r="Q248">
        <f t="shared" si="29"/>
        <v>0</v>
      </c>
      <c r="R248">
        <f t="shared" si="30"/>
        <v>0.7</v>
      </c>
      <c r="S248" t="str">
        <f t="shared" si="31"/>
        <v>Ford</v>
      </c>
    </row>
    <row r="249" spans="1:19" x14ac:dyDescent="0.3">
      <c r="A249" t="s">
        <v>708</v>
      </c>
      <c r="B249" t="s">
        <v>222</v>
      </c>
      <c r="C249">
        <v>15</v>
      </c>
      <c r="D249" t="s">
        <v>10</v>
      </c>
      <c r="E249" t="s">
        <v>439</v>
      </c>
      <c r="F249">
        <v>124</v>
      </c>
      <c r="G249">
        <v>80</v>
      </c>
      <c r="H249">
        <f t="shared" si="32"/>
        <v>0.64516129032258063</v>
      </c>
      <c r="I249">
        <v>26</v>
      </c>
      <c r="J249">
        <v>42</v>
      </c>
      <c r="K249">
        <v>4</v>
      </c>
      <c r="L249">
        <v>0</v>
      </c>
      <c r="M249">
        <f t="shared" si="25"/>
        <v>72</v>
      </c>
      <c r="N249">
        <f t="shared" si="26"/>
        <v>0.3611111111111111</v>
      </c>
      <c r="O249">
        <f t="shared" si="27"/>
        <v>0.58333333333333337</v>
      </c>
      <c r="P249">
        <f t="shared" si="28"/>
        <v>5.5555555555555552E-2</v>
      </c>
      <c r="Q249">
        <f t="shared" si="29"/>
        <v>0</v>
      </c>
      <c r="R249">
        <f t="shared" si="30"/>
        <v>0.58333333333333337</v>
      </c>
      <c r="S249" t="str">
        <f t="shared" si="31"/>
        <v>Ford</v>
      </c>
    </row>
    <row r="250" spans="1:19" x14ac:dyDescent="0.3">
      <c r="A250" t="s">
        <v>709</v>
      </c>
      <c r="B250" t="s">
        <v>223</v>
      </c>
      <c r="C250">
        <v>15</v>
      </c>
      <c r="D250" t="s">
        <v>10</v>
      </c>
      <c r="E250" t="s">
        <v>442</v>
      </c>
      <c r="F250">
        <v>53</v>
      </c>
      <c r="G250">
        <v>29</v>
      </c>
      <c r="H250">
        <f t="shared" si="32"/>
        <v>0.54716981132075471</v>
      </c>
      <c r="I250">
        <v>11</v>
      </c>
      <c r="J250">
        <v>16</v>
      </c>
      <c r="K250">
        <v>0</v>
      </c>
      <c r="L250">
        <v>0</v>
      </c>
      <c r="M250">
        <f t="shared" si="25"/>
        <v>27</v>
      </c>
      <c r="N250">
        <f t="shared" si="26"/>
        <v>0.40740740740740738</v>
      </c>
      <c r="O250">
        <f t="shared" si="27"/>
        <v>0.59259259259259256</v>
      </c>
      <c r="P250">
        <f t="shared" si="28"/>
        <v>0</v>
      </c>
      <c r="Q250">
        <f t="shared" si="29"/>
        <v>0</v>
      </c>
      <c r="R250">
        <f t="shared" si="30"/>
        <v>0.59259259259259256</v>
      </c>
      <c r="S250" t="str">
        <f t="shared" si="31"/>
        <v>Ford</v>
      </c>
    </row>
    <row r="251" spans="1:19" x14ac:dyDescent="0.3">
      <c r="A251" t="s">
        <v>710</v>
      </c>
      <c r="B251" t="s">
        <v>224</v>
      </c>
      <c r="C251">
        <v>15</v>
      </c>
      <c r="D251" t="s">
        <v>10</v>
      </c>
      <c r="E251" t="s">
        <v>439</v>
      </c>
      <c r="F251">
        <v>181</v>
      </c>
      <c r="G251">
        <v>75</v>
      </c>
      <c r="H251">
        <f t="shared" si="32"/>
        <v>0.4143646408839779</v>
      </c>
      <c r="I251">
        <v>44</v>
      </c>
      <c r="J251">
        <v>30</v>
      </c>
      <c r="K251">
        <v>1</v>
      </c>
      <c r="L251">
        <v>0</v>
      </c>
      <c r="M251">
        <f t="shared" si="25"/>
        <v>75</v>
      </c>
      <c r="N251">
        <f t="shared" si="26"/>
        <v>0.58666666666666667</v>
      </c>
      <c r="O251">
        <f t="shared" si="27"/>
        <v>0.4</v>
      </c>
      <c r="P251">
        <f t="shared" si="28"/>
        <v>1.3333333333333334E-2</v>
      </c>
      <c r="Q251">
        <f t="shared" si="29"/>
        <v>0</v>
      </c>
      <c r="R251">
        <f t="shared" si="30"/>
        <v>2.5866666666666669</v>
      </c>
      <c r="S251" t="str">
        <f t="shared" si="31"/>
        <v>Carter</v>
      </c>
    </row>
    <row r="252" spans="1:19" x14ac:dyDescent="0.3">
      <c r="A252" t="s">
        <v>711</v>
      </c>
      <c r="B252" t="s">
        <v>225</v>
      </c>
      <c r="C252">
        <v>15</v>
      </c>
      <c r="D252" t="s">
        <v>10</v>
      </c>
      <c r="E252" t="s">
        <v>441</v>
      </c>
      <c r="F252">
        <v>232</v>
      </c>
      <c r="G252">
        <v>127</v>
      </c>
      <c r="H252">
        <f t="shared" si="32"/>
        <v>0.54741379310344829</v>
      </c>
      <c r="I252">
        <v>42</v>
      </c>
      <c r="J252">
        <v>81</v>
      </c>
      <c r="K252">
        <v>1</v>
      </c>
      <c r="L252">
        <v>0</v>
      </c>
      <c r="M252">
        <f t="shared" si="25"/>
        <v>124</v>
      </c>
      <c r="N252">
        <f t="shared" si="26"/>
        <v>0.33870967741935482</v>
      </c>
      <c r="O252">
        <f t="shared" si="27"/>
        <v>0.65322580645161288</v>
      </c>
      <c r="P252">
        <f t="shared" si="28"/>
        <v>8.0645161290322578E-3</v>
      </c>
      <c r="Q252">
        <f t="shared" si="29"/>
        <v>0</v>
      </c>
      <c r="R252">
        <f t="shared" si="30"/>
        <v>0.65322580645161288</v>
      </c>
      <c r="S252" t="str">
        <f t="shared" si="31"/>
        <v>Ford</v>
      </c>
    </row>
    <row r="253" spans="1:19" x14ac:dyDescent="0.3">
      <c r="A253" t="s">
        <v>712</v>
      </c>
      <c r="B253" t="s">
        <v>226</v>
      </c>
      <c r="C253">
        <v>15</v>
      </c>
      <c r="D253" t="s">
        <v>10</v>
      </c>
      <c r="E253" t="s">
        <v>440</v>
      </c>
      <c r="F253">
        <v>74</v>
      </c>
      <c r="G253">
        <v>48</v>
      </c>
      <c r="H253">
        <f t="shared" si="32"/>
        <v>0.64864864864864868</v>
      </c>
      <c r="I253">
        <v>10</v>
      </c>
      <c r="J253">
        <v>35</v>
      </c>
      <c r="K253">
        <v>3</v>
      </c>
      <c r="L253">
        <v>0</v>
      </c>
      <c r="M253">
        <f t="shared" si="25"/>
        <v>48</v>
      </c>
      <c r="N253">
        <f t="shared" si="26"/>
        <v>0.20833333333333334</v>
      </c>
      <c r="O253">
        <f t="shared" si="27"/>
        <v>0.72916666666666663</v>
      </c>
      <c r="P253">
        <f t="shared" si="28"/>
        <v>6.25E-2</v>
      </c>
      <c r="Q253">
        <f t="shared" si="29"/>
        <v>0</v>
      </c>
      <c r="R253">
        <f t="shared" si="30"/>
        <v>0.72916666666666663</v>
      </c>
      <c r="S253" t="str">
        <f t="shared" si="31"/>
        <v>Ford</v>
      </c>
    </row>
    <row r="254" spans="1:19" x14ac:dyDescent="0.3">
      <c r="A254" t="s">
        <v>713</v>
      </c>
      <c r="B254" t="s">
        <v>227</v>
      </c>
      <c r="C254">
        <v>15</v>
      </c>
      <c r="D254" t="s">
        <v>10</v>
      </c>
      <c r="E254" t="s">
        <v>440</v>
      </c>
      <c r="F254">
        <v>260</v>
      </c>
      <c r="G254">
        <v>159</v>
      </c>
      <c r="H254">
        <f t="shared" si="32"/>
        <v>0.61153846153846159</v>
      </c>
      <c r="I254">
        <v>50</v>
      </c>
      <c r="J254">
        <v>103</v>
      </c>
      <c r="K254">
        <v>1</v>
      </c>
      <c r="L254">
        <v>1</v>
      </c>
      <c r="M254">
        <f t="shared" si="25"/>
        <v>155</v>
      </c>
      <c r="N254">
        <f t="shared" si="26"/>
        <v>0.32258064516129031</v>
      </c>
      <c r="O254">
        <f t="shared" si="27"/>
        <v>0.6645161290322581</v>
      </c>
      <c r="P254">
        <f t="shared" si="28"/>
        <v>6.4516129032258064E-3</v>
      </c>
      <c r="Q254">
        <f t="shared" si="29"/>
        <v>6.4516129032258064E-3</v>
      </c>
      <c r="R254">
        <f t="shared" si="30"/>
        <v>0.6645161290322581</v>
      </c>
      <c r="S254" t="str">
        <f t="shared" si="31"/>
        <v>Ford</v>
      </c>
    </row>
    <row r="255" spans="1:19" x14ac:dyDescent="0.3">
      <c r="A255" t="s">
        <v>714</v>
      </c>
      <c r="B255" t="s">
        <v>228</v>
      </c>
      <c r="C255">
        <v>15</v>
      </c>
      <c r="D255" t="s">
        <v>10</v>
      </c>
      <c r="E255" t="s">
        <v>439</v>
      </c>
      <c r="F255">
        <v>31</v>
      </c>
      <c r="G255">
        <v>9</v>
      </c>
      <c r="H255">
        <f t="shared" si="32"/>
        <v>0.29032258064516131</v>
      </c>
      <c r="I255">
        <v>5</v>
      </c>
      <c r="J255">
        <v>0</v>
      </c>
      <c r="K255">
        <v>1</v>
      </c>
      <c r="L255">
        <v>0</v>
      </c>
      <c r="M255">
        <f t="shared" si="25"/>
        <v>6</v>
      </c>
      <c r="N255">
        <f t="shared" si="26"/>
        <v>0.83333333333333337</v>
      </c>
      <c r="O255">
        <f t="shared" si="27"/>
        <v>0</v>
      </c>
      <c r="P255">
        <f t="shared" si="28"/>
        <v>0.16666666666666666</v>
      </c>
      <c r="Q255">
        <f t="shared" si="29"/>
        <v>0</v>
      </c>
      <c r="R255">
        <f t="shared" si="30"/>
        <v>2.8333333333333335</v>
      </c>
      <c r="S255" t="str">
        <f t="shared" si="31"/>
        <v>Carter</v>
      </c>
    </row>
    <row r="256" spans="1:19" x14ac:dyDescent="0.3">
      <c r="A256" t="s">
        <v>715</v>
      </c>
      <c r="B256" t="s">
        <v>229</v>
      </c>
      <c r="C256">
        <v>15</v>
      </c>
      <c r="D256" t="s">
        <v>10</v>
      </c>
      <c r="E256" t="s">
        <v>440</v>
      </c>
      <c r="F256">
        <v>360</v>
      </c>
      <c r="G256">
        <v>146</v>
      </c>
      <c r="H256">
        <f t="shared" si="32"/>
        <v>0.40555555555555556</v>
      </c>
      <c r="I256">
        <v>58</v>
      </c>
      <c r="J256">
        <v>69</v>
      </c>
      <c r="K256">
        <v>8</v>
      </c>
      <c r="L256">
        <v>4</v>
      </c>
      <c r="M256">
        <f t="shared" si="25"/>
        <v>139</v>
      </c>
      <c r="N256">
        <f t="shared" si="26"/>
        <v>0.41726618705035973</v>
      </c>
      <c r="O256">
        <f t="shared" si="27"/>
        <v>0.49640287769784175</v>
      </c>
      <c r="P256">
        <f t="shared" si="28"/>
        <v>5.7553956834532377E-2</v>
      </c>
      <c r="Q256">
        <f t="shared" si="29"/>
        <v>2.8776978417266189E-2</v>
      </c>
      <c r="R256">
        <f t="shared" si="30"/>
        <v>0.49640287769784175</v>
      </c>
      <c r="S256" t="str">
        <f t="shared" si="31"/>
        <v>Ford</v>
      </c>
    </row>
    <row r="257" spans="1:19" x14ac:dyDescent="0.3">
      <c r="A257" t="s">
        <v>716</v>
      </c>
      <c r="B257" t="s">
        <v>39</v>
      </c>
      <c r="C257">
        <v>15</v>
      </c>
      <c r="D257" t="s">
        <v>44</v>
      </c>
      <c r="E257">
        <v>0</v>
      </c>
      <c r="F257">
        <v>0</v>
      </c>
      <c r="G257">
        <v>176</v>
      </c>
      <c r="H257" t="str">
        <f t="shared" si="32"/>
        <v/>
      </c>
      <c r="I257">
        <v>59</v>
      </c>
      <c r="J257">
        <v>96</v>
      </c>
      <c r="K257">
        <v>9</v>
      </c>
      <c r="L257">
        <v>0</v>
      </c>
      <c r="M257">
        <f t="shared" si="25"/>
        <v>164</v>
      </c>
      <c r="N257">
        <f t="shared" si="26"/>
        <v>0.3597560975609756</v>
      </c>
      <c r="O257">
        <f t="shared" si="27"/>
        <v>0.58536585365853655</v>
      </c>
      <c r="P257">
        <f t="shared" si="28"/>
        <v>5.4878048780487805E-2</v>
      </c>
      <c r="Q257">
        <f t="shared" si="29"/>
        <v>0</v>
      </c>
      <c r="R257">
        <f t="shared" si="30"/>
        <v>0.58536585365853655</v>
      </c>
      <c r="S257" t="str">
        <f t="shared" si="31"/>
        <v>Ford</v>
      </c>
    </row>
    <row r="258" spans="1:19" x14ac:dyDescent="0.3">
      <c r="A258" t="s">
        <v>717</v>
      </c>
      <c r="B258" t="s">
        <v>40</v>
      </c>
      <c r="C258">
        <v>15</v>
      </c>
      <c r="D258" t="s">
        <v>43</v>
      </c>
      <c r="E258">
        <v>0</v>
      </c>
      <c r="F258">
        <v>0</v>
      </c>
      <c r="G258">
        <v>0</v>
      </c>
      <c r="H258" t="str">
        <f t="shared" si="32"/>
        <v/>
      </c>
      <c r="I258">
        <v>9</v>
      </c>
      <c r="J258">
        <v>13</v>
      </c>
      <c r="K258">
        <v>1</v>
      </c>
      <c r="L258">
        <v>0</v>
      </c>
      <c r="M258">
        <f t="shared" si="25"/>
        <v>23</v>
      </c>
      <c r="N258">
        <f t="shared" si="26"/>
        <v>0.39130434782608697</v>
      </c>
      <c r="O258">
        <f t="shared" si="27"/>
        <v>0.56521739130434778</v>
      </c>
      <c r="P258">
        <f t="shared" si="28"/>
        <v>4.3478260869565216E-2</v>
      </c>
      <c r="Q258">
        <f t="shared" si="29"/>
        <v>0</v>
      </c>
      <c r="R258">
        <f t="shared" si="30"/>
        <v>0.56521739130434778</v>
      </c>
      <c r="S258" t="str">
        <f t="shared" si="31"/>
        <v>Ford</v>
      </c>
    </row>
    <row r="259" spans="1:19" x14ac:dyDescent="0.3">
      <c r="A259" t="s">
        <v>718</v>
      </c>
      <c r="B259" t="s">
        <v>41</v>
      </c>
      <c r="C259">
        <v>15</v>
      </c>
      <c r="D259" t="s">
        <v>42</v>
      </c>
      <c r="E259">
        <v>0</v>
      </c>
      <c r="F259">
        <v>2482</v>
      </c>
      <c r="G259">
        <v>1393</v>
      </c>
      <c r="H259">
        <f t="shared" si="32"/>
        <v>0.56124093473005643</v>
      </c>
      <c r="I259">
        <v>538</v>
      </c>
      <c r="J259">
        <v>746</v>
      </c>
      <c r="K259">
        <v>42</v>
      </c>
      <c r="L259">
        <v>9</v>
      </c>
      <c r="M259">
        <f t="shared" ref="M259:M322" si="33">SUM(I259:L259)</f>
        <v>1335</v>
      </c>
      <c r="N259">
        <f t="shared" ref="N259:N322" si="34">I259/$M259</f>
        <v>0.40299625468164796</v>
      </c>
      <c r="O259">
        <f t="shared" ref="O259:O322" si="35">J259/$M259</f>
        <v>0.55880149812734081</v>
      </c>
      <c r="P259">
        <f t="shared" ref="P259:P322" si="36">K259/$M259</f>
        <v>3.1460674157303373E-2</v>
      </c>
      <c r="Q259">
        <f t="shared" ref="Q259:Q322" si="37">L259/$M259</f>
        <v>6.7415730337078653E-3</v>
      </c>
      <c r="R259">
        <f t="shared" ref="R259:R322" si="38">IF(M259=0,10,IF(MAX(I259:L259)=LARGE(I259:L259,2),9,IF(J259=MAX(I259:L259),O259,IF(I259=MAX(I259:L259),N259+2,IF(K259=MAX(I259:L259),P259+3,-1)))))</f>
        <v>0.55880149812734081</v>
      </c>
      <c r="S259" t="str">
        <f t="shared" ref="S259:S322" si="39">IF(M259=0,"No Votes",IF(MAX(I259:L259)=LARGE(I259:L259,2),"Tie",IF(J259=MAX(I259:L259),"Ford",IF(I259=MAX(I259:L259),"Carter",IF(K259=MAX(I259:L259),"Macbride",-1)))))</f>
        <v>Ford</v>
      </c>
    </row>
    <row r="260" spans="1:19" x14ac:dyDescent="0.3">
      <c r="A260" t="s">
        <v>719</v>
      </c>
      <c r="B260" t="s">
        <v>231</v>
      </c>
      <c r="C260">
        <v>16</v>
      </c>
      <c r="D260" t="s">
        <v>10</v>
      </c>
      <c r="E260" t="s">
        <v>233</v>
      </c>
      <c r="F260">
        <v>109</v>
      </c>
      <c r="G260">
        <v>60</v>
      </c>
      <c r="H260">
        <f t="shared" si="32"/>
        <v>0.55045871559633031</v>
      </c>
      <c r="I260">
        <v>16</v>
      </c>
      <c r="J260">
        <v>28</v>
      </c>
      <c r="K260">
        <v>0</v>
      </c>
      <c r="L260">
        <v>0</v>
      </c>
      <c r="M260">
        <f t="shared" si="33"/>
        <v>44</v>
      </c>
      <c r="N260">
        <f t="shared" si="34"/>
        <v>0.36363636363636365</v>
      </c>
      <c r="O260">
        <f t="shared" si="35"/>
        <v>0.63636363636363635</v>
      </c>
      <c r="P260">
        <f t="shared" si="36"/>
        <v>0</v>
      </c>
      <c r="Q260">
        <f t="shared" si="37"/>
        <v>0</v>
      </c>
      <c r="R260">
        <f t="shared" si="38"/>
        <v>0.63636363636363635</v>
      </c>
      <c r="S260" t="str">
        <f t="shared" si="39"/>
        <v>Ford</v>
      </c>
    </row>
    <row r="261" spans="1:19" x14ac:dyDescent="0.3">
      <c r="A261" t="s">
        <v>720</v>
      </c>
      <c r="B261" t="s">
        <v>232</v>
      </c>
      <c r="C261">
        <v>16</v>
      </c>
      <c r="D261" t="s">
        <v>10</v>
      </c>
      <c r="E261" t="s">
        <v>233</v>
      </c>
      <c r="F261">
        <v>58</v>
      </c>
      <c r="G261">
        <v>30</v>
      </c>
      <c r="H261">
        <f t="shared" si="32"/>
        <v>0.51724137931034486</v>
      </c>
      <c r="I261">
        <v>20</v>
      </c>
      <c r="J261">
        <v>10</v>
      </c>
      <c r="K261">
        <v>0</v>
      </c>
      <c r="L261">
        <v>0</v>
      </c>
      <c r="M261">
        <f t="shared" si="33"/>
        <v>30</v>
      </c>
      <c r="N261">
        <f t="shared" si="34"/>
        <v>0.66666666666666663</v>
      </c>
      <c r="O261">
        <f t="shared" si="35"/>
        <v>0.33333333333333331</v>
      </c>
      <c r="P261">
        <f t="shared" si="36"/>
        <v>0</v>
      </c>
      <c r="Q261">
        <f t="shared" si="37"/>
        <v>0</v>
      </c>
      <c r="R261">
        <f t="shared" si="38"/>
        <v>2.6666666666666665</v>
      </c>
      <c r="S261" t="str">
        <f t="shared" si="39"/>
        <v>Carter</v>
      </c>
    </row>
    <row r="262" spans="1:19" x14ac:dyDescent="0.3">
      <c r="A262" t="s">
        <v>721</v>
      </c>
      <c r="B262" t="s">
        <v>233</v>
      </c>
      <c r="C262">
        <v>16</v>
      </c>
      <c r="D262" t="s">
        <v>10</v>
      </c>
      <c r="E262" t="s">
        <v>233</v>
      </c>
      <c r="F262">
        <v>678</v>
      </c>
      <c r="G262">
        <v>416</v>
      </c>
      <c r="H262">
        <f t="shared" si="32"/>
        <v>0.6135693215339233</v>
      </c>
      <c r="I262">
        <v>155</v>
      </c>
      <c r="J262">
        <v>217</v>
      </c>
      <c r="K262">
        <v>14</v>
      </c>
      <c r="L262">
        <v>0</v>
      </c>
      <c r="M262">
        <f t="shared" si="33"/>
        <v>386</v>
      </c>
      <c r="N262">
        <f t="shared" si="34"/>
        <v>0.4015544041450777</v>
      </c>
      <c r="O262">
        <f t="shared" si="35"/>
        <v>0.56217616580310881</v>
      </c>
      <c r="P262">
        <f t="shared" si="36"/>
        <v>3.6269430051813469E-2</v>
      </c>
      <c r="Q262">
        <f t="shared" si="37"/>
        <v>0</v>
      </c>
      <c r="R262">
        <f t="shared" si="38"/>
        <v>0.56217616580310881</v>
      </c>
      <c r="S262" t="str">
        <f t="shared" si="39"/>
        <v>Ford</v>
      </c>
    </row>
    <row r="263" spans="1:19" x14ac:dyDescent="0.3">
      <c r="A263" t="s">
        <v>722</v>
      </c>
      <c r="B263" t="s">
        <v>234</v>
      </c>
      <c r="C263">
        <v>16</v>
      </c>
      <c r="D263" t="s">
        <v>10</v>
      </c>
      <c r="E263" t="s">
        <v>442</v>
      </c>
      <c r="F263">
        <v>66</v>
      </c>
      <c r="G263">
        <v>35</v>
      </c>
      <c r="H263">
        <f t="shared" si="32"/>
        <v>0.53030303030303028</v>
      </c>
      <c r="I263">
        <v>15</v>
      </c>
      <c r="J263">
        <v>17</v>
      </c>
      <c r="K263">
        <v>0</v>
      </c>
      <c r="L263">
        <v>0</v>
      </c>
      <c r="M263">
        <f t="shared" si="33"/>
        <v>32</v>
      </c>
      <c r="N263">
        <f t="shared" si="34"/>
        <v>0.46875</v>
      </c>
      <c r="O263">
        <f t="shared" si="35"/>
        <v>0.53125</v>
      </c>
      <c r="P263">
        <f t="shared" si="36"/>
        <v>0</v>
      </c>
      <c r="Q263">
        <f t="shared" si="37"/>
        <v>0</v>
      </c>
      <c r="R263">
        <f t="shared" si="38"/>
        <v>0.53125</v>
      </c>
      <c r="S263" t="str">
        <f t="shared" si="39"/>
        <v>Ford</v>
      </c>
    </row>
    <row r="264" spans="1:19" x14ac:dyDescent="0.3">
      <c r="A264" t="s">
        <v>723</v>
      </c>
      <c r="B264" t="s">
        <v>235</v>
      </c>
      <c r="C264">
        <v>16</v>
      </c>
      <c r="D264" t="s">
        <v>10</v>
      </c>
      <c r="E264" t="s">
        <v>233</v>
      </c>
      <c r="F264">
        <v>55</v>
      </c>
      <c r="G264">
        <v>34</v>
      </c>
      <c r="H264">
        <f t="shared" si="32"/>
        <v>0.61818181818181817</v>
      </c>
      <c r="I264">
        <v>21</v>
      </c>
      <c r="J264">
        <v>13</v>
      </c>
      <c r="K264">
        <v>0</v>
      </c>
      <c r="L264">
        <v>0</v>
      </c>
      <c r="M264">
        <f t="shared" si="33"/>
        <v>34</v>
      </c>
      <c r="N264">
        <f t="shared" si="34"/>
        <v>0.61764705882352944</v>
      </c>
      <c r="O264">
        <f t="shared" si="35"/>
        <v>0.38235294117647056</v>
      </c>
      <c r="P264">
        <f t="shared" si="36"/>
        <v>0</v>
      </c>
      <c r="Q264">
        <f t="shared" si="37"/>
        <v>0</v>
      </c>
      <c r="R264">
        <f t="shared" si="38"/>
        <v>2.6176470588235294</v>
      </c>
      <c r="S264" t="str">
        <f t="shared" si="39"/>
        <v>Carter</v>
      </c>
    </row>
    <row r="265" spans="1:19" x14ac:dyDescent="0.3">
      <c r="A265" t="s">
        <v>724</v>
      </c>
      <c r="B265" t="s">
        <v>236</v>
      </c>
      <c r="C265">
        <v>16</v>
      </c>
      <c r="D265" t="s">
        <v>10</v>
      </c>
      <c r="E265" t="s">
        <v>443</v>
      </c>
      <c r="F265">
        <v>96</v>
      </c>
      <c r="G265">
        <v>66</v>
      </c>
      <c r="H265">
        <f t="shared" si="32"/>
        <v>0.6875</v>
      </c>
      <c r="I265">
        <v>20</v>
      </c>
      <c r="J265">
        <v>21</v>
      </c>
      <c r="K265">
        <v>1</v>
      </c>
      <c r="L265">
        <v>0</v>
      </c>
      <c r="M265">
        <f t="shared" si="33"/>
        <v>42</v>
      </c>
      <c r="N265">
        <f t="shared" si="34"/>
        <v>0.47619047619047616</v>
      </c>
      <c r="O265">
        <f t="shared" si="35"/>
        <v>0.5</v>
      </c>
      <c r="P265">
        <f t="shared" si="36"/>
        <v>2.3809523809523808E-2</v>
      </c>
      <c r="Q265">
        <f t="shared" si="37"/>
        <v>0</v>
      </c>
      <c r="R265">
        <f t="shared" si="38"/>
        <v>0.5</v>
      </c>
      <c r="S265" t="str">
        <f t="shared" si="39"/>
        <v>Ford</v>
      </c>
    </row>
    <row r="266" spans="1:19" x14ac:dyDescent="0.3">
      <c r="A266" t="s">
        <v>725</v>
      </c>
      <c r="B266" t="s">
        <v>237</v>
      </c>
      <c r="C266">
        <v>16</v>
      </c>
      <c r="D266" t="s">
        <v>10</v>
      </c>
      <c r="E266" t="s">
        <v>442</v>
      </c>
      <c r="F266">
        <v>103</v>
      </c>
      <c r="G266">
        <v>54</v>
      </c>
      <c r="H266">
        <f t="shared" si="32"/>
        <v>0.52427184466019416</v>
      </c>
      <c r="I266">
        <v>15</v>
      </c>
      <c r="J266">
        <v>30</v>
      </c>
      <c r="K266">
        <v>6</v>
      </c>
      <c r="L266">
        <v>0</v>
      </c>
      <c r="M266">
        <f t="shared" si="33"/>
        <v>51</v>
      </c>
      <c r="N266">
        <f t="shared" si="34"/>
        <v>0.29411764705882354</v>
      </c>
      <c r="O266">
        <f t="shared" si="35"/>
        <v>0.58823529411764708</v>
      </c>
      <c r="P266">
        <f t="shared" si="36"/>
        <v>0.11764705882352941</v>
      </c>
      <c r="Q266">
        <f t="shared" si="37"/>
        <v>0</v>
      </c>
      <c r="R266">
        <f t="shared" si="38"/>
        <v>0.58823529411764708</v>
      </c>
      <c r="S266" t="str">
        <f t="shared" si="39"/>
        <v>Ford</v>
      </c>
    </row>
    <row r="267" spans="1:19" x14ac:dyDescent="0.3">
      <c r="A267" t="s">
        <v>726</v>
      </c>
      <c r="B267" t="s">
        <v>238</v>
      </c>
      <c r="C267">
        <v>16</v>
      </c>
      <c r="D267" t="s">
        <v>10</v>
      </c>
      <c r="E267" t="s">
        <v>442</v>
      </c>
      <c r="F267">
        <v>55</v>
      </c>
      <c r="G267">
        <v>34</v>
      </c>
      <c r="H267">
        <f t="shared" si="32"/>
        <v>0.61818181818181817</v>
      </c>
      <c r="I267">
        <v>8</v>
      </c>
      <c r="J267">
        <v>24</v>
      </c>
      <c r="K267">
        <v>1</v>
      </c>
      <c r="L267">
        <v>0</v>
      </c>
      <c r="M267">
        <f t="shared" si="33"/>
        <v>33</v>
      </c>
      <c r="N267">
        <f t="shared" si="34"/>
        <v>0.24242424242424243</v>
      </c>
      <c r="O267">
        <f t="shared" si="35"/>
        <v>0.72727272727272729</v>
      </c>
      <c r="P267">
        <f t="shared" si="36"/>
        <v>3.0303030303030304E-2</v>
      </c>
      <c r="Q267">
        <f t="shared" si="37"/>
        <v>0</v>
      </c>
      <c r="R267">
        <f t="shared" si="38"/>
        <v>0.72727272727272729</v>
      </c>
      <c r="S267" t="str">
        <f t="shared" si="39"/>
        <v>Ford</v>
      </c>
    </row>
    <row r="268" spans="1:19" x14ac:dyDescent="0.3">
      <c r="A268" t="s">
        <v>727</v>
      </c>
      <c r="B268" t="s">
        <v>239</v>
      </c>
      <c r="C268">
        <v>16</v>
      </c>
      <c r="D268" t="s">
        <v>10</v>
      </c>
      <c r="E268" t="s">
        <v>444</v>
      </c>
      <c r="F268">
        <v>217</v>
      </c>
      <c r="G268">
        <v>123</v>
      </c>
      <c r="H268">
        <f t="shared" si="32"/>
        <v>0.56682027649769584</v>
      </c>
      <c r="I268">
        <v>48</v>
      </c>
      <c r="J268">
        <v>61</v>
      </c>
      <c r="K268">
        <v>8</v>
      </c>
      <c r="L268">
        <v>0</v>
      </c>
      <c r="M268">
        <f t="shared" si="33"/>
        <v>117</v>
      </c>
      <c r="N268">
        <f t="shared" si="34"/>
        <v>0.41025641025641024</v>
      </c>
      <c r="O268">
        <f t="shared" si="35"/>
        <v>0.5213675213675214</v>
      </c>
      <c r="P268">
        <f t="shared" si="36"/>
        <v>6.8376068376068383E-2</v>
      </c>
      <c r="Q268">
        <f t="shared" si="37"/>
        <v>0</v>
      </c>
      <c r="R268">
        <f t="shared" si="38"/>
        <v>0.5213675213675214</v>
      </c>
      <c r="S268" t="str">
        <f t="shared" si="39"/>
        <v>Ford</v>
      </c>
    </row>
    <row r="269" spans="1:19" x14ac:dyDescent="0.3">
      <c r="A269" t="s">
        <v>728</v>
      </c>
      <c r="B269" t="s">
        <v>240</v>
      </c>
      <c r="C269">
        <v>16</v>
      </c>
      <c r="D269" t="s">
        <v>10</v>
      </c>
      <c r="E269" t="s">
        <v>443</v>
      </c>
      <c r="F269">
        <v>150</v>
      </c>
      <c r="G269">
        <v>110</v>
      </c>
      <c r="H269">
        <f t="shared" si="32"/>
        <v>0.73333333333333328</v>
      </c>
      <c r="I269">
        <v>50</v>
      </c>
      <c r="J269">
        <v>41</v>
      </c>
      <c r="K269">
        <v>7</v>
      </c>
      <c r="L269">
        <v>0</v>
      </c>
      <c r="M269">
        <f t="shared" si="33"/>
        <v>98</v>
      </c>
      <c r="N269">
        <f t="shared" si="34"/>
        <v>0.51020408163265307</v>
      </c>
      <c r="O269">
        <f t="shared" si="35"/>
        <v>0.41836734693877553</v>
      </c>
      <c r="P269">
        <f t="shared" si="36"/>
        <v>7.1428571428571425E-2</v>
      </c>
      <c r="Q269">
        <f t="shared" si="37"/>
        <v>0</v>
      </c>
      <c r="R269">
        <f t="shared" si="38"/>
        <v>2.510204081632653</v>
      </c>
      <c r="S269" t="str">
        <f t="shared" si="39"/>
        <v>Carter</v>
      </c>
    </row>
    <row r="270" spans="1:19" x14ac:dyDescent="0.3">
      <c r="A270" t="s">
        <v>729</v>
      </c>
      <c r="B270" t="s">
        <v>241</v>
      </c>
      <c r="C270">
        <v>16</v>
      </c>
      <c r="D270" t="s">
        <v>10</v>
      </c>
      <c r="E270" t="s">
        <v>233</v>
      </c>
      <c r="F270">
        <v>55</v>
      </c>
      <c r="G270">
        <v>51</v>
      </c>
      <c r="H270">
        <f t="shared" si="32"/>
        <v>0.92727272727272725</v>
      </c>
      <c r="I270">
        <v>17</v>
      </c>
      <c r="J270">
        <v>24</v>
      </c>
      <c r="K270">
        <v>1</v>
      </c>
      <c r="L270">
        <v>0</v>
      </c>
      <c r="M270">
        <f t="shared" si="33"/>
        <v>42</v>
      </c>
      <c r="N270">
        <f t="shared" si="34"/>
        <v>0.40476190476190477</v>
      </c>
      <c r="O270">
        <f t="shared" si="35"/>
        <v>0.5714285714285714</v>
      </c>
      <c r="P270">
        <f t="shared" si="36"/>
        <v>2.3809523809523808E-2</v>
      </c>
      <c r="Q270">
        <f t="shared" si="37"/>
        <v>0</v>
      </c>
      <c r="R270">
        <f t="shared" si="38"/>
        <v>0.5714285714285714</v>
      </c>
      <c r="S270" t="str">
        <f t="shared" si="39"/>
        <v>Ford</v>
      </c>
    </row>
    <row r="271" spans="1:19" x14ac:dyDescent="0.3">
      <c r="A271" t="s">
        <v>730</v>
      </c>
      <c r="B271" t="s">
        <v>242</v>
      </c>
      <c r="C271">
        <v>16</v>
      </c>
      <c r="D271" t="s">
        <v>10</v>
      </c>
      <c r="E271" t="s">
        <v>443</v>
      </c>
      <c r="F271">
        <v>102</v>
      </c>
      <c r="G271">
        <v>86</v>
      </c>
      <c r="H271">
        <f t="shared" si="32"/>
        <v>0.84313725490196079</v>
      </c>
      <c r="I271">
        <v>45</v>
      </c>
      <c r="J271">
        <v>29</v>
      </c>
      <c r="K271">
        <v>0</v>
      </c>
      <c r="L271">
        <v>0</v>
      </c>
      <c r="M271">
        <f t="shared" si="33"/>
        <v>74</v>
      </c>
      <c r="N271">
        <f t="shared" si="34"/>
        <v>0.60810810810810811</v>
      </c>
      <c r="O271">
        <f t="shared" si="35"/>
        <v>0.39189189189189189</v>
      </c>
      <c r="P271">
        <f t="shared" si="36"/>
        <v>0</v>
      </c>
      <c r="Q271">
        <f t="shared" si="37"/>
        <v>0</v>
      </c>
      <c r="R271">
        <f t="shared" si="38"/>
        <v>2.6081081081081079</v>
      </c>
      <c r="S271" t="str">
        <f t="shared" si="39"/>
        <v>Carter</v>
      </c>
    </row>
    <row r="272" spans="1:19" x14ac:dyDescent="0.3">
      <c r="A272" t="s">
        <v>731</v>
      </c>
      <c r="B272" t="s">
        <v>243</v>
      </c>
      <c r="C272">
        <v>16</v>
      </c>
      <c r="D272" t="s">
        <v>10</v>
      </c>
      <c r="E272" t="s">
        <v>443</v>
      </c>
      <c r="F272">
        <v>85</v>
      </c>
      <c r="G272">
        <v>69</v>
      </c>
      <c r="H272">
        <f t="shared" si="32"/>
        <v>0.81176470588235294</v>
      </c>
      <c r="I272">
        <v>16</v>
      </c>
      <c r="J272">
        <v>47</v>
      </c>
      <c r="K272">
        <v>1</v>
      </c>
      <c r="L272">
        <v>0</v>
      </c>
      <c r="M272">
        <f t="shared" si="33"/>
        <v>64</v>
      </c>
      <c r="N272">
        <f t="shared" si="34"/>
        <v>0.25</v>
      </c>
      <c r="O272">
        <f t="shared" si="35"/>
        <v>0.734375</v>
      </c>
      <c r="P272">
        <f t="shared" si="36"/>
        <v>1.5625E-2</v>
      </c>
      <c r="Q272">
        <f t="shared" si="37"/>
        <v>0</v>
      </c>
      <c r="R272">
        <f t="shared" si="38"/>
        <v>0.734375</v>
      </c>
      <c r="S272" t="str">
        <f t="shared" si="39"/>
        <v>Ford</v>
      </c>
    </row>
    <row r="273" spans="1:19" x14ac:dyDescent="0.3">
      <c r="A273" t="s">
        <v>732</v>
      </c>
      <c r="B273" t="s">
        <v>244</v>
      </c>
      <c r="C273">
        <v>16</v>
      </c>
      <c r="D273" t="s">
        <v>10</v>
      </c>
      <c r="E273" t="s">
        <v>442</v>
      </c>
      <c r="F273">
        <v>61</v>
      </c>
      <c r="G273">
        <v>20</v>
      </c>
      <c r="H273">
        <f t="shared" si="32"/>
        <v>0.32786885245901637</v>
      </c>
      <c r="I273">
        <v>5</v>
      </c>
      <c r="J273">
        <v>14</v>
      </c>
      <c r="K273">
        <v>0</v>
      </c>
      <c r="L273">
        <v>0</v>
      </c>
      <c r="M273">
        <f t="shared" si="33"/>
        <v>19</v>
      </c>
      <c r="N273">
        <f t="shared" si="34"/>
        <v>0.26315789473684209</v>
      </c>
      <c r="O273">
        <f t="shared" si="35"/>
        <v>0.73684210526315785</v>
      </c>
      <c r="P273">
        <f t="shared" si="36"/>
        <v>0</v>
      </c>
      <c r="Q273">
        <f t="shared" si="37"/>
        <v>0</v>
      </c>
      <c r="R273">
        <f t="shared" si="38"/>
        <v>0.73684210526315785</v>
      </c>
      <c r="S273" t="str">
        <f t="shared" si="39"/>
        <v>Ford</v>
      </c>
    </row>
    <row r="274" spans="1:19" x14ac:dyDescent="0.3">
      <c r="A274" t="s">
        <v>733</v>
      </c>
      <c r="B274" t="s">
        <v>245</v>
      </c>
      <c r="C274">
        <v>16</v>
      </c>
      <c r="D274" t="s">
        <v>10</v>
      </c>
      <c r="E274" t="s">
        <v>233</v>
      </c>
      <c r="F274">
        <v>105</v>
      </c>
      <c r="G274">
        <v>87</v>
      </c>
      <c r="H274">
        <f t="shared" si="32"/>
        <v>0.82857142857142863</v>
      </c>
      <c r="I274">
        <v>41</v>
      </c>
      <c r="J274">
        <v>26</v>
      </c>
      <c r="K274">
        <v>6</v>
      </c>
      <c r="L274">
        <v>0</v>
      </c>
      <c r="M274">
        <f t="shared" si="33"/>
        <v>73</v>
      </c>
      <c r="N274">
        <f t="shared" si="34"/>
        <v>0.56164383561643838</v>
      </c>
      <c r="O274">
        <f t="shared" si="35"/>
        <v>0.35616438356164382</v>
      </c>
      <c r="P274">
        <f t="shared" si="36"/>
        <v>8.2191780821917804E-2</v>
      </c>
      <c r="Q274">
        <f t="shared" si="37"/>
        <v>0</v>
      </c>
      <c r="R274">
        <f t="shared" si="38"/>
        <v>2.5616438356164384</v>
      </c>
      <c r="S274" t="str">
        <f t="shared" si="39"/>
        <v>Carter</v>
      </c>
    </row>
    <row r="275" spans="1:19" x14ac:dyDescent="0.3">
      <c r="A275" t="s">
        <v>734</v>
      </c>
      <c r="B275" t="s">
        <v>246</v>
      </c>
      <c r="C275">
        <v>16</v>
      </c>
      <c r="D275" t="s">
        <v>10</v>
      </c>
      <c r="E275" t="s">
        <v>444</v>
      </c>
      <c r="F275">
        <v>223</v>
      </c>
      <c r="G275">
        <v>154</v>
      </c>
      <c r="H275">
        <f t="shared" si="32"/>
        <v>0.6905829596412556</v>
      </c>
      <c r="I275">
        <v>62</v>
      </c>
      <c r="J275">
        <v>77</v>
      </c>
      <c r="K275">
        <v>7</v>
      </c>
      <c r="L275">
        <v>0</v>
      </c>
      <c r="M275">
        <f t="shared" si="33"/>
        <v>146</v>
      </c>
      <c r="N275">
        <f t="shared" si="34"/>
        <v>0.42465753424657532</v>
      </c>
      <c r="O275">
        <f t="shared" si="35"/>
        <v>0.5273972602739726</v>
      </c>
      <c r="P275">
        <f t="shared" si="36"/>
        <v>4.7945205479452052E-2</v>
      </c>
      <c r="Q275">
        <f t="shared" si="37"/>
        <v>0</v>
      </c>
      <c r="R275">
        <f t="shared" si="38"/>
        <v>0.5273972602739726</v>
      </c>
      <c r="S275" t="str">
        <f t="shared" si="39"/>
        <v>Ford</v>
      </c>
    </row>
    <row r="276" spans="1:19" x14ac:dyDescent="0.3">
      <c r="A276" t="s">
        <v>735</v>
      </c>
      <c r="B276" t="s">
        <v>247</v>
      </c>
      <c r="C276">
        <v>16</v>
      </c>
      <c r="D276" t="s">
        <v>10</v>
      </c>
      <c r="E276" t="s">
        <v>233</v>
      </c>
      <c r="F276">
        <v>103</v>
      </c>
      <c r="G276">
        <v>97</v>
      </c>
      <c r="H276">
        <f t="shared" si="32"/>
        <v>0.94174757281553401</v>
      </c>
      <c r="I276">
        <v>54</v>
      </c>
      <c r="J276">
        <v>31</v>
      </c>
      <c r="K276">
        <v>2</v>
      </c>
      <c r="L276">
        <v>0</v>
      </c>
      <c r="M276">
        <f t="shared" si="33"/>
        <v>87</v>
      </c>
      <c r="N276">
        <f t="shared" si="34"/>
        <v>0.62068965517241381</v>
      </c>
      <c r="O276">
        <f t="shared" si="35"/>
        <v>0.35632183908045978</v>
      </c>
      <c r="P276">
        <f t="shared" si="36"/>
        <v>2.2988505747126436E-2</v>
      </c>
      <c r="Q276">
        <f t="shared" si="37"/>
        <v>0</v>
      </c>
      <c r="R276">
        <f t="shared" si="38"/>
        <v>2.6206896551724137</v>
      </c>
      <c r="S276" t="str">
        <f t="shared" si="39"/>
        <v>Carter</v>
      </c>
    </row>
    <row r="277" spans="1:19" x14ac:dyDescent="0.3">
      <c r="A277" t="s">
        <v>736</v>
      </c>
      <c r="B277" t="s">
        <v>248</v>
      </c>
      <c r="C277">
        <v>16</v>
      </c>
      <c r="D277" t="s">
        <v>10</v>
      </c>
      <c r="E277" t="s">
        <v>442</v>
      </c>
      <c r="F277">
        <v>125</v>
      </c>
      <c r="G277">
        <v>66</v>
      </c>
      <c r="H277">
        <f t="shared" si="32"/>
        <v>0.52800000000000002</v>
      </c>
      <c r="I277">
        <v>32</v>
      </c>
      <c r="J277">
        <v>23</v>
      </c>
      <c r="K277">
        <v>6</v>
      </c>
      <c r="L277">
        <v>0</v>
      </c>
      <c r="M277">
        <f t="shared" si="33"/>
        <v>61</v>
      </c>
      <c r="N277">
        <f t="shared" si="34"/>
        <v>0.52459016393442626</v>
      </c>
      <c r="O277">
        <f t="shared" si="35"/>
        <v>0.37704918032786883</v>
      </c>
      <c r="P277">
        <f t="shared" si="36"/>
        <v>9.8360655737704916E-2</v>
      </c>
      <c r="Q277">
        <f t="shared" si="37"/>
        <v>0</v>
      </c>
      <c r="R277">
        <f t="shared" si="38"/>
        <v>2.5245901639344264</v>
      </c>
      <c r="S277" t="str">
        <f t="shared" si="39"/>
        <v>Carter</v>
      </c>
    </row>
    <row r="278" spans="1:19" x14ac:dyDescent="0.3">
      <c r="A278" t="s">
        <v>737</v>
      </c>
      <c r="B278" t="s">
        <v>249</v>
      </c>
      <c r="C278">
        <v>16</v>
      </c>
      <c r="D278" t="s">
        <v>10</v>
      </c>
      <c r="E278" t="s">
        <v>233</v>
      </c>
      <c r="F278">
        <v>31</v>
      </c>
      <c r="G278">
        <v>12</v>
      </c>
      <c r="H278">
        <f t="shared" si="32"/>
        <v>0.38709677419354838</v>
      </c>
      <c r="I278">
        <v>2</v>
      </c>
      <c r="J278">
        <v>7</v>
      </c>
      <c r="K278">
        <v>0</v>
      </c>
      <c r="L278">
        <v>0</v>
      </c>
      <c r="M278">
        <f t="shared" si="33"/>
        <v>9</v>
      </c>
      <c r="N278">
        <f t="shared" si="34"/>
        <v>0.22222222222222221</v>
      </c>
      <c r="O278">
        <f t="shared" si="35"/>
        <v>0.77777777777777779</v>
      </c>
      <c r="P278">
        <f t="shared" si="36"/>
        <v>0</v>
      </c>
      <c r="Q278">
        <f t="shared" si="37"/>
        <v>0</v>
      </c>
      <c r="R278">
        <f t="shared" si="38"/>
        <v>0.77777777777777779</v>
      </c>
      <c r="S278" t="str">
        <f t="shared" si="39"/>
        <v>Ford</v>
      </c>
    </row>
    <row r="279" spans="1:19" x14ac:dyDescent="0.3">
      <c r="A279" t="s">
        <v>738</v>
      </c>
      <c r="B279" t="s">
        <v>250</v>
      </c>
      <c r="C279">
        <v>16</v>
      </c>
      <c r="D279" t="s">
        <v>10</v>
      </c>
      <c r="E279" t="s">
        <v>442</v>
      </c>
      <c r="F279">
        <v>26</v>
      </c>
      <c r="G279">
        <v>7</v>
      </c>
      <c r="H279">
        <f t="shared" si="32"/>
        <v>0.26923076923076922</v>
      </c>
      <c r="I279">
        <v>0</v>
      </c>
      <c r="J279">
        <v>5</v>
      </c>
      <c r="K279">
        <v>2</v>
      </c>
      <c r="L279">
        <v>0</v>
      </c>
      <c r="M279">
        <f t="shared" si="33"/>
        <v>7</v>
      </c>
      <c r="N279">
        <f t="shared" si="34"/>
        <v>0</v>
      </c>
      <c r="O279">
        <f t="shared" si="35"/>
        <v>0.7142857142857143</v>
      </c>
      <c r="P279">
        <f t="shared" si="36"/>
        <v>0.2857142857142857</v>
      </c>
      <c r="Q279">
        <f t="shared" si="37"/>
        <v>0</v>
      </c>
      <c r="R279">
        <f t="shared" si="38"/>
        <v>0.7142857142857143</v>
      </c>
      <c r="S279" t="str">
        <f t="shared" si="39"/>
        <v>Ford</v>
      </c>
    </row>
    <row r="280" spans="1:19" x14ac:dyDescent="0.3">
      <c r="A280" t="s">
        <v>739</v>
      </c>
      <c r="B280" t="s">
        <v>251</v>
      </c>
      <c r="C280">
        <v>16</v>
      </c>
      <c r="D280" t="s">
        <v>10</v>
      </c>
      <c r="E280" t="s">
        <v>443</v>
      </c>
      <c r="F280">
        <v>35</v>
      </c>
      <c r="G280">
        <v>20</v>
      </c>
      <c r="H280">
        <f t="shared" si="32"/>
        <v>0.5714285714285714</v>
      </c>
      <c r="I280">
        <v>4</v>
      </c>
      <c r="J280">
        <v>14</v>
      </c>
      <c r="K280">
        <v>2</v>
      </c>
      <c r="L280">
        <v>0</v>
      </c>
      <c r="M280">
        <f t="shared" si="33"/>
        <v>20</v>
      </c>
      <c r="N280">
        <f t="shared" si="34"/>
        <v>0.2</v>
      </c>
      <c r="O280">
        <f t="shared" si="35"/>
        <v>0.7</v>
      </c>
      <c r="P280">
        <f t="shared" si="36"/>
        <v>0.1</v>
      </c>
      <c r="Q280">
        <f t="shared" si="37"/>
        <v>0</v>
      </c>
      <c r="R280">
        <f t="shared" si="38"/>
        <v>0.7</v>
      </c>
      <c r="S280" t="str">
        <f t="shared" si="39"/>
        <v>Ford</v>
      </c>
    </row>
    <row r="281" spans="1:19" x14ac:dyDescent="0.3">
      <c r="A281" t="s">
        <v>740</v>
      </c>
      <c r="B281" t="s">
        <v>252</v>
      </c>
      <c r="C281">
        <v>16</v>
      </c>
      <c r="D281" t="s">
        <v>10</v>
      </c>
      <c r="E281" t="s">
        <v>442</v>
      </c>
      <c r="F281">
        <v>43</v>
      </c>
      <c r="G281">
        <v>36</v>
      </c>
      <c r="H281">
        <f t="shared" si="32"/>
        <v>0.83720930232558144</v>
      </c>
      <c r="I281">
        <v>8</v>
      </c>
      <c r="J281">
        <v>22</v>
      </c>
      <c r="K281">
        <v>2</v>
      </c>
      <c r="L281">
        <v>0</v>
      </c>
      <c r="M281">
        <f t="shared" si="33"/>
        <v>32</v>
      </c>
      <c r="N281">
        <f t="shared" si="34"/>
        <v>0.25</v>
      </c>
      <c r="O281">
        <f t="shared" si="35"/>
        <v>0.6875</v>
      </c>
      <c r="P281">
        <f t="shared" si="36"/>
        <v>6.25E-2</v>
      </c>
      <c r="Q281">
        <f t="shared" si="37"/>
        <v>0</v>
      </c>
      <c r="R281">
        <f t="shared" si="38"/>
        <v>0.6875</v>
      </c>
      <c r="S281" t="str">
        <f t="shared" si="39"/>
        <v>Ford</v>
      </c>
    </row>
    <row r="282" spans="1:19" x14ac:dyDescent="0.3">
      <c r="A282" t="s">
        <v>741</v>
      </c>
      <c r="B282" t="s">
        <v>253</v>
      </c>
      <c r="C282">
        <v>16</v>
      </c>
      <c r="D282" t="s">
        <v>10</v>
      </c>
      <c r="E282" t="s">
        <v>443</v>
      </c>
      <c r="F282">
        <v>185</v>
      </c>
      <c r="G282">
        <v>121</v>
      </c>
      <c r="H282">
        <f t="shared" si="32"/>
        <v>0.65405405405405403</v>
      </c>
      <c r="I282">
        <v>70</v>
      </c>
      <c r="J282">
        <v>43</v>
      </c>
      <c r="K282">
        <v>8</v>
      </c>
      <c r="L282">
        <v>0</v>
      </c>
      <c r="M282">
        <f t="shared" si="33"/>
        <v>121</v>
      </c>
      <c r="N282">
        <f t="shared" si="34"/>
        <v>0.57851239669421484</v>
      </c>
      <c r="O282">
        <f t="shared" si="35"/>
        <v>0.35537190082644626</v>
      </c>
      <c r="P282">
        <f t="shared" si="36"/>
        <v>6.6115702479338845E-2</v>
      </c>
      <c r="Q282">
        <f t="shared" si="37"/>
        <v>0</v>
      </c>
      <c r="R282">
        <f t="shared" si="38"/>
        <v>2.5785123966942147</v>
      </c>
      <c r="S282" t="str">
        <f t="shared" si="39"/>
        <v>Carter</v>
      </c>
    </row>
    <row r="283" spans="1:19" x14ac:dyDescent="0.3">
      <c r="A283" t="s">
        <v>742</v>
      </c>
      <c r="B283" t="s">
        <v>254</v>
      </c>
      <c r="C283">
        <v>16</v>
      </c>
      <c r="D283" t="s">
        <v>10</v>
      </c>
      <c r="E283" t="s">
        <v>444</v>
      </c>
      <c r="F283">
        <v>74</v>
      </c>
      <c r="G283">
        <v>33</v>
      </c>
      <c r="H283">
        <f t="shared" si="32"/>
        <v>0.44594594594594594</v>
      </c>
      <c r="I283">
        <v>24</v>
      </c>
      <c r="J283">
        <v>8</v>
      </c>
      <c r="K283">
        <v>0</v>
      </c>
      <c r="L283">
        <v>0</v>
      </c>
      <c r="M283">
        <f t="shared" si="33"/>
        <v>32</v>
      </c>
      <c r="N283">
        <f t="shared" si="34"/>
        <v>0.75</v>
      </c>
      <c r="O283">
        <f t="shared" si="35"/>
        <v>0.25</v>
      </c>
      <c r="P283">
        <f t="shared" si="36"/>
        <v>0</v>
      </c>
      <c r="Q283">
        <f t="shared" si="37"/>
        <v>0</v>
      </c>
      <c r="R283">
        <f t="shared" si="38"/>
        <v>2.75</v>
      </c>
      <c r="S283" t="str">
        <f t="shared" si="39"/>
        <v>Carter</v>
      </c>
    </row>
    <row r="284" spans="1:19" x14ac:dyDescent="0.3">
      <c r="A284" t="s">
        <v>743</v>
      </c>
      <c r="B284" t="s">
        <v>255</v>
      </c>
      <c r="C284">
        <v>16</v>
      </c>
      <c r="D284" t="s">
        <v>10</v>
      </c>
      <c r="E284" t="s">
        <v>233</v>
      </c>
      <c r="F284">
        <v>229</v>
      </c>
      <c r="G284">
        <v>156</v>
      </c>
      <c r="H284">
        <f t="shared" si="32"/>
        <v>0.68122270742358082</v>
      </c>
      <c r="I284">
        <v>48</v>
      </c>
      <c r="J284">
        <v>88</v>
      </c>
      <c r="K284">
        <v>7</v>
      </c>
      <c r="L284">
        <v>0</v>
      </c>
      <c r="M284">
        <f t="shared" si="33"/>
        <v>143</v>
      </c>
      <c r="N284">
        <f t="shared" si="34"/>
        <v>0.33566433566433568</v>
      </c>
      <c r="O284">
        <f t="shared" si="35"/>
        <v>0.61538461538461542</v>
      </c>
      <c r="P284">
        <f t="shared" si="36"/>
        <v>4.8951048951048952E-2</v>
      </c>
      <c r="Q284">
        <f t="shared" si="37"/>
        <v>0</v>
      </c>
      <c r="R284">
        <f t="shared" si="38"/>
        <v>0.61538461538461542</v>
      </c>
      <c r="S284" t="str">
        <f t="shared" si="39"/>
        <v>Ford</v>
      </c>
    </row>
    <row r="285" spans="1:19" x14ac:dyDescent="0.3">
      <c r="A285" t="s">
        <v>744</v>
      </c>
      <c r="B285" t="s">
        <v>39</v>
      </c>
      <c r="C285">
        <v>16</v>
      </c>
      <c r="D285" t="s">
        <v>44</v>
      </c>
      <c r="E285">
        <v>0</v>
      </c>
      <c r="F285">
        <v>0</v>
      </c>
      <c r="G285">
        <v>197</v>
      </c>
      <c r="H285" t="str">
        <f t="shared" si="32"/>
        <v/>
      </c>
      <c r="I285">
        <v>61</v>
      </c>
      <c r="J285">
        <v>122</v>
      </c>
      <c r="K285">
        <v>10</v>
      </c>
      <c r="L285">
        <v>1</v>
      </c>
      <c r="M285">
        <f t="shared" si="33"/>
        <v>194</v>
      </c>
      <c r="N285">
        <f t="shared" si="34"/>
        <v>0.31443298969072164</v>
      </c>
      <c r="O285">
        <f t="shared" si="35"/>
        <v>0.62886597938144329</v>
      </c>
      <c r="P285">
        <f t="shared" si="36"/>
        <v>5.1546391752577317E-2</v>
      </c>
      <c r="Q285">
        <f t="shared" si="37"/>
        <v>5.1546391752577319E-3</v>
      </c>
      <c r="R285">
        <f t="shared" si="38"/>
        <v>0.62886597938144329</v>
      </c>
      <c r="S285" t="str">
        <f t="shared" si="39"/>
        <v>Ford</v>
      </c>
    </row>
    <row r="286" spans="1:19" x14ac:dyDescent="0.3">
      <c r="A286" t="s">
        <v>745</v>
      </c>
      <c r="B286" t="s">
        <v>40</v>
      </c>
      <c r="C286">
        <v>16</v>
      </c>
      <c r="D286" t="s">
        <v>43</v>
      </c>
      <c r="E286">
        <v>0</v>
      </c>
      <c r="F286">
        <v>0</v>
      </c>
      <c r="G286">
        <v>0</v>
      </c>
      <c r="H286" t="str">
        <f t="shared" si="32"/>
        <v/>
      </c>
      <c r="I286">
        <v>19</v>
      </c>
      <c r="J286">
        <v>21</v>
      </c>
      <c r="K286">
        <v>2</v>
      </c>
      <c r="L286">
        <v>0</v>
      </c>
      <c r="M286">
        <f t="shared" si="33"/>
        <v>42</v>
      </c>
      <c r="N286">
        <f t="shared" si="34"/>
        <v>0.45238095238095238</v>
      </c>
      <c r="O286">
        <f t="shared" si="35"/>
        <v>0.5</v>
      </c>
      <c r="P286">
        <f t="shared" si="36"/>
        <v>4.7619047619047616E-2</v>
      </c>
      <c r="Q286">
        <f t="shared" si="37"/>
        <v>0</v>
      </c>
      <c r="R286">
        <f t="shared" si="38"/>
        <v>0.5</v>
      </c>
      <c r="S286" t="str">
        <f t="shared" si="39"/>
        <v>Ford</v>
      </c>
    </row>
    <row r="287" spans="1:19" x14ac:dyDescent="0.3">
      <c r="A287" t="s">
        <v>746</v>
      </c>
      <c r="B287" t="s">
        <v>41</v>
      </c>
      <c r="C287">
        <v>16</v>
      </c>
      <c r="D287" t="s">
        <v>42</v>
      </c>
      <c r="E287">
        <v>0</v>
      </c>
      <c r="F287">
        <v>3069</v>
      </c>
      <c r="G287">
        <v>2174</v>
      </c>
      <c r="H287">
        <f t="shared" si="32"/>
        <v>0.70837406321277285</v>
      </c>
      <c r="I287">
        <v>876</v>
      </c>
      <c r="J287">
        <v>1063</v>
      </c>
      <c r="K287">
        <v>93</v>
      </c>
      <c r="L287">
        <v>1</v>
      </c>
      <c r="M287">
        <f t="shared" si="33"/>
        <v>2033</v>
      </c>
      <c r="N287">
        <f t="shared" si="34"/>
        <v>0.43089030988686672</v>
      </c>
      <c r="O287">
        <f t="shared" si="35"/>
        <v>0.52287260206591246</v>
      </c>
      <c r="P287">
        <f t="shared" si="36"/>
        <v>4.5745204131824889E-2</v>
      </c>
      <c r="Q287">
        <f t="shared" si="37"/>
        <v>4.9188391539596653E-4</v>
      </c>
      <c r="R287">
        <f t="shared" si="38"/>
        <v>0.52287260206591246</v>
      </c>
      <c r="S287" t="str">
        <f t="shared" si="39"/>
        <v>Ford</v>
      </c>
    </row>
    <row r="288" spans="1:19" x14ac:dyDescent="0.3">
      <c r="A288" t="s">
        <v>747</v>
      </c>
      <c r="B288" t="s">
        <v>256</v>
      </c>
      <c r="C288">
        <v>17</v>
      </c>
      <c r="D288" t="s">
        <v>10</v>
      </c>
      <c r="E288" t="s">
        <v>443</v>
      </c>
      <c r="F288">
        <v>182</v>
      </c>
      <c r="G288">
        <v>105</v>
      </c>
      <c r="H288">
        <f t="shared" ref="H288:H303" si="40">IF(F288=0,"",G288/F288)</f>
        <v>0.57692307692307687</v>
      </c>
      <c r="I288">
        <v>47</v>
      </c>
      <c r="J288">
        <v>52</v>
      </c>
      <c r="K288">
        <v>3</v>
      </c>
      <c r="L288">
        <v>0</v>
      </c>
      <c r="M288">
        <f t="shared" si="33"/>
        <v>102</v>
      </c>
      <c r="N288">
        <f t="shared" si="34"/>
        <v>0.46078431372549017</v>
      </c>
      <c r="O288">
        <f t="shared" si="35"/>
        <v>0.50980392156862742</v>
      </c>
      <c r="P288">
        <f t="shared" si="36"/>
        <v>2.9411764705882353E-2</v>
      </c>
      <c r="Q288">
        <f t="shared" si="37"/>
        <v>0</v>
      </c>
      <c r="R288">
        <f t="shared" si="38"/>
        <v>0.50980392156862742</v>
      </c>
      <c r="S288" t="str">
        <f t="shared" si="39"/>
        <v>Ford</v>
      </c>
    </row>
    <row r="289" spans="1:19" x14ac:dyDescent="0.3">
      <c r="A289" t="s">
        <v>748</v>
      </c>
      <c r="B289" t="s">
        <v>257</v>
      </c>
      <c r="C289">
        <v>17</v>
      </c>
      <c r="D289" t="s">
        <v>10</v>
      </c>
      <c r="E289" t="s">
        <v>443</v>
      </c>
      <c r="F289">
        <v>87</v>
      </c>
      <c r="G289">
        <v>59</v>
      </c>
      <c r="H289">
        <f t="shared" si="40"/>
        <v>0.67816091954022983</v>
      </c>
      <c r="I289">
        <v>23</v>
      </c>
      <c r="J289">
        <v>34</v>
      </c>
      <c r="K289">
        <v>2</v>
      </c>
      <c r="L289">
        <v>0</v>
      </c>
      <c r="M289">
        <f t="shared" si="33"/>
        <v>59</v>
      </c>
      <c r="N289">
        <f t="shared" si="34"/>
        <v>0.38983050847457629</v>
      </c>
      <c r="O289">
        <f t="shared" si="35"/>
        <v>0.57627118644067798</v>
      </c>
      <c r="P289">
        <f t="shared" si="36"/>
        <v>3.3898305084745763E-2</v>
      </c>
      <c r="Q289">
        <f t="shared" si="37"/>
        <v>0</v>
      </c>
      <c r="R289">
        <f t="shared" si="38"/>
        <v>0.57627118644067798</v>
      </c>
      <c r="S289" t="str">
        <f t="shared" si="39"/>
        <v>Ford</v>
      </c>
    </row>
    <row r="290" spans="1:19" x14ac:dyDescent="0.3">
      <c r="A290" t="s">
        <v>749</v>
      </c>
      <c r="B290" t="s">
        <v>258</v>
      </c>
      <c r="C290">
        <v>17</v>
      </c>
      <c r="D290" t="s">
        <v>10</v>
      </c>
      <c r="E290" t="s">
        <v>443</v>
      </c>
      <c r="F290">
        <v>149</v>
      </c>
      <c r="G290">
        <v>89</v>
      </c>
      <c r="H290">
        <f t="shared" si="40"/>
        <v>0.59731543624161076</v>
      </c>
      <c r="I290">
        <v>34</v>
      </c>
      <c r="J290">
        <v>38</v>
      </c>
      <c r="K290">
        <v>5</v>
      </c>
      <c r="L290">
        <v>1</v>
      </c>
      <c r="M290">
        <f t="shared" si="33"/>
        <v>78</v>
      </c>
      <c r="N290">
        <f t="shared" si="34"/>
        <v>0.4358974358974359</v>
      </c>
      <c r="O290">
        <f t="shared" si="35"/>
        <v>0.48717948717948717</v>
      </c>
      <c r="P290">
        <f t="shared" si="36"/>
        <v>6.4102564102564097E-2</v>
      </c>
      <c r="Q290">
        <f t="shared" si="37"/>
        <v>1.282051282051282E-2</v>
      </c>
      <c r="R290">
        <f t="shared" si="38"/>
        <v>0.48717948717948717</v>
      </c>
      <c r="S290" t="str">
        <f t="shared" si="39"/>
        <v>Ford</v>
      </c>
    </row>
    <row r="291" spans="1:19" x14ac:dyDescent="0.3">
      <c r="A291" t="s">
        <v>750</v>
      </c>
      <c r="B291" t="s">
        <v>259</v>
      </c>
      <c r="C291">
        <v>17</v>
      </c>
      <c r="D291" t="s">
        <v>10</v>
      </c>
      <c r="E291" t="s">
        <v>443</v>
      </c>
      <c r="F291">
        <v>81</v>
      </c>
      <c r="G291">
        <v>63</v>
      </c>
      <c r="H291">
        <f t="shared" si="40"/>
        <v>0.77777777777777779</v>
      </c>
      <c r="I291">
        <v>28</v>
      </c>
      <c r="J291">
        <v>26</v>
      </c>
      <c r="K291">
        <v>3</v>
      </c>
      <c r="L291">
        <v>0</v>
      </c>
      <c r="M291">
        <f t="shared" si="33"/>
        <v>57</v>
      </c>
      <c r="N291">
        <f t="shared" si="34"/>
        <v>0.49122807017543857</v>
      </c>
      <c r="O291">
        <f t="shared" si="35"/>
        <v>0.45614035087719296</v>
      </c>
      <c r="P291">
        <f t="shared" si="36"/>
        <v>5.2631578947368418E-2</v>
      </c>
      <c r="Q291">
        <f t="shared" si="37"/>
        <v>0</v>
      </c>
      <c r="R291">
        <f t="shared" si="38"/>
        <v>2.4912280701754383</v>
      </c>
      <c r="S291" t="str">
        <f t="shared" si="39"/>
        <v>Carter</v>
      </c>
    </row>
    <row r="292" spans="1:19" x14ac:dyDescent="0.3">
      <c r="A292" t="s">
        <v>751</v>
      </c>
      <c r="B292" t="s">
        <v>260</v>
      </c>
      <c r="C292">
        <v>17</v>
      </c>
      <c r="D292" t="s">
        <v>10</v>
      </c>
      <c r="E292" t="s">
        <v>443</v>
      </c>
      <c r="F292">
        <v>690</v>
      </c>
      <c r="G292">
        <v>347</v>
      </c>
      <c r="H292">
        <f t="shared" si="40"/>
        <v>0.50289855072463763</v>
      </c>
      <c r="I292">
        <v>129</v>
      </c>
      <c r="J292">
        <v>175</v>
      </c>
      <c r="K292">
        <v>7</v>
      </c>
      <c r="L292">
        <v>0</v>
      </c>
      <c r="M292">
        <f t="shared" si="33"/>
        <v>311</v>
      </c>
      <c r="N292">
        <f t="shared" si="34"/>
        <v>0.41479099678456594</v>
      </c>
      <c r="O292">
        <f t="shared" si="35"/>
        <v>0.56270096463022512</v>
      </c>
      <c r="P292">
        <f t="shared" si="36"/>
        <v>2.2508038585209004E-2</v>
      </c>
      <c r="Q292">
        <f t="shared" si="37"/>
        <v>0</v>
      </c>
      <c r="R292">
        <f t="shared" si="38"/>
        <v>0.56270096463022512</v>
      </c>
      <c r="S292" t="str">
        <f t="shared" si="39"/>
        <v>Ford</v>
      </c>
    </row>
    <row r="293" spans="1:19" x14ac:dyDescent="0.3">
      <c r="A293" t="s">
        <v>752</v>
      </c>
      <c r="B293" t="s">
        <v>277</v>
      </c>
      <c r="C293">
        <v>17</v>
      </c>
      <c r="D293" t="s">
        <v>10</v>
      </c>
      <c r="E293" t="s">
        <v>443</v>
      </c>
      <c r="F293">
        <v>655</v>
      </c>
      <c r="G293">
        <v>418</v>
      </c>
      <c r="H293">
        <f t="shared" si="40"/>
        <v>0.63816793893129775</v>
      </c>
      <c r="I293">
        <v>157</v>
      </c>
      <c r="J293">
        <v>180</v>
      </c>
      <c r="K293">
        <v>7</v>
      </c>
      <c r="L293">
        <v>0</v>
      </c>
      <c r="M293">
        <f t="shared" si="33"/>
        <v>344</v>
      </c>
      <c r="N293">
        <f t="shared" si="34"/>
        <v>0.45639534883720928</v>
      </c>
      <c r="O293">
        <f t="shared" si="35"/>
        <v>0.52325581395348841</v>
      </c>
      <c r="P293">
        <f t="shared" si="36"/>
        <v>2.0348837209302327E-2</v>
      </c>
      <c r="Q293">
        <f t="shared" si="37"/>
        <v>0</v>
      </c>
      <c r="R293">
        <f t="shared" si="38"/>
        <v>0.52325581395348841</v>
      </c>
      <c r="S293" t="str">
        <f t="shared" si="39"/>
        <v>Ford</v>
      </c>
    </row>
    <row r="294" spans="1:19" x14ac:dyDescent="0.3">
      <c r="A294" t="s">
        <v>753</v>
      </c>
      <c r="B294" t="s">
        <v>261</v>
      </c>
      <c r="C294">
        <v>17</v>
      </c>
      <c r="D294" t="s">
        <v>10</v>
      </c>
      <c r="E294" t="s">
        <v>443</v>
      </c>
      <c r="F294">
        <v>99</v>
      </c>
      <c r="G294">
        <v>75</v>
      </c>
      <c r="H294">
        <f t="shared" si="40"/>
        <v>0.75757575757575757</v>
      </c>
      <c r="I294">
        <v>27</v>
      </c>
      <c r="J294">
        <v>36</v>
      </c>
      <c r="K294">
        <v>6</v>
      </c>
      <c r="L294">
        <v>0</v>
      </c>
      <c r="M294">
        <f t="shared" si="33"/>
        <v>69</v>
      </c>
      <c r="N294">
        <f t="shared" si="34"/>
        <v>0.39130434782608697</v>
      </c>
      <c r="O294">
        <f t="shared" si="35"/>
        <v>0.52173913043478259</v>
      </c>
      <c r="P294">
        <f t="shared" si="36"/>
        <v>8.6956521739130432E-2</v>
      </c>
      <c r="Q294">
        <f t="shared" si="37"/>
        <v>0</v>
      </c>
      <c r="R294">
        <f t="shared" si="38"/>
        <v>0.52173913043478259</v>
      </c>
      <c r="S294" t="str">
        <f t="shared" si="39"/>
        <v>Ford</v>
      </c>
    </row>
    <row r="295" spans="1:19" x14ac:dyDescent="0.3">
      <c r="A295" t="s">
        <v>754</v>
      </c>
      <c r="B295" t="s">
        <v>262</v>
      </c>
      <c r="C295">
        <v>17</v>
      </c>
      <c r="D295" t="s">
        <v>10</v>
      </c>
      <c r="E295" t="s">
        <v>443</v>
      </c>
      <c r="F295">
        <v>107</v>
      </c>
      <c r="G295">
        <v>76</v>
      </c>
      <c r="H295">
        <f t="shared" si="40"/>
        <v>0.71028037383177567</v>
      </c>
      <c r="I295">
        <v>31</v>
      </c>
      <c r="J295">
        <v>38</v>
      </c>
      <c r="K295">
        <v>2</v>
      </c>
      <c r="L295">
        <v>0</v>
      </c>
      <c r="M295">
        <f t="shared" si="33"/>
        <v>71</v>
      </c>
      <c r="N295">
        <f t="shared" si="34"/>
        <v>0.43661971830985913</v>
      </c>
      <c r="O295">
        <f t="shared" si="35"/>
        <v>0.53521126760563376</v>
      </c>
      <c r="P295">
        <f t="shared" si="36"/>
        <v>2.8169014084507043E-2</v>
      </c>
      <c r="Q295">
        <f t="shared" si="37"/>
        <v>0</v>
      </c>
      <c r="R295">
        <f t="shared" si="38"/>
        <v>0.53521126760563376</v>
      </c>
      <c r="S295" t="str">
        <f t="shared" si="39"/>
        <v>Ford</v>
      </c>
    </row>
    <row r="296" spans="1:19" x14ac:dyDescent="0.3">
      <c r="A296" t="s">
        <v>755</v>
      </c>
      <c r="B296" t="s">
        <v>263</v>
      </c>
      <c r="C296">
        <v>17</v>
      </c>
      <c r="D296" t="s">
        <v>10</v>
      </c>
      <c r="E296" t="s">
        <v>443</v>
      </c>
      <c r="F296">
        <v>72</v>
      </c>
      <c r="G296">
        <v>49</v>
      </c>
      <c r="H296">
        <f t="shared" si="40"/>
        <v>0.68055555555555558</v>
      </c>
      <c r="I296">
        <v>29</v>
      </c>
      <c r="J296">
        <v>16</v>
      </c>
      <c r="K296">
        <v>1</v>
      </c>
      <c r="L296">
        <v>2</v>
      </c>
      <c r="M296">
        <f t="shared" si="33"/>
        <v>48</v>
      </c>
      <c r="N296">
        <f t="shared" si="34"/>
        <v>0.60416666666666663</v>
      </c>
      <c r="O296">
        <f t="shared" si="35"/>
        <v>0.33333333333333331</v>
      </c>
      <c r="P296">
        <f t="shared" si="36"/>
        <v>2.0833333333333332E-2</v>
      </c>
      <c r="Q296">
        <f t="shared" si="37"/>
        <v>4.1666666666666664E-2</v>
      </c>
      <c r="R296">
        <f t="shared" si="38"/>
        <v>2.6041666666666665</v>
      </c>
      <c r="S296" t="str">
        <f t="shared" si="39"/>
        <v>Carter</v>
      </c>
    </row>
    <row r="297" spans="1:19" x14ac:dyDescent="0.3">
      <c r="A297" t="s">
        <v>756</v>
      </c>
      <c r="B297" t="s">
        <v>264</v>
      </c>
      <c r="C297">
        <v>17</v>
      </c>
      <c r="D297" t="s">
        <v>10</v>
      </c>
      <c r="E297" t="s">
        <v>443</v>
      </c>
      <c r="F297">
        <v>152</v>
      </c>
      <c r="G297">
        <v>93</v>
      </c>
      <c r="H297">
        <f t="shared" si="40"/>
        <v>0.61184210526315785</v>
      </c>
      <c r="I297">
        <v>36</v>
      </c>
      <c r="J297">
        <v>50</v>
      </c>
      <c r="K297">
        <v>5</v>
      </c>
      <c r="L297">
        <v>0</v>
      </c>
      <c r="M297">
        <f t="shared" si="33"/>
        <v>91</v>
      </c>
      <c r="N297">
        <f t="shared" si="34"/>
        <v>0.39560439560439559</v>
      </c>
      <c r="O297">
        <f t="shared" si="35"/>
        <v>0.5494505494505495</v>
      </c>
      <c r="P297">
        <f t="shared" si="36"/>
        <v>5.4945054945054944E-2</v>
      </c>
      <c r="Q297">
        <f t="shared" si="37"/>
        <v>0</v>
      </c>
      <c r="R297">
        <f t="shared" si="38"/>
        <v>0.5494505494505495</v>
      </c>
      <c r="S297" t="str">
        <f t="shared" si="39"/>
        <v>Ford</v>
      </c>
    </row>
    <row r="298" spans="1:19" x14ac:dyDescent="0.3">
      <c r="A298" t="s">
        <v>757</v>
      </c>
      <c r="B298" t="s">
        <v>265</v>
      </c>
      <c r="C298">
        <v>17</v>
      </c>
      <c r="D298" t="s">
        <v>10</v>
      </c>
      <c r="E298" t="s">
        <v>443</v>
      </c>
      <c r="F298">
        <v>202</v>
      </c>
      <c r="G298">
        <v>159</v>
      </c>
      <c r="H298">
        <f t="shared" si="40"/>
        <v>0.78712871287128716</v>
      </c>
      <c r="I298">
        <v>72</v>
      </c>
      <c r="J298">
        <v>68</v>
      </c>
      <c r="K298">
        <v>8</v>
      </c>
      <c r="L298">
        <v>0</v>
      </c>
      <c r="M298">
        <f t="shared" si="33"/>
        <v>148</v>
      </c>
      <c r="N298">
        <f t="shared" si="34"/>
        <v>0.48648648648648651</v>
      </c>
      <c r="O298">
        <f t="shared" si="35"/>
        <v>0.45945945945945948</v>
      </c>
      <c r="P298">
        <f t="shared" si="36"/>
        <v>5.4054054054054057E-2</v>
      </c>
      <c r="Q298">
        <f t="shared" si="37"/>
        <v>0</v>
      </c>
      <c r="R298">
        <f t="shared" si="38"/>
        <v>2.4864864864864864</v>
      </c>
      <c r="S298" t="str">
        <f t="shared" si="39"/>
        <v>Carter</v>
      </c>
    </row>
    <row r="299" spans="1:19" x14ac:dyDescent="0.3">
      <c r="A299" t="s">
        <v>758</v>
      </c>
      <c r="B299" t="s">
        <v>266</v>
      </c>
      <c r="C299">
        <v>17</v>
      </c>
      <c r="D299" t="s">
        <v>10</v>
      </c>
      <c r="E299" t="s">
        <v>443</v>
      </c>
      <c r="F299">
        <v>90</v>
      </c>
      <c r="G299">
        <v>64</v>
      </c>
      <c r="H299">
        <f t="shared" si="40"/>
        <v>0.71111111111111114</v>
      </c>
      <c r="I299">
        <v>47</v>
      </c>
      <c r="J299">
        <v>11</v>
      </c>
      <c r="K299">
        <v>1</v>
      </c>
      <c r="L299">
        <v>0</v>
      </c>
      <c r="M299">
        <f t="shared" si="33"/>
        <v>59</v>
      </c>
      <c r="N299">
        <f t="shared" si="34"/>
        <v>0.79661016949152541</v>
      </c>
      <c r="O299">
        <f t="shared" si="35"/>
        <v>0.1864406779661017</v>
      </c>
      <c r="P299">
        <f t="shared" si="36"/>
        <v>1.6949152542372881E-2</v>
      </c>
      <c r="Q299">
        <f t="shared" si="37"/>
        <v>0</v>
      </c>
      <c r="R299">
        <f t="shared" si="38"/>
        <v>2.7966101694915255</v>
      </c>
      <c r="S299" t="str">
        <f t="shared" si="39"/>
        <v>Carter</v>
      </c>
    </row>
    <row r="300" spans="1:19" x14ac:dyDescent="0.3">
      <c r="A300" t="s">
        <v>759</v>
      </c>
      <c r="B300" t="s">
        <v>267</v>
      </c>
      <c r="C300">
        <v>17</v>
      </c>
      <c r="D300" t="s">
        <v>10</v>
      </c>
      <c r="E300" t="s">
        <v>443</v>
      </c>
      <c r="F300">
        <v>131</v>
      </c>
      <c r="G300">
        <v>96</v>
      </c>
      <c r="H300">
        <f t="shared" si="40"/>
        <v>0.73282442748091603</v>
      </c>
      <c r="I300">
        <v>58</v>
      </c>
      <c r="J300">
        <v>30</v>
      </c>
      <c r="K300">
        <v>0</v>
      </c>
      <c r="L300">
        <v>0</v>
      </c>
      <c r="M300">
        <f t="shared" si="33"/>
        <v>88</v>
      </c>
      <c r="N300">
        <f t="shared" si="34"/>
        <v>0.65909090909090906</v>
      </c>
      <c r="O300">
        <f t="shared" si="35"/>
        <v>0.34090909090909088</v>
      </c>
      <c r="P300">
        <f t="shared" si="36"/>
        <v>0</v>
      </c>
      <c r="Q300">
        <f t="shared" si="37"/>
        <v>0</v>
      </c>
      <c r="R300">
        <f t="shared" si="38"/>
        <v>2.6590909090909092</v>
      </c>
      <c r="S300" t="str">
        <f t="shared" si="39"/>
        <v>Carter</v>
      </c>
    </row>
    <row r="301" spans="1:19" x14ac:dyDescent="0.3">
      <c r="A301" t="s">
        <v>760</v>
      </c>
      <c r="B301" t="s">
        <v>268</v>
      </c>
      <c r="C301">
        <v>17</v>
      </c>
      <c r="D301" t="s">
        <v>10</v>
      </c>
      <c r="E301" t="s">
        <v>443</v>
      </c>
      <c r="F301">
        <v>78</v>
      </c>
      <c r="G301">
        <v>52</v>
      </c>
      <c r="H301">
        <f t="shared" si="40"/>
        <v>0.66666666666666663</v>
      </c>
      <c r="I301">
        <v>33</v>
      </c>
      <c r="J301">
        <v>17</v>
      </c>
      <c r="K301">
        <v>1</v>
      </c>
      <c r="L301">
        <v>0</v>
      </c>
      <c r="M301">
        <f t="shared" si="33"/>
        <v>51</v>
      </c>
      <c r="N301">
        <f t="shared" si="34"/>
        <v>0.6470588235294118</v>
      </c>
      <c r="O301">
        <f t="shared" si="35"/>
        <v>0.33333333333333331</v>
      </c>
      <c r="P301">
        <f t="shared" si="36"/>
        <v>1.9607843137254902E-2</v>
      </c>
      <c r="Q301">
        <f t="shared" si="37"/>
        <v>0</v>
      </c>
      <c r="R301">
        <f t="shared" si="38"/>
        <v>2.6470588235294117</v>
      </c>
      <c r="S301" t="str">
        <f t="shared" si="39"/>
        <v>Carter</v>
      </c>
    </row>
    <row r="302" spans="1:19" x14ac:dyDescent="0.3">
      <c r="A302" t="s">
        <v>761</v>
      </c>
      <c r="B302" t="s">
        <v>269</v>
      </c>
      <c r="C302">
        <v>17</v>
      </c>
      <c r="D302" t="s">
        <v>10</v>
      </c>
      <c r="E302" t="s">
        <v>443</v>
      </c>
      <c r="F302">
        <v>70</v>
      </c>
      <c r="G302">
        <v>51</v>
      </c>
      <c r="H302">
        <f t="shared" si="40"/>
        <v>0.72857142857142854</v>
      </c>
      <c r="I302">
        <v>28</v>
      </c>
      <c r="J302">
        <v>11</v>
      </c>
      <c r="K302">
        <v>6</v>
      </c>
      <c r="L302">
        <v>0</v>
      </c>
      <c r="M302">
        <f t="shared" si="33"/>
        <v>45</v>
      </c>
      <c r="N302">
        <f t="shared" si="34"/>
        <v>0.62222222222222223</v>
      </c>
      <c r="O302">
        <f t="shared" si="35"/>
        <v>0.24444444444444444</v>
      </c>
      <c r="P302">
        <f t="shared" si="36"/>
        <v>0.13333333333333333</v>
      </c>
      <c r="Q302">
        <f t="shared" si="37"/>
        <v>0</v>
      </c>
      <c r="R302">
        <f t="shared" si="38"/>
        <v>2.6222222222222222</v>
      </c>
      <c r="S302" t="str">
        <f t="shared" si="39"/>
        <v>Carter</v>
      </c>
    </row>
    <row r="303" spans="1:19" x14ac:dyDescent="0.3">
      <c r="A303" t="s">
        <v>762</v>
      </c>
      <c r="B303" t="s">
        <v>270</v>
      </c>
      <c r="C303">
        <v>17</v>
      </c>
      <c r="D303" t="s">
        <v>10</v>
      </c>
      <c r="E303" t="s">
        <v>443</v>
      </c>
      <c r="F303">
        <v>53</v>
      </c>
      <c r="G303">
        <v>41</v>
      </c>
      <c r="H303">
        <f t="shared" si="40"/>
        <v>0.77358490566037741</v>
      </c>
      <c r="I303">
        <v>25</v>
      </c>
      <c r="J303">
        <v>11</v>
      </c>
      <c r="K303">
        <v>4</v>
      </c>
      <c r="L303">
        <v>0</v>
      </c>
      <c r="M303">
        <f t="shared" si="33"/>
        <v>40</v>
      </c>
      <c r="N303">
        <f t="shared" si="34"/>
        <v>0.625</v>
      </c>
      <c r="O303">
        <f t="shared" si="35"/>
        <v>0.27500000000000002</v>
      </c>
      <c r="P303">
        <f t="shared" si="36"/>
        <v>0.1</v>
      </c>
      <c r="Q303">
        <f t="shared" si="37"/>
        <v>0</v>
      </c>
      <c r="R303">
        <f t="shared" si="38"/>
        <v>2.625</v>
      </c>
      <c r="S303" t="str">
        <f t="shared" si="39"/>
        <v>Carter</v>
      </c>
    </row>
    <row r="304" spans="1:19" x14ac:dyDescent="0.3">
      <c r="A304" t="s">
        <v>763</v>
      </c>
      <c r="B304" t="s">
        <v>271</v>
      </c>
      <c r="C304">
        <v>17</v>
      </c>
      <c r="D304" t="s">
        <v>10</v>
      </c>
      <c r="E304" t="s">
        <v>443</v>
      </c>
      <c r="F304">
        <v>135</v>
      </c>
      <c r="G304">
        <v>101</v>
      </c>
      <c r="H304">
        <f t="shared" ref="H304:H379" si="41">IF(F304=0,"",G304/F304)</f>
        <v>0.74814814814814812</v>
      </c>
      <c r="I304">
        <v>41</v>
      </c>
      <c r="J304">
        <v>48</v>
      </c>
      <c r="K304">
        <v>2</v>
      </c>
      <c r="L304">
        <v>0</v>
      </c>
      <c r="M304">
        <f t="shared" si="33"/>
        <v>91</v>
      </c>
      <c r="N304">
        <f t="shared" si="34"/>
        <v>0.45054945054945056</v>
      </c>
      <c r="O304">
        <f t="shared" si="35"/>
        <v>0.52747252747252749</v>
      </c>
      <c r="P304">
        <f t="shared" si="36"/>
        <v>2.197802197802198E-2</v>
      </c>
      <c r="Q304">
        <f t="shared" si="37"/>
        <v>0</v>
      </c>
      <c r="R304">
        <f t="shared" si="38"/>
        <v>0.52747252747252749</v>
      </c>
      <c r="S304" t="str">
        <f t="shared" si="39"/>
        <v>Ford</v>
      </c>
    </row>
    <row r="305" spans="1:19" x14ac:dyDescent="0.3">
      <c r="A305" t="s">
        <v>764</v>
      </c>
      <c r="B305" t="s">
        <v>272</v>
      </c>
      <c r="C305">
        <v>17</v>
      </c>
      <c r="D305" t="s">
        <v>10</v>
      </c>
      <c r="E305" t="s">
        <v>443</v>
      </c>
      <c r="F305">
        <v>111</v>
      </c>
      <c r="G305">
        <v>54</v>
      </c>
      <c r="H305">
        <f t="shared" si="41"/>
        <v>0.48648648648648651</v>
      </c>
      <c r="I305">
        <v>20</v>
      </c>
      <c r="J305">
        <v>29</v>
      </c>
      <c r="K305">
        <v>0</v>
      </c>
      <c r="L305">
        <v>0</v>
      </c>
      <c r="M305">
        <f t="shared" si="33"/>
        <v>49</v>
      </c>
      <c r="N305">
        <f t="shared" si="34"/>
        <v>0.40816326530612246</v>
      </c>
      <c r="O305">
        <f t="shared" si="35"/>
        <v>0.59183673469387754</v>
      </c>
      <c r="P305">
        <f t="shared" si="36"/>
        <v>0</v>
      </c>
      <c r="Q305">
        <f t="shared" si="37"/>
        <v>0</v>
      </c>
      <c r="R305">
        <f t="shared" si="38"/>
        <v>0.59183673469387754</v>
      </c>
      <c r="S305" t="str">
        <f t="shared" si="39"/>
        <v>Ford</v>
      </c>
    </row>
    <row r="306" spans="1:19" x14ac:dyDescent="0.3">
      <c r="A306" t="s">
        <v>765</v>
      </c>
      <c r="B306" t="s">
        <v>273</v>
      </c>
      <c r="C306">
        <v>17</v>
      </c>
      <c r="D306" t="s">
        <v>10</v>
      </c>
      <c r="E306" t="s">
        <v>443</v>
      </c>
      <c r="F306">
        <v>148</v>
      </c>
      <c r="G306">
        <v>89</v>
      </c>
      <c r="H306">
        <f t="shared" si="41"/>
        <v>0.60135135135135132</v>
      </c>
      <c r="I306">
        <v>45</v>
      </c>
      <c r="J306">
        <v>39</v>
      </c>
      <c r="K306">
        <v>5</v>
      </c>
      <c r="L306">
        <v>0</v>
      </c>
      <c r="M306">
        <f t="shared" si="33"/>
        <v>89</v>
      </c>
      <c r="N306">
        <f t="shared" si="34"/>
        <v>0.5056179775280899</v>
      </c>
      <c r="O306">
        <f t="shared" si="35"/>
        <v>0.43820224719101125</v>
      </c>
      <c r="P306">
        <f t="shared" si="36"/>
        <v>5.6179775280898875E-2</v>
      </c>
      <c r="Q306">
        <f t="shared" si="37"/>
        <v>0</v>
      </c>
      <c r="R306">
        <f t="shared" si="38"/>
        <v>2.50561797752809</v>
      </c>
      <c r="S306" t="str">
        <f t="shared" si="39"/>
        <v>Carter</v>
      </c>
    </row>
    <row r="307" spans="1:19" x14ac:dyDescent="0.3">
      <c r="A307" t="s">
        <v>766</v>
      </c>
      <c r="B307" t="s">
        <v>274</v>
      </c>
      <c r="C307">
        <v>17</v>
      </c>
      <c r="D307" t="s">
        <v>10</v>
      </c>
      <c r="E307" t="s">
        <v>443</v>
      </c>
      <c r="F307">
        <v>135</v>
      </c>
      <c r="G307">
        <v>91</v>
      </c>
      <c r="H307">
        <f t="shared" si="41"/>
        <v>0.67407407407407405</v>
      </c>
      <c r="I307">
        <v>52</v>
      </c>
      <c r="J307">
        <v>30</v>
      </c>
      <c r="K307">
        <v>6</v>
      </c>
      <c r="L307">
        <v>0</v>
      </c>
      <c r="M307">
        <f t="shared" si="33"/>
        <v>88</v>
      </c>
      <c r="N307">
        <f t="shared" si="34"/>
        <v>0.59090909090909094</v>
      </c>
      <c r="O307">
        <f t="shared" si="35"/>
        <v>0.34090909090909088</v>
      </c>
      <c r="P307">
        <f t="shared" si="36"/>
        <v>6.8181818181818177E-2</v>
      </c>
      <c r="Q307">
        <f t="shared" si="37"/>
        <v>0</v>
      </c>
      <c r="R307">
        <f t="shared" si="38"/>
        <v>2.5909090909090908</v>
      </c>
      <c r="S307" t="str">
        <f t="shared" si="39"/>
        <v>Carter</v>
      </c>
    </row>
    <row r="308" spans="1:19" x14ac:dyDescent="0.3">
      <c r="A308" t="s">
        <v>767</v>
      </c>
      <c r="B308" t="s">
        <v>275</v>
      </c>
      <c r="C308">
        <v>17</v>
      </c>
      <c r="D308" t="s">
        <v>10</v>
      </c>
      <c r="E308" t="s">
        <v>443</v>
      </c>
      <c r="F308">
        <v>85</v>
      </c>
      <c r="G308">
        <v>54</v>
      </c>
      <c r="H308">
        <f t="shared" si="41"/>
        <v>0.63529411764705879</v>
      </c>
      <c r="I308">
        <v>34</v>
      </c>
      <c r="J308">
        <v>20</v>
      </c>
      <c r="K308">
        <v>0</v>
      </c>
      <c r="L308">
        <v>0</v>
      </c>
      <c r="M308">
        <f t="shared" si="33"/>
        <v>54</v>
      </c>
      <c r="N308">
        <f t="shared" si="34"/>
        <v>0.62962962962962965</v>
      </c>
      <c r="O308">
        <f t="shared" si="35"/>
        <v>0.37037037037037035</v>
      </c>
      <c r="P308">
        <f t="shared" si="36"/>
        <v>0</v>
      </c>
      <c r="Q308">
        <f t="shared" si="37"/>
        <v>0</v>
      </c>
      <c r="R308">
        <f t="shared" si="38"/>
        <v>2.6296296296296298</v>
      </c>
      <c r="S308" t="str">
        <f t="shared" si="39"/>
        <v>Carter</v>
      </c>
    </row>
    <row r="309" spans="1:19" x14ac:dyDescent="0.3">
      <c r="A309" t="s">
        <v>768</v>
      </c>
      <c r="B309" t="s">
        <v>276</v>
      </c>
      <c r="C309">
        <v>17</v>
      </c>
      <c r="D309" t="s">
        <v>10</v>
      </c>
      <c r="E309" t="s">
        <v>443</v>
      </c>
      <c r="F309">
        <v>101</v>
      </c>
      <c r="G309">
        <v>84</v>
      </c>
      <c r="H309">
        <f t="shared" si="41"/>
        <v>0.83168316831683164</v>
      </c>
      <c r="I309">
        <v>49</v>
      </c>
      <c r="J309">
        <v>27</v>
      </c>
      <c r="K309">
        <v>1</v>
      </c>
      <c r="L309">
        <v>0</v>
      </c>
      <c r="M309">
        <f t="shared" si="33"/>
        <v>77</v>
      </c>
      <c r="N309">
        <f t="shared" si="34"/>
        <v>0.63636363636363635</v>
      </c>
      <c r="O309">
        <f t="shared" si="35"/>
        <v>0.35064935064935066</v>
      </c>
      <c r="P309">
        <f t="shared" si="36"/>
        <v>1.2987012987012988E-2</v>
      </c>
      <c r="Q309">
        <f t="shared" si="37"/>
        <v>0</v>
      </c>
      <c r="R309">
        <f t="shared" si="38"/>
        <v>2.6363636363636362</v>
      </c>
      <c r="S309" t="str">
        <f t="shared" si="39"/>
        <v>Carter</v>
      </c>
    </row>
    <row r="310" spans="1:19" x14ac:dyDescent="0.3">
      <c r="A310" t="s">
        <v>769</v>
      </c>
      <c r="B310" t="s">
        <v>39</v>
      </c>
      <c r="C310">
        <v>17</v>
      </c>
      <c r="D310" t="s">
        <v>44</v>
      </c>
      <c r="E310">
        <v>0</v>
      </c>
      <c r="F310">
        <v>0</v>
      </c>
      <c r="G310">
        <v>82</v>
      </c>
      <c r="H310" t="str">
        <f t="shared" si="41"/>
        <v/>
      </c>
      <c r="I310">
        <v>36</v>
      </c>
      <c r="J310">
        <v>37</v>
      </c>
      <c r="K310">
        <v>2</v>
      </c>
      <c r="L310">
        <v>1</v>
      </c>
      <c r="M310">
        <f t="shared" si="33"/>
        <v>76</v>
      </c>
      <c r="N310">
        <f t="shared" si="34"/>
        <v>0.47368421052631576</v>
      </c>
      <c r="O310">
        <f t="shared" si="35"/>
        <v>0.48684210526315791</v>
      </c>
      <c r="P310">
        <f t="shared" si="36"/>
        <v>2.6315789473684209E-2</v>
      </c>
      <c r="Q310">
        <f t="shared" si="37"/>
        <v>1.3157894736842105E-2</v>
      </c>
      <c r="R310">
        <f t="shared" si="38"/>
        <v>0.48684210526315791</v>
      </c>
      <c r="S310" t="str">
        <f t="shared" si="39"/>
        <v>Ford</v>
      </c>
    </row>
    <row r="311" spans="1:19" x14ac:dyDescent="0.3">
      <c r="A311" t="s">
        <v>770</v>
      </c>
      <c r="B311" t="s">
        <v>40</v>
      </c>
      <c r="C311">
        <v>17</v>
      </c>
      <c r="D311" t="s">
        <v>43</v>
      </c>
      <c r="E311">
        <v>0</v>
      </c>
      <c r="F311">
        <v>0</v>
      </c>
      <c r="G311">
        <v>0</v>
      </c>
      <c r="H311" t="str">
        <f t="shared" si="41"/>
        <v/>
      </c>
      <c r="I311">
        <v>68</v>
      </c>
      <c r="J311">
        <v>51</v>
      </c>
      <c r="K311">
        <v>6</v>
      </c>
      <c r="L311">
        <v>0</v>
      </c>
      <c r="M311">
        <f t="shared" si="33"/>
        <v>125</v>
      </c>
      <c r="N311">
        <f t="shared" si="34"/>
        <v>0.54400000000000004</v>
      </c>
      <c r="O311">
        <f t="shared" si="35"/>
        <v>0.40799999999999997</v>
      </c>
      <c r="P311">
        <f t="shared" si="36"/>
        <v>4.8000000000000001E-2</v>
      </c>
      <c r="Q311">
        <f t="shared" si="37"/>
        <v>0</v>
      </c>
      <c r="R311">
        <f t="shared" si="38"/>
        <v>2.544</v>
      </c>
      <c r="S311" t="str">
        <f t="shared" si="39"/>
        <v>Carter</v>
      </c>
    </row>
    <row r="312" spans="1:19" x14ac:dyDescent="0.3">
      <c r="A312" t="s">
        <v>771</v>
      </c>
      <c r="B312" t="s">
        <v>41</v>
      </c>
      <c r="C312">
        <v>17</v>
      </c>
      <c r="D312" t="s">
        <v>42</v>
      </c>
      <c r="E312">
        <v>0</v>
      </c>
      <c r="F312">
        <v>3613</v>
      </c>
      <c r="G312">
        <v>2392</v>
      </c>
      <c r="H312">
        <f t="shared" si="41"/>
        <v>0.66205369499031275</v>
      </c>
      <c r="I312">
        <v>1149</v>
      </c>
      <c r="J312">
        <v>1074</v>
      </c>
      <c r="K312">
        <v>83</v>
      </c>
      <c r="L312">
        <v>4</v>
      </c>
      <c r="M312">
        <f t="shared" si="33"/>
        <v>2310</v>
      </c>
      <c r="N312">
        <f t="shared" si="34"/>
        <v>0.4974025974025974</v>
      </c>
      <c r="O312">
        <f t="shared" si="35"/>
        <v>0.46493506493506492</v>
      </c>
      <c r="P312">
        <f t="shared" si="36"/>
        <v>3.5930735930735931E-2</v>
      </c>
      <c r="Q312">
        <f t="shared" si="37"/>
        <v>1.7316017316017316E-3</v>
      </c>
      <c r="R312">
        <f t="shared" si="38"/>
        <v>2.4974025974025973</v>
      </c>
      <c r="S312" t="str">
        <f t="shared" si="39"/>
        <v>Carter</v>
      </c>
    </row>
    <row r="313" spans="1:19" x14ac:dyDescent="0.3">
      <c r="A313" t="s">
        <v>772</v>
      </c>
      <c r="B313" t="s">
        <v>278</v>
      </c>
      <c r="C313">
        <v>18</v>
      </c>
      <c r="D313" t="s">
        <v>10</v>
      </c>
      <c r="E313" t="s">
        <v>445</v>
      </c>
      <c r="F313">
        <v>172</v>
      </c>
      <c r="G313">
        <v>126</v>
      </c>
      <c r="H313">
        <f t="shared" si="41"/>
        <v>0.73255813953488369</v>
      </c>
      <c r="I313">
        <v>44</v>
      </c>
      <c r="J313">
        <v>62</v>
      </c>
      <c r="K313">
        <v>3</v>
      </c>
      <c r="L313">
        <v>0</v>
      </c>
      <c r="M313">
        <f t="shared" si="33"/>
        <v>109</v>
      </c>
      <c r="N313">
        <f t="shared" si="34"/>
        <v>0.40366972477064222</v>
      </c>
      <c r="O313">
        <f t="shared" si="35"/>
        <v>0.56880733944954132</v>
      </c>
      <c r="P313">
        <f t="shared" si="36"/>
        <v>2.7522935779816515E-2</v>
      </c>
      <c r="Q313">
        <f t="shared" si="37"/>
        <v>0</v>
      </c>
      <c r="R313">
        <f t="shared" si="38"/>
        <v>0.56880733944954132</v>
      </c>
      <c r="S313" t="str">
        <f t="shared" si="39"/>
        <v>Ford</v>
      </c>
    </row>
    <row r="314" spans="1:19" x14ac:dyDescent="0.3">
      <c r="A314" t="s">
        <v>773</v>
      </c>
      <c r="B314" t="s">
        <v>279</v>
      </c>
      <c r="C314">
        <v>18</v>
      </c>
      <c r="D314" t="s">
        <v>10</v>
      </c>
      <c r="E314" t="s">
        <v>446</v>
      </c>
      <c r="F314">
        <v>63</v>
      </c>
      <c r="G314">
        <v>35</v>
      </c>
      <c r="H314">
        <f t="shared" si="41"/>
        <v>0.55555555555555558</v>
      </c>
      <c r="I314">
        <v>7</v>
      </c>
      <c r="J314">
        <v>17</v>
      </c>
      <c r="K314">
        <v>2</v>
      </c>
      <c r="L314">
        <v>0</v>
      </c>
      <c r="M314">
        <f t="shared" si="33"/>
        <v>26</v>
      </c>
      <c r="N314">
        <f t="shared" si="34"/>
        <v>0.26923076923076922</v>
      </c>
      <c r="O314">
        <f t="shared" si="35"/>
        <v>0.65384615384615385</v>
      </c>
      <c r="P314">
        <f t="shared" si="36"/>
        <v>7.6923076923076927E-2</v>
      </c>
      <c r="Q314">
        <f t="shared" si="37"/>
        <v>0</v>
      </c>
      <c r="R314">
        <f t="shared" si="38"/>
        <v>0.65384615384615385</v>
      </c>
      <c r="S314" t="str">
        <f t="shared" si="39"/>
        <v>Ford</v>
      </c>
    </row>
    <row r="315" spans="1:19" x14ac:dyDescent="0.3">
      <c r="A315" t="s">
        <v>774</v>
      </c>
      <c r="B315" t="s">
        <v>280</v>
      </c>
      <c r="C315">
        <v>18</v>
      </c>
      <c r="D315" t="s">
        <v>10</v>
      </c>
      <c r="E315" t="s">
        <v>445</v>
      </c>
      <c r="F315">
        <v>159</v>
      </c>
      <c r="G315">
        <v>104</v>
      </c>
      <c r="H315">
        <f t="shared" si="41"/>
        <v>0.65408805031446537</v>
      </c>
      <c r="I315">
        <v>38</v>
      </c>
      <c r="J315">
        <v>57</v>
      </c>
      <c r="K315">
        <v>3</v>
      </c>
      <c r="L315">
        <v>0</v>
      </c>
      <c r="M315">
        <f t="shared" si="33"/>
        <v>98</v>
      </c>
      <c r="N315">
        <f t="shared" si="34"/>
        <v>0.38775510204081631</v>
      </c>
      <c r="O315">
        <f t="shared" si="35"/>
        <v>0.58163265306122447</v>
      </c>
      <c r="P315">
        <f t="shared" si="36"/>
        <v>3.0612244897959183E-2</v>
      </c>
      <c r="Q315">
        <f t="shared" si="37"/>
        <v>0</v>
      </c>
      <c r="R315">
        <f t="shared" si="38"/>
        <v>0.58163265306122447</v>
      </c>
      <c r="S315" t="str">
        <f t="shared" si="39"/>
        <v>Ford</v>
      </c>
    </row>
    <row r="316" spans="1:19" x14ac:dyDescent="0.3">
      <c r="A316" t="s">
        <v>775</v>
      </c>
      <c r="B316" t="s">
        <v>281</v>
      </c>
      <c r="C316">
        <v>18</v>
      </c>
      <c r="D316" t="s">
        <v>10</v>
      </c>
      <c r="E316" t="s">
        <v>443</v>
      </c>
      <c r="F316">
        <v>47</v>
      </c>
      <c r="G316">
        <v>36</v>
      </c>
      <c r="H316">
        <f t="shared" si="41"/>
        <v>0.76595744680851063</v>
      </c>
      <c r="I316">
        <v>11</v>
      </c>
      <c r="J316">
        <v>21</v>
      </c>
      <c r="K316">
        <v>0</v>
      </c>
      <c r="L316">
        <v>0</v>
      </c>
      <c r="M316">
        <f t="shared" si="33"/>
        <v>32</v>
      </c>
      <c r="N316">
        <f t="shared" si="34"/>
        <v>0.34375</v>
      </c>
      <c r="O316">
        <f t="shared" si="35"/>
        <v>0.65625</v>
      </c>
      <c r="P316">
        <f t="shared" si="36"/>
        <v>0</v>
      </c>
      <c r="Q316">
        <f t="shared" si="37"/>
        <v>0</v>
      </c>
      <c r="R316">
        <f t="shared" si="38"/>
        <v>0.65625</v>
      </c>
      <c r="S316" t="str">
        <f t="shared" si="39"/>
        <v>Ford</v>
      </c>
    </row>
    <row r="317" spans="1:19" x14ac:dyDescent="0.3">
      <c r="A317" t="s">
        <v>776</v>
      </c>
      <c r="B317" t="s">
        <v>282</v>
      </c>
      <c r="C317">
        <v>18</v>
      </c>
      <c r="D317" t="s">
        <v>10</v>
      </c>
      <c r="E317" t="s">
        <v>443</v>
      </c>
      <c r="F317">
        <v>41</v>
      </c>
      <c r="G317">
        <v>13</v>
      </c>
      <c r="H317">
        <f t="shared" si="41"/>
        <v>0.31707317073170732</v>
      </c>
      <c r="I317">
        <v>7</v>
      </c>
      <c r="J317">
        <v>6</v>
      </c>
      <c r="K317">
        <v>0</v>
      </c>
      <c r="L317">
        <v>0</v>
      </c>
      <c r="M317">
        <f t="shared" si="33"/>
        <v>13</v>
      </c>
      <c r="N317">
        <f t="shared" si="34"/>
        <v>0.53846153846153844</v>
      </c>
      <c r="O317">
        <f t="shared" si="35"/>
        <v>0.46153846153846156</v>
      </c>
      <c r="P317">
        <f t="shared" si="36"/>
        <v>0</v>
      </c>
      <c r="Q317">
        <f t="shared" si="37"/>
        <v>0</v>
      </c>
      <c r="R317">
        <f t="shared" si="38"/>
        <v>2.5384615384615383</v>
      </c>
      <c r="S317" t="str">
        <f t="shared" si="39"/>
        <v>Carter</v>
      </c>
    </row>
    <row r="318" spans="1:19" x14ac:dyDescent="0.3">
      <c r="A318" t="s">
        <v>777</v>
      </c>
      <c r="B318" t="s">
        <v>283</v>
      </c>
      <c r="C318">
        <v>18</v>
      </c>
      <c r="D318" t="s">
        <v>10</v>
      </c>
      <c r="E318" t="s">
        <v>445</v>
      </c>
      <c r="F318">
        <v>170</v>
      </c>
      <c r="G318">
        <v>101</v>
      </c>
      <c r="H318">
        <f t="shared" si="41"/>
        <v>0.59411764705882353</v>
      </c>
      <c r="I318">
        <v>33</v>
      </c>
      <c r="J318">
        <v>49</v>
      </c>
      <c r="K318">
        <v>0</v>
      </c>
      <c r="L318">
        <v>3</v>
      </c>
      <c r="M318">
        <f t="shared" si="33"/>
        <v>85</v>
      </c>
      <c r="N318">
        <f t="shared" si="34"/>
        <v>0.38823529411764707</v>
      </c>
      <c r="O318">
        <f t="shared" si="35"/>
        <v>0.57647058823529407</v>
      </c>
      <c r="P318">
        <f t="shared" si="36"/>
        <v>0</v>
      </c>
      <c r="Q318">
        <f t="shared" si="37"/>
        <v>3.5294117647058823E-2</v>
      </c>
      <c r="R318">
        <f t="shared" si="38"/>
        <v>0.57647058823529407</v>
      </c>
      <c r="S318" t="str">
        <f t="shared" si="39"/>
        <v>Ford</v>
      </c>
    </row>
    <row r="319" spans="1:19" x14ac:dyDescent="0.3">
      <c r="A319" t="s">
        <v>778</v>
      </c>
      <c r="B319" t="s">
        <v>284</v>
      </c>
      <c r="C319">
        <v>18</v>
      </c>
      <c r="D319" t="s">
        <v>10</v>
      </c>
      <c r="E319" t="s">
        <v>445</v>
      </c>
      <c r="F319">
        <v>81</v>
      </c>
      <c r="G319">
        <v>56</v>
      </c>
      <c r="H319">
        <f t="shared" si="41"/>
        <v>0.69135802469135799</v>
      </c>
      <c r="I319">
        <v>33</v>
      </c>
      <c r="J319">
        <v>18</v>
      </c>
      <c r="K319">
        <v>1</v>
      </c>
      <c r="L319">
        <v>0</v>
      </c>
      <c r="M319">
        <f t="shared" si="33"/>
        <v>52</v>
      </c>
      <c r="N319">
        <f t="shared" si="34"/>
        <v>0.63461538461538458</v>
      </c>
      <c r="O319">
        <f t="shared" si="35"/>
        <v>0.34615384615384615</v>
      </c>
      <c r="P319">
        <f t="shared" si="36"/>
        <v>1.9230769230769232E-2</v>
      </c>
      <c r="Q319">
        <f t="shared" si="37"/>
        <v>0</v>
      </c>
      <c r="R319">
        <f t="shared" si="38"/>
        <v>2.6346153846153846</v>
      </c>
      <c r="S319" t="str">
        <f t="shared" si="39"/>
        <v>Carter</v>
      </c>
    </row>
    <row r="320" spans="1:19" x14ac:dyDescent="0.3">
      <c r="A320" t="s">
        <v>779</v>
      </c>
      <c r="B320" t="s">
        <v>285</v>
      </c>
      <c r="C320">
        <v>18</v>
      </c>
      <c r="D320" t="s">
        <v>10</v>
      </c>
      <c r="E320" t="s">
        <v>446</v>
      </c>
      <c r="F320">
        <v>189</v>
      </c>
      <c r="G320">
        <v>109</v>
      </c>
      <c r="H320">
        <f t="shared" si="41"/>
        <v>0.57671957671957674</v>
      </c>
      <c r="I320">
        <v>37</v>
      </c>
      <c r="J320">
        <v>54</v>
      </c>
      <c r="K320">
        <v>4</v>
      </c>
      <c r="L320">
        <v>1</v>
      </c>
      <c r="M320">
        <f t="shared" si="33"/>
        <v>96</v>
      </c>
      <c r="N320">
        <f t="shared" si="34"/>
        <v>0.38541666666666669</v>
      </c>
      <c r="O320">
        <f t="shared" si="35"/>
        <v>0.5625</v>
      </c>
      <c r="P320">
        <f t="shared" si="36"/>
        <v>4.1666666666666664E-2</v>
      </c>
      <c r="Q320">
        <f t="shared" si="37"/>
        <v>1.0416666666666666E-2</v>
      </c>
      <c r="R320">
        <f t="shared" si="38"/>
        <v>0.5625</v>
      </c>
      <c r="S320" t="str">
        <f t="shared" si="39"/>
        <v>Ford</v>
      </c>
    </row>
    <row r="321" spans="1:19" x14ac:dyDescent="0.3">
      <c r="A321" t="s">
        <v>780</v>
      </c>
      <c r="B321" t="s">
        <v>286</v>
      </c>
      <c r="C321">
        <v>18</v>
      </c>
      <c r="D321" t="s">
        <v>10</v>
      </c>
      <c r="E321" t="s">
        <v>446</v>
      </c>
      <c r="F321">
        <v>79</v>
      </c>
      <c r="G321">
        <v>58</v>
      </c>
      <c r="H321">
        <f t="shared" si="41"/>
        <v>0.73417721518987344</v>
      </c>
      <c r="I321">
        <v>18</v>
      </c>
      <c r="J321">
        <v>37</v>
      </c>
      <c r="K321">
        <v>1</v>
      </c>
      <c r="L321">
        <v>0</v>
      </c>
      <c r="M321">
        <f t="shared" si="33"/>
        <v>56</v>
      </c>
      <c r="N321">
        <f t="shared" si="34"/>
        <v>0.32142857142857145</v>
      </c>
      <c r="O321">
        <f t="shared" si="35"/>
        <v>0.6607142857142857</v>
      </c>
      <c r="P321">
        <f t="shared" si="36"/>
        <v>1.7857142857142856E-2</v>
      </c>
      <c r="Q321">
        <f t="shared" si="37"/>
        <v>0</v>
      </c>
      <c r="R321">
        <f t="shared" si="38"/>
        <v>0.6607142857142857</v>
      </c>
      <c r="S321" t="str">
        <f t="shared" si="39"/>
        <v>Ford</v>
      </c>
    </row>
    <row r="322" spans="1:19" x14ac:dyDescent="0.3">
      <c r="A322" t="s">
        <v>781</v>
      </c>
      <c r="B322" t="s">
        <v>287</v>
      </c>
      <c r="C322">
        <v>18</v>
      </c>
      <c r="D322" t="s">
        <v>10</v>
      </c>
      <c r="E322" t="s">
        <v>446</v>
      </c>
      <c r="F322">
        <v>123</v>
      </c>
      <c r="G322">
        <v>55</v>
      </c>
      <c r="H322">
        <f t="shared" si="41"/>
        <v>0.44715447154471544</v>
      </c>
      <c r="I322">
        <v>7</v>
      </c>
      <c r="J322">
        <v>46</v>
      </c>
      <c r="K322">
        <v>0</v>
      </c>
      <c r="L322">
        <v>0</v>
      </c>
      <c r="M322">
        <f t="shared" si="33"/>
        <v>53</v>
      </c>
      <c r="N322">
        <f t="shared" si="34"/>
        <v>0.13207547169811321</v>
      </c>
      <c r="O322">
        <f t="shared" si="35"/>
        <v>0.86792452830188682</v>
      </c>
      <c r="P322">
        <f t="shared" si="36"/>
        <v>0</v>
      </c>
      <c r="Q322">
        <f t="shared" si="37"/>
        <v>0</v>
      </c>
      <c r="R322">
        <f t="shared" si="38"/>
        <v>0.86792452830188682</v>
      </c>
      <c r="S322" t="str">
        <f t="shared" si="39"/>
        <v>Ford</v>
      </c>
    </row>
    <row r="323" spans="1:19" x14ac:dyDescent="0.3">
      <c r="A323" t="s">
        <v>782</v>
      </c>
      <c r="B323" t="s">
        <v>288</v>
      </c>
      <c r="C323">
        <v>18</v>
      </c>
      <c r="D323" t="s">
        <v>10</v>
      </c>
      <c r="E323" t="s">
        <v>445</v>
      </c>
      <c r="F323">
        <v>269</v>
      </c>
      <c r="G323">
        <v>138</v>
      </c>
      <c r="H323">
        <f t="shared" si="41"/>
        <v>0.51301115241635686</v>
      </c>
      <c r="I323">
        <v>79</v>
      </c>
      <c r="J323">
        <v>45</v>
      </c>
      <c r="K323">
        <v>2</v>
      </c>
      <c r="L323">
        <v>0</v>
      </c>
      <c r="M323">
        <f t="shared" ref="M323:M386" si="42">SUM(I323:L323)</f>
        <v>126</v>
      </c>
      <c r="N323">
        <f t="shared" ref="N323:N386" si="43">I323/$M323</f>
        <v>0.62698412698412698</v>
      </c>
      <c r="O323">
        <f t="shared" ref="O323:O386" si="44">J323/$M323</f>
        <v>0.35714285714285715</v>
      </c>
      <c r="P323">
        <f t="shared" ref="P323:P386" si="45">K323/$M323</f>
        <v>1.5873015873015872E-2</v>
      </c>
      <c r="Q323">
        <f t="shared" ref="Q323:Q386" si="46">L323/$M323</f>
        <v>0</v>
      </c>
      <c r="R323">
        <f t="shared" ref="R323:R386" si="47">IF(M323=0,10,IF(MAX(I323:L323)=LARGE(I323:L323,2),9,IF(J323=MAX(I323:L323),O323,IF(I323=MAX(I323:L323),N323+2,IF(K323=MAX(I323:L323),P323+3,-1)))))</f>
        <v>2.626984126984127</v>
      </c>
      <c r="S323" t="str">
        <f t="shared" ref="S323:S386" si="48">IF(M323=0,"No Votes",IF(MAX(I323:L323)=LARGE(I323:L323,2),"Tie",IF(J323=MAX(I323:L323),"Ford",IF(I323=MAX(I323:L323),"Carter",IF(K323=MAX(I323:L323),"Macbride",-1)))))</f>
        <v>Carter</v>
      </c>
    </row>
    <row r="324" spans="1:19" x14ac:dyDescent="0.3">
      <c r="A324" t="s">
        <v>783</v>
      </c>
      <c r="B324" t="s">
        <v>289</v>
      </c>
      <c r="C324">
        <v>18</v>
      </c>
      <c r="D324" t="s">
        <v>10</v>
      </c>
      <c r="E324" t="s">
        <v>446</v>
      </c>
      <c r="F324">
        <v>47</v>
      </c>
      <c r="G324">
        <v>29</v>
      </c>
      <c r="H324">
        <f t="shared" si="41"/>
        <v>0.61702127659574468</v>
      </c>
      <c r="I324">
        <v>18</v>
      </c>
      <c r="J324">
        <v>6</v>
      </c>
      <c r="K324">
        <v>3</v>
      </c>
      <c r="L324">
        <v>0</v>
      </c>
      <c r="M324">
        <f t="shared" si="42"/>
        <v>27</v>
      </c>
      <c r="N324">
        <f t="shared" si="43"/>
        <v>0.66666666666666663</v>
      </c>
      <c r="O324">
        <f t="shared" si="44"/>
        <v>0.22222222222222221</v>
      </c>
      <c r="P324">
        <f t="shared" si="45"/>
        <v>0.1111111111111111</v>
      </c>
      <c r="Q324">
        <f t="shared" si="46"/>
        <v>0</v>
      </c>
      <c r="R324">
        <f t="shared" si="47"/>
        <v>2.6666666666666665</v>
      </c>
      <c r="S324" t="str">
        <f t="shared" si="48"/>
        <v>Carter</v>
      </c>
    </row>
    <row r="325" spans="1:19" x14ac:dyDescent="0.3">
      <c r="A325" t="s">
        <v>784</v>
      </c>
      <c r="B325" t="s">
        <v>290</v>
      </c>
      <c r="C325">
        <v>18</v>
      </c>
      <c r="D325" t="s">
        <v>10</v>
      </c>
      <c r="E325" t="s">
        <v>446</v>
      </c>
      <c r="F325">
        <v>92</v>
      </c>
      <c r="G325">
        <v>59</v>
      </c>
      <c r="H325">
        <f t="shared" si="41"/>
        <v>0.64130434782608692</v>
      </c>
      <c r="I325">
        <v>23</v>
      </c>
      <c r="J325">
        <v>32</v>
      </c>
      <c r="K325">
        <v>1</v>
      </c>
      <c r="L325">
        <v>0</v>
      </c>
      <c r="M325">
        <f t="shared" si="42"/>
        <v>56</v>
      </c>
      <c r="N325">
        <f t="shared" si="43"/>
        <v>0.4107142857142857</v>
      </c>
      <c r="O325">
        <f t="shared" si="44"/>
        <v>0.5714285714285714</v>
      </c>
      <c r="P325">
        <f t="shared" si="45"/>
        <v>1.7857142857142856E-2</v>
      </c>
      <c r="Q325">
        <f t="shared" si="46"/>
        <v>0</v>
      </c>
      <c r="R325">
        <f t="shared" si="47"/>
        <v>0.5714285714285714</v>
      </c>
      <c r="S325" t="str">
        <f t="shared" si="48"/>
        <v>Ford</v>
      </c>
    </row>
    <row r="326" spans="1:19" x14ac:dyDescent="0.3">
      <c r="A326" t="s">
        <v>785</v>
      </c>
      <c r="B326" t="s">
        <v>291</v>
      </c>
      <c r="C326">
        <v>18</v>
      </c>
      <c r="D326" t="s">
        <v>10</v>
      </c>
      <c r="E326" t="s">
        <v>446</v>
      </c>
      <c r="F326">
        <v>97</v>
      </c>
      <c r="G326">
        <v>66</v>
      </c>
      <c r="H326">
        <f t="shared" si="41"/>
        <v>0.68041237113402064</v>
      </c>
      <c r="I326">
        <v>26</v>
      </c>
      <c r="J326">
        <v>32</v>
      </c>
      <c r="K326">
        <v>1</v>
      </c>
      <c r="L326">
        <v>0</v>
      </c>
      <c r="M326">
        <f t="shared" si="42"/>
        <v>59</v>
      </c>
      <c r="N326">
        <f t="shared" si="43"/>
        <v>0.44067796610169491</v>
      </c>
      <c r="O326">
        <f t="shared" si="44"/>
        <v>0.5423728813559322</v>
      </c>
      <c r="P326">
        <f t="shared" si="45"/>
        <v>1.6949152542372881E-2</v>
      </c>
      <c r="Q326">
        <f t="shared" si="46"/>
        <v>0</v>
      </c>
      <c r="R326">
        <f t="shared" si="47"/>
        <v>0.5423728813559322</v>
      </c>
      <c r="S326" t="str">
        <f t="shared" si="48"/>
        <v>Ford</v>
      </c>
    </row>
    <row r="327" spans="1:19" x14ac:dyDescent="0.3">
      <c r="A327" t="s">
        <v>786</v>
      </c>
      <c r="B327" t="s">
        <v>292</v>
      </c>
      <c r="C327">
        <v>18</v>
      </c>
      <c r="D327" t="s">
        <v>10</v>
      </c>
      <c r="E327" t="s">
        <v>446</v>
      </c>
      <c r="F327">
        <v>41</v>
      </c>
      <c r="G327">
        <v>26</v>
      </c>
      <c r="H327">
        <f t="shared" si="41"/>
        <v>0.63414634146341464</v>
      </c>
      <c r="I327">
        <v>14</v>
      </c>
      <c r="J327">
        <v>9</v>
      </c>
      <c r="K327">
        <v>0</v>
      </c>
      <c r="L327">
        <v>0</v>
      </c>
      <c r="M327">
        <f t="shared" si="42"/>
        <v>23</v>
      </c>
      <c r="N327">
        <f t="shared" si="43"/>
        <v>0.60869565217391308</v>
      </c>
      <c r="O327">
        <f t="shared" si="44"/>
        <v>0.39130434782608697</v>
      </c>
      <c r="P327">
        <f t="shared" si="45"/>
        <v>0</v>
      </c>
      <c r="Q327">
        <f t="shared" si="46"/>
        <v>0</v>
      </c>
      <c r="R327">
        <f t="shared" si="47"/>
        <v>2.6086956521739131</v>
      </c>
      <c r="S327" t="str">
        <f t="shared" si="48"/>
        <v>Carter</v>
      </c>
    </row>
    <row r="328" spans="1:19" x14ac:dyDescent="0.3">
      <c r="A328" t="s">
        <v>787</v>
      </c>
      <c r="B328" t="s">
        <v>293</v>
      </c>
      <c r="C328">
        <v>18</v>
      </c>
      <c r="D328" t="s">
        <v>10</v>
      </c>
      <c r="E328" t="s">
        <v>446</v>
      </c>
      <c r="F328">
        <v>193</v>
      </c>
      <c r="G328">
        <v>85</v>
      </c>
      <c r="H328">
        <f t="shared" si="41"/>
        <v>0.44041450777202074</v>
      </c>
      <c r="I328">
        <v>31</v>
      </c>
      <c r="J328">
        <v>40</v>
      </c>
      <c r="K328">
        <v>6</v>
      </c>
      <c r="L328">
        <v>1</v>
      </c>
      <c r="M328">
        <f t="shared" si="42"/>
        <v>78</v>
      </c>
      <c r="N328">
        <f t="shared" si="43"/>
        <v>0.39743589743589741</v>
      </c>
      <c r="O328">
        <f t="shared" si="44"/>
        <v>0.51282051282051277</v>
      </c>
      <c r="P328">
        <f t="shared" si="45"/>
        <v>7.6923076923076927E-2</v>
      </c>
      <c r="Q328">
        <f t="shared" si="46"/>
        <v>1.282051282051282E-2</v>
      </c>
      <c r="R328">
        <f t="shared" si="47"/>
        <v>0.51282051282051277</v>
      </c>
      <c r="S328" t="str">
        <f t="shared" si="48"/>
        <v>Ford</v>
      </c>
    </row>
    <row r="329" spans="1:19" x14ac:dyDescent="0.3">
      <c r="A329" t="s">
        <v>788</v>
      </c>
      <c r="B329" t="s">
        <v>294</v>
      </c>
      <c r="C329">
        <v>18</v>
      </c>
      <c r="D329" t="s">
        <v>10</v>
      </c>
      <c r="E329" t="s">
        <v>445</v>
      </c>
      <c r="F329">
        <v>194</v>
      </c>
      <c r="G329">
        <v>133</v>
      </c>
      <c r="H329">
        <f t="shared" si="41"/>
        <v>0.68556701030927836</v>
      </c>
      <c r="I329">
        <v>63</v>
      </c>
      <c r="J329">
        <v>55</v>
      </c>
      <c r="K329">
        <v>4</v>
      </c>
      <c r="L329">
        <v>1</v>
      </c>
      <c r="M329">
        <f t="shared" si="42"/>
        <v>123</v>
      </c>
      <c r="N329">
        <f t="shared" si="43"/>
        <v>0.51219512195121952</v>
      </c>
      <c r="O329">
        <f t="shared" si="44"/>
        <v>0.44715447154471544</v>
      </c>
      <c r="P329">
        <f t="shared" si="45"/>
        <v>3.2520325203252036E-2</v>
      </c>
      <c r="Q329">
        <f t="shared" si="46"/>
        <v>8.130081300813009E-3</v>
      </c>
      <c r="R329">
        <f t="shared" si="47"/>
        <v>2.5121951219512195</v>
      </c>
      <c r="S329" t="str">
        <f t="shared" si="48"/>
        <v>Carter</v>
      </c>
    </row>
    <row r="330" spans="1:19" x14ac:dyDescent="0.3">
      <c r="A330" t="s">
        <v>789</v>
      </c>
      <c r="B330" t="s">
        <v>295</v>
      </c>
      <c r="C330">
        <v>18</v>
      </c>
      <c r="D330" t="s">
        <v>10</v>
      </c>
      <c r="E330" t="s">
        <v>446</v>
      </c>
      <c r="F330">
        <v>51</v>
      </c>
      <c r="G330">
        <v>39</v>
      </c>
      <c r="H330">
        <f t="shared" si="41"/>
        <v>0.76470588235294112</v>
      </c>
      <c r="I330">
        <v>11</v>
      </c>
      <c r="J330">
        <v>27</v>
      </c>
      <c r="K330">
        <v>0</v>
      </c>
      <c r="L330">
        <v>0</v>
      </c>
      <c r="M330">
        <f t="shared" si="42"/>
        <v>38</v>
      </c>
      <c r="N330">
        <f t="shared" si="43"/>
        <v>0.28947368421052633</v>
      </c>
      <c r="O330">
        <f t="shared" si="44"/>
        <v>0.71052631578947367</v>
      </c>
      <c r="P330">
        <f t="shared" si="45"/>
        <v>0</v>
      </c>
      <c r="Q330">
        <f t="shared" si="46"/>
        <v>0</v>
      </c>
      <c r="R330">
        <f t="shared" si="47"/>
        <v>0.71052631578947367</v>
      </c>
      <c r="S330" t="str">
        <f t="shared" si="48"/>
        <v>Ford</v>
      </c>
    </row>
    <row r="331" spans="1:19" x14ac:dyDescent="0.3">
      <c r="A331" t="s">
        <v>790</v>
      </c>
      <c r="B331" t="s">
        <v>296</v>
      </c>
      <c r="C331">
        <v>18</v>
      </c>
      <c r="D331" t="s">
        <v>10</v>
      </c>
      <c r="E331" t="s">
        <v>446</v>
      </c>
      <c r="F331">
        <v>120</v>
      </c>
      <c r="G331">
        <v>100</v>
      </c>
      <c r="H331">
        <f t="shared" si="41"/>
        <v>0.83333333333333337</v>
      </c>
      <c r="I331">
        <v>40</v>
      </c>
      <c r="J331">
        <v>33</v>
      </c>
      <c r="K331">
        <v>2</v>
      </c>
      <c r="L331">
        <v>0</v>
      </c>
      <c r="M331">
        <f t="shared" si="42"/>
        <v>75</v>
      </c>
      <c r="N331">
        <f t="shared" si="43"/>
        <v>0.53333333333333333</v>
      </c>
      <c r="O331">
        <f t="shared" si="44"/>
        <v>0.44</v>
      </c>
      <c r="P331">
        <f t="shared" si="45"/>
        <v>2.6666666666666668E-2</v>
      </c>
      <c r="Q331">
        <f t="shared" si="46"/>
        <v>0</v>
      </c>
      <c r="R331">
        <f t="shared" si="47"/>
        <v>2.5333333333333332</v>
      </c>
      <c r="S331" t="str">
        <f t="shared" si="48"/>
        <v>Carter</v>
      </c>
    </row>
    <row r="332" spans="1:19" x14ac:dyDescent="0.3">
      <c r="A332" t="s">
        <v>791</v>
      </c>
      <c r="B332" t="s">
        <v>297</v>
      </c>
      <c r="C332">
        <v>18</v>
      </c>
      <c r="D332" t="s">
        <v>10</v>
      </c>
      <c r="E332" t="s">
        <v>445</v>
      </c>
      <c r="F332">
        <v>97</v>
      </c>
      <c r="G332">
        <v>59</v>
      </c>
      <c r="H332">
        <f t="shared" si="41"/>
        <v>0.60824742268041232</v>
      </c>
      <c r="I332">
        <v>25</v>
      </c>
      <c r="J332">
        <v>25</v>
      </c>
      <c r="K332">
        <v>2</v>
      </c>
      <c r="L332">
        <v>0</v>
      </c>
      <c r="M332">
        <f t="shared" si="42"/>
        <v>52</v>
      </c>
      <c r="N332">
        <f t="shared" si="43"/>
        <v>0.48076923076923078</v>
      </c>
      <c r="O332">
        <f t="shared" si="44"/>
        <v>0.48076923076923078</v>
      </c>
      <c r="P332">
        <f t="shared" si="45"/>
        <v>3.8461538461538464E-2</v>
      </c>
      <c r="Q332">
        <f t="shared" si="46"/>
        <v>0</v>
      </c>
      <c r="R332">
        <f t="shared" si="47"/>
        <v>9</v>
      </c>
      <c r="S332" t="str">
        <f t="shared" si="48"/>
        <v>Tie</v>
      </c>
    </row>
    <row r="333" spans="1:19" x14ac:dyDescent="0.3">
      <c r="A333" t="s">
        <v>792</v>
      </c>
      <c r="B333" t="s">
        <v>298</v>
      </c>
      <c r="C333">
        <v>18</v>
      </c>
      <c r="D333" t="s">
        <v>10</v>
      </c>
      <c r="E333" t="s">
        <v>445</v>
      </c>
      <c r="F333">
        <v>21</v>
      </c>
      <c r="G333">
        <v>25</v>
      </c>
      <c r="H333">
        <f t="shared" si="41"/>
        <v>1.1904761904761905</v>
      </c>
      <c r="I333">
        <v>17</v>
      </c>
      <c r="J333">
        <v>8</v>
      </c>
      <c r="K333">
        <v>0</v>
      </c>
      <c r="L333">
        <v>0</v>
      </c>
      <c r="M333">
        <f t="shared" si="42"/>
        <v>25</v>
      </c>
      <c r="N333">
        <f t="shared" si="43"/>
        <v>0.68</v>
      </c>
      <c r="O333">
        <f t="shared" si="44"/>
        <v>0.32</v>
      </c>
      <c r="P333">
        <f t="shared" si="45"/>
        <v>0</v>
      </c>
      <c r="Q333">
        <f t="shared" si="46"/>
        <v>0</v>
      </c>
      <c r="R333">
        <f t="shared" si="47"/>
        <v>2.68</v>
      </c>
      <c r="S333" t="str">
        <f t="shared" si="48"/>
        <v>Carter</v>
      </c>
    </row>
    <row r="334" spans="1:19" x14ac:dyDescent="0.3">
      <c r="A334" t="s">
        <v>793</v>
      </c>
      <c r="B334" t="s">
        <v>299</v>
      </c>
      <c r="C334">
        <v>18</v>
      </c>
      <c r="D334" t="s">
        <v>10</v>
      </c>
      <c r="E334" t="s">
        <v>446</v>
      </c>
      <c r="F334">
        <v>88</v>
      </c>
      <c r="G334">
        <v>42</v>
      </c>
      <c r="H334">
        <f t="shared" si="41"/>
        <v>0.47727272727272729</v>
      </c>
      <c r="I334">
        <v>11</v>
      </c>
      <c r="J334">
        <v>26</v>
      </c>
      <c r="K334">
        <v>5</v>
      </c>
      <c r="L334">
        <v>0</v>
      </c>
      <c r="M334">
        <f t="shared" si="42"/>
        <v>42</v>
      </c>
      <c r="N334">
        <f t="shared" si="43"/>
        <v>0.26190476190476192</v>
      </c>
      <c r="O334">
        <f t="shared" si="44"/>
        <v>0.61904761904761907</v>
      </c>
      <c r="P334">
        <f t="shared" si="45"/>
        <v>0.11904761904761904</v>
      </c>
      <c r="Q334">
        <f t="shared" si="46"/>
        <v>0</v>
      </c>
      <c r="R334">
        <f t="shared" si="47"/>
        <v>0.61904761904761907</v>
      </c>
      <c r="S334" t="str">
        <f t="shared" si="48"/>
        <v>Ford</v>
      </c>
    </row>
    <row r="335" spans="1:19" x14ac:dyDescent="0.3">
      <c r="A335" t="s">
        <v>794</v>
      </c>
      <c r="B335" t="s">
        <v>300</v>
      </c>
      <c r="C335">
        <v>18</v>
      </c>
      <c r="D335" t="s">
        <v>10</v>
      </c>
      <c r="E335" t="s">
        <v>445</v>
      </c>
      <c r="F335">
        <v>51</v>
      </c>
      <c r="G335">
        <v>44</v>
      </c>
      <c r="H335">
        <f t="shared" si="41"/>
        <v>0.86274509803921573</v>
      </c>
      <c r="I335">
        <v>10</v>
      </c>
      <c r="J335">
        <v>27</v>
      </c>
      <c r="K335">
        <v>0</v>
      </c>
      <c r="L335">
        <v>0</v>
      </c>
      <c r="M335">
        <f t="shared" si="42"/>
        <v>37</v>
      </c>
      <c r="N335">
        <f t="shared" si="43"/>
        <v>0.27027027027027029</v>
      </c>
      <c r="O335">
        <f t="shared" si="44"/>
        <v>0.72972972972972971</v>
      </c>
      <c r="P335">
        <f t="shared" si="45"/>
        <v>0</v>
      </c>
      <c r="Q335">
        <f t="shared" si="46"/>
        <v>0</v>
      </c>
      <c r="R335">
        <f t="shared" si="47"/>
        <v>0.72972972972972971</v>
      </c>
      <c r="S335" t="str">
        <f t="shared" si="48"/>
        <v>Ford</v>
      </c>
    </row>
    <row r="336" spans="1:19" x14ac:dyDescent="0.3">
      <c r="A336" t="s">
        <v>795</v>
      </c>
      <c r="B336" t="s">
        <v>301</v>
      </c>
      <c r="C336">
        <v>18</v>
      </c>
      <c r="D336" t="s">
        <v>10</v>
      </c>
      <c r="E336" t="s">
        <v>445</v>
      </c>
      <c r="F336">
        <v>160</v>
      </c>
      <c r="G336">
        <v>138</v>
      </c>
      <c r="H336">
        <f t="shared" si="41"/>
        <v>0.86250000000000004</v>
      </c>
      <c r="I336">
        <v>59</v>
      </c>
      <c r="J336">
        <v>40</v>
      </c>
      <c r="K336">
        <v>1</v>
      </c>
      <c r="L336">
        <v>1</v>
      </c>
      <c r="M336">
        <f t="shared" si="42"/>
        <v>101</v>
      </c>
      <c r="N336">
        <f t="shared" si="43"/>
        <v>0.58415841584158412</v>
      </c>
      <c r="O336">
        <f t="shared" si="44"/>
        <v>0.39603960396039606</v>
      </c>
      <c r="P336">
        <f t="shared" si="45"/>
        <v>9.9009900990099011E-3</v>
      </c>
      <c r="Q336">
        <f t="shared" si="46"/>
        <v>9.9009900990099011E-3</v>
      </c>
      <c r="R336">
        <f t="shared" si="47"/>
        <v>2.5841584158415842</v>
      </c>
      <c r="S336" t="str">
        <f t="shared" si="48"/>
        <v>Carter</v>
      </c>
    </row>
    <row r="337" spans="1:19" x14ac:dyDescent="0.3">
      <c r="A337" t="s">
        <v>796</v>
      </c>
      <c r="B337" t="s">
        <v>302</v>
      </c>
      <c r="C337">
        <v>18</v>
      </c>
      <c r="D337" t="s">
        <v>10</v>
      </c>
      <c r="E337" t="s">
        <v>445</v>
      </c>
      <c r="F337">
        <v>103</v>
      </c>
      <c r="G337">
        <v>56</v>
      </c>
      <c r="H337">
        <f t="shared" si="41"/>
        <v>0.5436893203883495</v>
      </c>
      <c r="I337">
        <v>15</v>
      </c>
      <c r="J337">
        <v>36</v>
      </c>
      <c r="K337">
        <v>1</v>
      </c>
      <c r="L337">
        <v>0</v>
      </c>
      <c r="M337">
        <f t="shared" si="42"/>
        <v>52</v>
      </c>
      <c r="N337">
        <f t="shared" si="43"/>
        <v>0.28846153846153844</v>
      </c>
      <c r="O337">
        <f t="shared" si="44"/>
        <v>0.69230769230769229</v>
      </c>
      <c r="P337">
        <f t="shared" si="45"/>
        <v>1.9230769230769232E-2</v>
      </c>
      <c r="Q337">
        <f t="shared" si="46"/>
        <v>0</v>
      </c>
      <c r="R337">
        <f t="shared" si="47"/>
        <v>0.69230769230769229</v>
      </c>
      <c r="S337" t="str">
        <f t="shared" si="48"/>
        <v>Ford</v>
      </c>
    </row>
    <row r="338" spans="1:19" x14ac:dyDescent="0.3">
      <c r="A338" t="s">
        <v>797</v>
      </c>
      <c r="B338" t="s">
        <v>303</v>
      </c>
      <c r="C338">
        <v>18</v>
      </c>
      <c r="D338" t="s">
        <v>10</v>
      </c>
      <c r="E338" t="s">
        <v>446</v>
      </c>
      <c r="F338">
        <v>81</v>
      </c>
      <c r="G338">
        <v>60</v>
      </c>
      <c r="H338">
        <f t="shared" si="41"/>
        <v>0.7407407407407407</v>
      </c>
      <c r="I338">
        <v>31</v>
      </c>
      <c r="J338">
        <v>28</v>
      </c>
      <c r="K338">
        <v>1</v>
      </c>
      <c r="L338">
        <v>0</v>
      </c>
      <c r="M338">
        <f t="shared" si="42"/>
        <v>60</v>
      </c>
      <c r="N338">
        <f t="shared" si="43"/>
        <v>0.51666666666666672</v>
      </c>
      <c r="O338">
        <f t="shared" si="44"/>
        <v>0.46666666666666667</v>
      </c>
      <c r="P338">
        <f t="shared" si="45"/>
        <v>1.6666666666666666E-2</v>
      </c>
      <c r="Q338">
        <f t="shared" si="46"/>
        <v>0</v>
      </c>
      <c r="R338">
        <f t="shared" si="47"/>
        <v>2.5166666666666666</v>
      </c>
      <c r="S338" t="str">
        <f t="shared" si="48"/>
        <v>Carter</v>
      </c>
    </row>
    <row r="339" spans="1:19" x14ac:dyDescent="0.3">
      <c r="A339" t="s">
        <v>798</v>
      </c>
      <c r="B339" t="s">
        <v>304</v>
      </c>
      <c r="C339">
        <v>18</v>
      </c>
      <c r="D339" t="s">
        <v>10</v>
      </c>
      <c r="E339" t="s">
        <v>445</v>
      </c>
      <c r="F339">
        <v>43</v>
      </c>
      <c r="G339">
        <v>24</v>
      </c>
      <c r="H339">
        <f t="shared" si="41"/>
        <v>0.55813953488372092</v>
      </c>
      <c r="I339">
        <v>11</v>
      </c>
      <c r="J339">
        <v>7</v>
      </c>
      <c r="K339">
        <v>3</v>
      </c>
      <c r="L339">
        <v>0</v>
      </c>
      <c r="M339">
        <f t="shared" si="42"/>
        <v>21</v>
      </c>
      <c r="N339">
        <f t="shared" si="43"/>
        <v>0.52380952380952384</v>
      </c>
      <c r="O339">
        <f t="shared" si="44"/>
        <v>0.33333333333333331</v>
      </c>
      <c r="P339">
        <f t="shared" si="45"/>
        <v>0.14285714285714285</v>
      </c>
      <c r="Q339">
        <f t="shared" si="46"/>
        <v>0</v>
      </c>
      <c r="R339">
        <f t="shared" si="47"/>
        <v>2.5238095238095237</v>
      </c>
      <c r="S339" t="str">
        <f t="shared" si="48"/>
        <v>Carter</v>
      </c>
    </row>
    <row r="340" spans="1:19" x14ac:dyDescent="0.3">
      <c r="A340" t="s">
        <v>799</v>
      </c>
      <c r="B340" t="s">
        <v>305</v>
      </c>
      <c r="C340">
        <v>18</v>
      </c>
      <c r="D340" t="s">
        <v>10</v>
      </c>
      <c r="E340" t="s">
        <v>443</v>
      </c>
      <c r="F340">
        <v>64</v>
      </c>
      <c r="G340">
        <v>40</v>
      </c>
      <c r="H340">
        <f t="shared" si="41"/>
        <v>0.625</v>
      </c>
      <c r="I340">
        <v>15</v>
      </c>
      <c r="J340">
        <v>15</v>
      </c>
      <c r="K340">
        <v>1</v>
      </c>
      <c r="L340">
        <v>0</v>
      </c>
      <c r="M340">
        <f t="shared" si="42"/>
        <v>31</v>
      </c>
      <c r="N340">
        <f t="shared" si="43"/>
        <v>0.4838709677419355</v>
      </c>
      <c r="O340">
        <f t="shared" si="44"/>
        <v>0.4838709677419355</v>
      </c>
      <c r="P340">
        <f t="shared" si="45"/>
        <v>3.2258064516129031E-2</v>
      </c>
      <c r="Q340">
        <f t="shared" si="46"/>
        <v>0</v>
      </c>
      <c r="R340">
        <f t="shared" si="47"/>
        <v>9</v>
      </c>
      <c r="S340" t="str">
        <f t="shared" si="48"/>
        <v>Tie</v>
      </c>
    </row>
    <row r="341" spans="1:19" x14ac:dyDescent="0.3">
      <c r="A341" t="s">
        <v>800</v>
      </c>
      <c r="B341" t="s">
        <v>306</v>
      </c>
      <c r="C341">
        <v>18</v>
      </c>
      <c r="D341" t="s">
        <v>10</v>
      </c>
      <c r="E341" t="s">
        <v>446</v>
      </c>
      <c r="F341">
        <v>40</v>
      </c>
      <c r="G341">
        <v>28</v>
      </c>
      <c r="H341">
        <f t="shared" si="41"/>
        <v>0.7</v>
      </c>
      <c r="I341">
        <v>11</v>
      </c>
      <c r="J341">
        <v>9</v>
      </c>
      <c r="K341">
        <v>5</v>
      </c>
      <c r="L341">
        <v>0</v>
      </c>
      <c r="M341">
        <f t="shared" si="42"/>
        <v>25</v>
      </c>
      <c r="N341">
        <f t="shared" si="43"/>
        <v>0.44</v>
      </c>
      <c r="O341">
        <f t="shared" si="44"/>
        <v>0.36</v>
      </c>
      <c r="P341">
        <f t="shared" si="45"/>
        <v>0.2</v>
      </c>
      <c r="Q341">
        <f t="shared" si="46"/>
        <v>0</v>
      </c>
      <c r="R341">
        <f t="shared" si="47"/>
        <v>2.44</v>
      </c>
      <c r="S341" t="str">
        <f t="shared" si="48"/>
        <v>Carter</v>
      </c>
    </row>
    <row r="342" spans="1:19" x14ac:dyDescent="0.3">
      <c r="A342" t="s">
        <v>801</v>
      </c>
      <c r="B342" t="s">
        <v>39</v>
      </c>
      <c r="C342">
        <v>18</v>
      </c>
      <c r="D342" t="s">
        <v>44</v>
      </c>
      <c r="E342">
        <v>0</v>
      </c>
      <c r="F342">
        <v>0</v>
      </c>
      <c r="G342">
        <v>96</v>
      </c>
      <c r="H342" t="str">
        <f t="shared" si="41"/>
        <v/>
      </c>
      <c r="I342">
        <v>34</v>
      </c>
      <c r="J342">
        <v>47</v>
      </c>
      <c r="K342">
        <v>3</v>
      </c>
      <c r="L342">
        <v>3</v>
      </c>
      <c r="M342">
        <f t="shared" si="42"/>
        <v>87</v>
      </c>
      <c r="N342">
        <f t="shared" si="43"/>
        <v>0.39080459770114945</v>
      </c>
      <c r="O342">
        <f t="shared" si="44"/>
        <v>0.54022988505747127</v>
      </c>
      <c r="P342">
        <f t="shared" si="45"/>
        <v>3.4482758620689655E-2</v>
      </c>
      <c r="Q342">
        <f t="shared" si="46"/>
        <v>3.4482758620689655E-2</v>
      </c>
      <c r="R342">
        <f t="shared" si="47"/>
        <v>0.54022988505747127</v>
      </c>
      <c r="S342" t="str">
        <f t="shared" si="48"/>
        <v>Ford</v>
      </c>
    </row>
    <row r="343" spans="1:19" x14ac:dyDescent="0.3">
      <c r="A343" t="s">
        <v>802</v>
      </c>
      <c r="B343" t="s">
        <v>40</v>
      </c>
      <c r="C343">
        <v>18</v>
      </c>
      <c r="D343" t="s">
        <v>43</v>
      </c>
      <c r="E343">
        <v>0</v>
      </c>
      <c r="F343">
        <v>0</v>
      </c>
      <c r="G343">
        <v>0</v>
      </c>
      <c r="H343" t="str">
        <f t="shared" si="41"/>
        <v/>
      </c>
      <c r="I343">
        <v>25</v>
      </c>
      <c r="J343">
        <v>28</v>
      </c>
      <c r="K343">
        <v>1</v>
      </c>
      <c r="L343">
        <v>0</v>
      </c>
      <c r="M343">
        <f t="shared" si="42"/>
        <v>54</v>
      </c>
      <c r="N343">
        <f t="shared" si="43"/>
        <v>0.46296296296296297</v>
      </c>
      <c r="O343">
        <f t="shared" si="44"/>
        <v>0.51851851851851849</v>
      </c>
      <c r="P343">
        <f t="shared" si="45"/>
        <v>1.8518518518518517E-2</v>
      </c>
      <c r="Q343">
        <f t="shared" si="46"/>
        <v>0</v>
      </c>
      <c r="R343">
        <f t="shared" si="47"/>
        <v>0.51851851851851849</v>
      </c>
      <c r="S343" t="str">
        <f t="shared" si="48"/>
        <v>Ford</v>
      </c>
    </row>
    <row r="344" spans="1:19" x14ac:dyDescent="0.3">
      <c r="A344" t="s">
        <v>803</v>
      </c>
      <c r="B344" t="s">
        <v>41</v>
      </c>
      <c r="C344">
        <v>18</v>
      </c>
      <c r="D344" t="s">
        <v>42</v>
      </c>
      <c r="E344">
        <v>0</v>
      </c>
      <c r="F344">
        <v>2976</v>
      </c>
      <c r="G344">
        <v>1980</v>
      </c>
      <c r="H344">
        <f t="shared" si="41"/>
        <v>0.66532258064516125</v>
      </c>
      <c r="I344">
        <v>804</v>
      </c>
      <c r="J344">
        <v>942</v>
      </c>
      <c r="K344">
        <v>56</v>
      </c>
      <c r="L344">
        <v>10</v>
      </c>
      <c r="M344">
        <f t="shared" si="42"/>
        <v>1812</v>
      </c>
      <c r="N344">
        <f t="shared" si="43"/>
        <v>0.44370860927152317</v>
      </c>
      <c r="O344">
        <f t="shared" si="44"/>
        <v>0.51986754966887416</v>
      </c>
      <c r="P344">
        <f t="shared" si="45"/>
        <v>3.0905077262693158E-2</v>
      </c>
      <c r="Q344">
        <f t="shared" si="46"/>
        <v>5.5187637969094927E-3</v>
      </c>
      <c r="R344">
        <f t="shared" si="47"/>
        <v>0.51986754966887416</v>
      </c>
      <c r="S344" t="str">
        <f t="shared" si="48"/>
        <v>Ford</v>
      </c>
    </row>
    <row r="345" spans="1:19" x14ac:dyDescent="0.3">
      <c r="A345" t="s">
        <v>804</v>
      </c>
      <c r="B345" t="s">
        <v>307</v>
      </c>
      <c r="C345">
        <v>19</v>
      </c>
      <c r="D345" t="s">
        <v>10</v>
      </c>
      <c r="E345" t="s">
        <v>446</v>
      </c>
      <c r="F345">
        <v>73</v>
      </c>
      <c r="G345">
        <v>50</v>
      </c>
      <c r="H345">
        <f t="shared" si="41"/>
        <v>0.68493150684931503</v>
      </c>
      <c r="I345">
        <v>34</v>
      </c>
      <c r="J345">
        <v>12</v>
      </c>
      <c r="K345">
        <v>3</v>
      </c>
      <c r="L345">
        <v>0</v>
      </c>
      <c r="M345">
        <f t="shared" si="42"/>
        <v>49</v>
      </c>
      <c r="N345">
        <f t="shared" si="43"/>
        <v>0.69387755102040816</v>
      </c>
      <c r="O345">
        <f t="shared" si="44"/>
        <v>0.24489795918367346</v>
      </c>
      <c r="P345">
        <f t="shared" si="45"/>
        <v>6.1224489795918366E-2</v>
      </c>
      <c r="Q345">
        <f t="shared" si="46"/>
        <v>0</v>
      </c>
      <c r="R345">
        <f t="shared" si="47"/>
        <v>2.693877551020408</v>
      </c>
      <c r="S345" t="str">
        <f t="shared" si="48"/>
        <v>Carter</v>
      </c>
    </row>
    <row r="346" spans="1:19" x14ac:dyDescent="0.3">
      <c r="A346" t="s">
        <v>805</v>
      </c>
      <c r="B346" t="s">
        <v>308</v>
      </c>
      <c r="C346">
        <v>19</v>
      </c>
      <c r="D346" t="s">
        <v>10</v>
      </c>
      <c r="E346" t="s">
        <v>447</v>
      </c>
      <c r="F346">
        <v>282</v>
      </c>
      <c r="G346">
        <v>154</v>
      </c>
      <c r="H346">
        <f t="shared" si="41"/>
        <v>0.54609929078014185</v>
      </c>
      <c r="I346">
        <v>49</v>
      </c>
      <c r="J346">
        <v>92</v>
      </c>
      <c r="K346">
        <v>3</v>
      </c>
      <c r="L346">
        <v>1</v>
      </c>
      <c r="M346">
        <f t="shared" si="42"/>
        <v>145</v>
      </c>
      <c r="N346">
        <f t="shared" si="43"/>
        <v>0.33793103448275863</v>
      </c>
      <c r="O346">
        <f t="shared" si="44"/>
        <v>0.6344827586206897</v>
      </c>
      <c r="P346">
        <f t="shared" si="45"/>
        <v>2.0689655172413793E-2</v>
      </c>
      <c r="Q346">
        <f t="shared" si="46"/>
        <v>6.8965517241379309E-3</v>
      </c>
      <c r="R346">
        <f t="shared" si="47"/>
        <v>0.6344827586206897</v>
      </c>
      <c r="S346" t="str">
        <f t="shared" si="48"/>
        <v>Ford</v>
      </c>
    </row>
    <row r="347" spans="1:19" x14ac:dyDescent="0.3">
      <c r="A347" t="s">
        <v>806</v>
      </c>
      <c r="B347" t="s">
        <v>309</v>
      </c>
      <c r="C347">
        <v>19</v>
      </c>
      <c r="D347" t="s">
        <v>10</v>
      </c>
      <c r="E347" t="s">
        <v>446</v>
      </c>
      <c r="F347">
        <v>79</v>
      </c>
      <c r="G347">
        <v>61</v>
      </c>
      <c r="H347">
        <f t="shared" si="41"/>
        <v>0.77215189873417722</v>
      </c>
      <c r="I347">
        <v>27</v>
      </c>
      <c r="J347">
        <v>26</v>
      </c>
      <c r="K347">
        <v>3</v>
      </c>
      <c r="L347">
        <v>0</v>
      </c>
      <c r="M347">
        <f t="shared" si="42"/>
        <v>56</v>
      </c>
      <c r="N347">
        <f t="shared" si="43"/>
        <v>0.48214285714285715</v>
      </c>
      <c r="O347">
        <f t="shared" si="44"/>
        <v>0.4642857142857143</v>
      </c>
      <c r="P347">
        <f t="shared" si="45"/>
        <v>5.3571428571428568E-2</v>
      </c>
      <c r="Q347">
        <f t="shared" si="46"/>
        <v>0</v>
      </c>
      <c r="R347">
        <f t="shared" si="47"/>
        <v>2.4821428571428572</v>
      </c>
      <c r="S347" t="str">
        <f t="shared" si="48"/>
        <v>Carter</v>
      </c>
    </row>
    <row r="348" spans="1:19" x14ac:dyDescent="0.3">
      <c r="A348" t="s">
        <v>807</v>
      </c>
      <c r="B348" t="s">
        <v>310</v>
      </c>
      <c r="C348">
        <v>19</v>
      </c>
      <c r="D348" t="s">
        <v>10</v>
      </c>
      <c r="E348" t="s">
        <v>446</v>
      </c>
      <c r="F348">
        <v>55</v>
      </c>
      <c r="G348">
        <v>25</v>
      </c>
      <c r="H348">
        <f t="shared" si="41"/>
        <v>0.45454545454545453</v>
      </c>
      <c r="I348">
        <v>12</v>
      </c>
      <c r="J348">
        <v>13</v>
      </c>
      <c r="K348">
        <v>0</v>
      </c>
      <c r="L348">
        <v>0</v>
      </c>
      <c r="M348">
        <f t="shared" si="42"/>
        <v>25</v>
      </c>
      <c r="N348">
        <f t="shared" si="43"/>
        <v>0.48</v>
      </c>
      <c r="O348">
        <f t="shared" si="44"/>
        <v>0.52</v>
      </c>
      <c r="P348">
        <f t="shared" si="45"/>
        <v>0</v>
      </c>
      <c r="Q348">
        <f t="shared" si="46"/>
        <v>0</v>
      </c>
      <c r="R348">
        <f t="shared" si="47"/>
        <v>0.52</v>
      </c>
      <c r="S348" t="str">
        <f t="shared" si="48"/>
        <v>Ford</v>
      </c>
    </row>
    <row r="349" spans="1:19" x14ac:dyDescent="0.3">
      <c r="A349" t="s">
        <v>808</v>
      </c>
      <c r="B349" t="s">
        <v>311</v>
      </c>
      <c r="C349">
        <v>19</v>
      </c>
      <c r="D349" t="s">
        <v>10</v>
      </c>
      <c r="E349" t="s">
        <v>446</v>
      </c>
      <c r="F349">
        <v>230</v>
      </c>
      <c r="G349">
        <v>41</v>
      </c>
      <c r="H349">
        <f t="shared" si="41"/>
        <v>0.17826086956521739</v>
      </c>
      <c r="I349">
        <v>5</v>
      </c>
      <c r="J349">
        <v>25</v>
      </c>
      <c r="K349">
        <v>2</v>
      </c>
      <c r="L349">
        <v>1</v>
      </c>
      <c r="M349">
        <f t="shared" si="42"/>
        <v>33</v>
      </c>
      <c r="N349">
        <f t="shared" si="43"/>
        <v>0.15151515151515152</v>
      </c>
      <c r="O349">
        <f t="shared" si="44"/>
        <v>0.75757575757575757</v>
      </c>
      <c r="P349">
        <f t="shared" si="45"/>
        <v>6.0606060606060608E-2</v>
      </c>
      <c r="Q349">
        <f t="shared" si="46"/>
        <v>3.0303030303030304E-2</v>
      </c>
      <c r="R349">
        <f t="shared" si="47"/>
        <v>0.75757575757575757</v>
      </c>
      <c r="S349" t="str">
        <f t="shared" si="48"/>
        <v>Ford</v>
      </c>
    </row>
    <row r="350" spans="1:19" x14ac:dyDescent="0.3">
      <c r="A350" t="s">
        <v>809</v>
      </c>
      <c r="B350" t="s">
        <v>312</v>
      </c>
      <c r="C350">
        <v>19</v>
      </c>
      <c r="D350" t="s">
        <v>10</v>
      </c>
      <c r="E350" t="s">
        <v>448</v>
      </c>
      <c r="F350">
        <v>1328</v>
      </c>
      <c r="G350">
        <v>680</v>
      </c>
      <c r="H350">
        <f t="shared" si="41"/>
        <v>0.51204819277108438</v>
      </c>
      <c r="I350">
        <v>237</v>
      </c>
      <c r="J350">
        <v>323</v>
      </c>
      <c r="K350">
        <v>71</v>
      </c>
      <c r="L350">
        <v>0</v>
      </c>
      <c r="M350">
        <f t="shared" si="42"/>
        <v>631</v>
      </c>
      <c r="N350">
        <f t="shared" si="43"/>
        <v>0.37559429477020601</v>
      </c>
      <c r="O350">
        <f t="shared" si="44"/>
        <v>0.51188589540412044</v>
      </c>
      <c r="P350">
        <f t="shared" si="45"/>
        <v>0.11251980982567353</v>
      </c>
      <c r="Q350">
        <f t="shared" si="46"/>
        <v>0</v>
      </c>
      <c r="R350">
        <f t="shared" si="47"/>
        <v>0.51188589540412044</v>
      </c>
      <c r="S350" t="str">
        <f t="shared" si="48"/>
        <v>Ford</v>
      </c>
    </row>
    <row r="351" spans="1:19" x14ac:dyDescent="0.3">
      <c r="A351" t="s">
        <v>810</v>
      </c>
      <c r="B351" t="s">
        <v>313</v>
      </c>
      <c r="C351">
        <v>19</v>
      </c>
      <c r="D351" t="s">
        <v>10</v>
      </c>
      <c r="E351" t="s">
        <v>447</v>
      </c>
      <c r="F351">
        <v>99</v>
      </c>
      <c r="G351">
        <v>54</v>
      </c>
      <c r="H351">
        <f t="shared" si="41"/>
        <v>0.54545454545454541</v>
      </c>
      <c r="I351" s="1">
        <v>16</v>
      </c>
      <c r="J351">
        <v>25</v>
      </c>
      <c r="K351">
        <v>3</v>
      </c>
      <c r="L351">
        <v>2</v>
      </c>
      <c r="M351">
        <f t="shared" si="42"/>
        <v>46</v>
      </c>
      <c r="N351">
        <f t="shared" si="43"/>
        <v>0.34782608695652173</v>
      </c>
      <c r="O351">
        <f t="shared" si="44"/>
        <v>0.54347826086956519</v>
      </c>
      <c r="P351">
        <f t="shared" si="45"/>
        <v>6.5217391304347824E-2</v>
      </c>
      <c r="Q351">
        <f t="shared" si="46"/>
        <v>4.3478260869565216E-2</v>
      </c>
      <c r="R351">
        <f t="shared" si="47"/>
        <v>0.54347826086956519</v>
      </c>
      <c r="S351" t="str">
        <f t="shared" si="48"/>
        <v>Ford</v>
      </c>
    </row>
    <row r="352" spans="1:19" x14ac:dyDescent="0.3">
      <c r="A352" t="s">
        <v>811</v>
      </c>
      <c r="B352" t="s">
        <v>314</v>
      </c>
      <c r="C352">
        <v>19</v>
      </c>
      <c r="D352" t="s">
        <v>10</v>
      </c>
      <c r="E352" t="s">
        <v>446</v>
      </c>
      <c r="F352">
        <v>51</v>
      </c>
      <c r="G352">
        <v>27</v>
      </c>
      <c r="H352">
        <f t="shared" si="41"/>
        <v>0.52941176470588236</v>
      </c>
      <c r="I352">
        <v>9</v>
      </c>
      <c r="J352">
        <v>12</v>
      </c>
      <c r="K352">
        <v>0</v>
      </c>
      <c r="L352">
        <v>0</v>
      </c>
      <c r="M352">
        <f t="shared" si="42"/>
        <v>21</v>
      </c>
      <c r="N352">
        <f t="shared" si="43"/>
        <v>0.42857142857142855</v>
      </c>
      <c r="O352">
        <f t="shared" si="44"/>
        <v>0.5714285714285714</v>
      </c>
      <c r="P352">
        <f t="shared" si="45"/>
        <v>0</v>
      </c>
      <c r="Q352">
        <f t="shared" si="46"/>
        <v>0</v>
      </c>
      <c r="R352">
        <f t="shared" si="47"/>
        <v>0.5714285714285714</v>
      </c>
      <c r="S352" t="str">
        <f t="shared" si="48"/>
        <v>Ford</v>
      </c>
    </row>
    <row r="353" spans="1:19" x14ac:dyDescent="0.3">
      <c r="A353" t="s">
        <v>812</v>
      </c>
      <c r="B353" t="s">
        <v>315</v>
      </c>
      <c r="C353">
        <v>19</v>
      </c>
      <c r="D353" t="s">
        <v>10</v>
      </c>
      <c r="E353" t="s">
        <v>436</v>
      </c>
      <c r="F353">
        <v>175</v>
      </c>
      <c r="G353">
        <v>85</v>
      </c>
      <c r="H353">
        <f t="shared" si="41"/>
        <v>0.48571428571428571</v>
      </c>
      <c r="I353">
        <v>37</v>
      </c>
      <c r="J353">
        <v>33</v>
      </c>
      <c r="K353">
        <v>9</v>
      </c>
      <c r="L353">
        <v>0</v>
      </c>
      <c r="M353">
        <f t="shared" si="42"/>
        <v>79</v>
      </c>
      <c r="N353">
        <f t="shared" si="43"/>
        <v>0.46835443037974683</v>
      </c>
      <c r="O353">
        <f t="shared" si="44"/>
        <v>0.41772151898734178</v>
      </c>
      <c r="P353">
        <f t="shared" si="45"/>
        <v>0.11392405063291139</v>
      </c>
      <c r="Q353">
        <f t="shared" si="46"/>
        <v>0</v>
      </c>
      <c r="R353">
        <f t="shared" si="47"/>
        <v>2.4683544303797467</v>
      </c>
      <c r="S353" t="str">
        <f t="shared" si="48"/>
        <v>Carter</v>
      </c>
    </row>
    <row r="354" spans="1:19" x14ac:dyDescent="0.3">
      <c r="A354" t="s">
        <v>813</v>
      </c>
      <c r="B354" t="s">
        <v>316</v>
      </c>
      <c r="C354">
        <v>19</v>
      </c>
      <c r="D354" t="s">
        <v>10</v>
      </c>
      <c r="E354" t="s">
        <v>446</v>
      </c>
      <c r="F354">
        <v>54</v>
      </c>
      <c r="G354">
        <v>29</v>
      </c>
      <c r="H354">
        <f t="shared" si="41"/>
        <v>0.53703703703703709</v>
      </c>
      <c r="I354">
        <v>15</v>
      </c>
      <c r="J354">
        <v>10</v>
      </c>
      <c r="K354">
        <v>3</v>
      </c>
      <c r="L354">
        <v>0</v>
      </c>
      <c r="M354">
        <f t="shared" si="42"/>
        <v>28</v>
      </c>
      <c r="N354">
        <f t="shared" si="43"/>
        <v>0.5357142857142857</v>
      </c>
      <c r="O354">
        <f t="shared" si="44"/>
        <v>0.35714285714285715</v>
      </c>
      <c r="P354">
        <f t="shared" si="45"/>
        <v>0.10714285714285714</v>
      </c>
      <c r="Q354">
        <f t="shared" si="46"/>
        <v>0</v>
      </c>
      <c r="R354">
        <f t="shared" si="47"/>
        <v>2.5357142857142856</v>
      </c>
      <c r="S354" t="str">
        <f t="shared" si="48"/>
        <v>Carter</v>
      </c>
    </row>
    <row r="355" spans="1:19" x14ac:dyDescent="0.3">
      <c r="A355" t="s">
        <v>814</v>
      </c>
      <c r="B355" t="s">
        <v>317</v>
      </c>
      <c r="C355">
        <v>19</v>
      </c>
      <c r="D355" t="s">
        <v>10</v>
      </c>
      <c r="E355" t="s">
        <v>447</v>
      </c>
      <c r="F355">
        <v>235</v>
      </c>
      <c r="G355">
        <v>145</v>
      </c>
      <c r="H355">
        <f t="shared" si="41"/>
        <v>0.61702127659574468</v>
      </c>
      <c r="I355">
        <v>36</v>
      </c>
      <c r="J355">
        <v>76</v>
      </c>
      <c r="K355">
        <v>15</v>
      </c>
      <c r="L355">
        <v>2</v>
      </c>
      <c r="M355">
        <f t="shared" si="42"/>
        <v>129</v>
      </c>
      <c r="N355">
        <f t="shared" si="43"/>
        <v>0.27906976744186046</v>
      </c>
      <c r="O355">
        <f t="shared" si="44"/>
        <v>0.58914728682170547</v>
      </c>
      <c r="P355">
        <f t="shared" si="45"/>
        <v>0.11627906976744186</v>
      </c>
      <c r="Q355">
        <f t="shared" si="46"/>
        <v>1.5503875968992248E-2</v>
      </c>
      <c r="R355">
        <f t="shared" si="47"/>
        <v>0.58914728682170547</v>
      </c>
      <c r="S355" t="str">
        <f t="shared" si="48"/>
        <v>Ford</v>
      </c>
    </row>
    <row r="356" spans="1:19" x14ac:dyDescent="0.3">
      <c r="A356" t="s">
        <v>815</v>
      </c>
      <c r="B356" t="s">
        <v>318</v>
      </c>
      <c r="C356">
        <v>19</v>
      </c>
      <c r="D356" t="s">
        <v>10</v>
      </c>
      <c r="E356" t="s">
        <v>448</v>
      </c>
      <c r="F356">
        <v>97</v>
      </c>
      <c r="G356">
        <v>58</v>
      </c>
      <c r="H356">
        <f t="shared" si="41"/>
        <v>0.59793814432989689</v>
      </c>
      <c r="I356">
        <v>14</v>
      </c>
      <c r="J356">
        <v>33</v>
      </c>
      <c r="K356">
        <v>6</v>
      </c>
      <c r="L356">
        <v>0</v>
      </c>
      <c r="M356">
        <f t="shared" si="42"/>
        <v>53</v>
      </c>
      <c r="N356">
        <f t="shared" si="43"/>
        <v>0.26415094339622641</v>
      </c>
      <c r="O356">
        <f t="shared" si="44"/>
        <v>0.62264150943396224</v>
      </c>
      <c r="P356">
        <f t="shared" si="45"/>
        <v>0.11320754716981132</v>
      </c>
      <c r="Q356">
        <f t="shared" si="46"/>
        <v>0</v>
      </c>
      <c r="R356">
        <f t="shared" si="47"/>
        <v>0.62264150943396224</v>
      </c>
      <c r="S356" t="str">
        <f t="shared" si="48"/>
        <v>Ford</v>
      </c>
    </row>
    <row r="357" spans="1:19" x14ac:dyDescent="0.3">
      <c r="A357" t="s">
        <v>816</v>
      </c>
      <c r="B357" t="s">
        <v>319</v>
      </c>
      <c r="C357">
        <v>19</v>
      </c>
      <c r="D357" t="s">
        <v>10</v>
      </c>
      <c r="E357" t="s">
        <v>448</v>
      </c>
      <c r="F357">
        <v>150</v>
      </c>
      <c r="G357">
        <v>65</v>
      </c>
      <c r="H357">
        <f t="shared" si="41"/>
        <v>0.43333333333333335</v>
      </c>
      <c r="I357">
        <v>16</v>
      </c>
      <c r="J357">
        <v>40</v>
      </c>
      <c r="K357">
        <v>4</v>
      </c>
      <c r="L357">
        <v>0</v>
      </c>
      <c r="M357">
        <f t="shared" si="42"/>
        <v>60</v>
      </c>
      <c r="N357">
        <f t="shared" si="43"/>
        <v>0.26666666666666666</v>
      </c>
      <c r="O357">
        <f t="shared" si="44"/>
        <v>0.66666666666666663</v>
      </c>
      <c r="P357">
        <f t="shared" si="45"/>
        <v>6.6666666666666666E-2</v>
      </c>
      <c r="Q357">
        <f t="shared" si="46"/>
        <v>0</v>
      </c>
      <c r="R357">
        <f t="shared" si="47"/>
        <v>0.66666666666666663</v>
      </c>
      <c r="S357" t="str">
        <f t="shared" si="48"/>
        <v>Ford</v>
      </c>
    </row>
    <row r="358" spans="1:19" x14ac:dyDescent="0.3">
      <c r="A358" t="s">
        <v>817</v>
      </c>
      <c r="B358" t="s">
        <v>320</v>
      </c>
      <c r="C358">
        <v>19</v>
      </c>
      <c r="D358" t="s">
        <v>10</v>
      </c>
      <c r="E358" t="s">
        <v>446</v>
      </c>
      <c r="F358">
        <v>334</v>
      </c>
      <c r="G358">
        <v>184</v>
      </c>
      <c r="H358">
        <f t="shared" si="41"/>
        <v>0.55089820359281438</v>
      </c>
      <c r="I358">
        <v>61</v>
      </c>
      <c r="J358">
        <v>114</v>
      </c>
      <c r="K358">
        <v>5</v>
      </c>
      <c r="L358">
        <v>0</v>
      </c>
      <c r="M358">
        <f t="shared" si="42"/>
        <v>180</v>
      </c>
      <c r="N358">
        <f t="shared" si="43"/>
        <v>0.33888888888888891</v>
      </c>
      <c r="O358">
        <f t="shared" si="44"/>
        <v>0.6333333333333333</v>
      </c>
      <c r="P358">
        <f t="shared" si="45"/>
        <v>2.7777777777777776E-2</v>
      </c>
      <c r="Q358">
        <f t="shared" si="46"/>
        <v>0</v>
      </c>
      <c r="R358">
        <f t="shared" si="47"/>
        <v>0.6333333333333333</v>
      </c>
      <c r="S358" t="str">
        <f t="shared" si="48"/>
        <v>Ford</v>
      </c>
    </row>
    <row r="359" spans="1:19" x14ac:dyDescent="0.3">
      <c r="A359" t="s">
        <v>818</v>
      </c>
      <c r="B359" t="s">
        <v>321</v>
      </c>
      <c r="C359">
        <v>19</v>
      </c>
      <c r="D359" t="s">
        <v>10</v>
      </c>
      <c r="E359" t="s">
        <v>436</v>
      </c>
      <c r="F359">
        <v>177</v>
      </c>
      <c r="G359">
        <v>101</v>
      </c>
      <c r="H359">
        <f t="shared" si="41"/>
        <v>0.57062146892655363</v>
      </c>
      <c r="I359">
        <v>32</v>
      </c>
      <c r="J359">
        <v>49</v>
      </c>
      <c r="K359">
        <v>8</v>
      </c>
      <c r="L359">
        <v>0</v>
      </c>
      <c r="M359">
        <f t="shared" si="42"/>
        <v>89</v>
      </c>
      <c r="N359">
        <f t="shared" si="43"/>
        <v>0.3595505617977528</v>
      </c>
      <c r="O359">
        <f t="shared" si="44"/>
        <v>0.550561797752809</v>
      </c>
      <c r="P359">
        <f t="shared" si="45"/>
        <v>8.98876404494382E-2</v>
      </c>
      <c r="Q359">
        <f t="shared" si="46"/>
        <v>0</v>
      </c>
      <c r="R359">
        <f t="shared" si="47"/>
        <v>0.550561797752809</v>
      </c>
      <c r="S359" t="str">
        <f t="shared" si="48"/>
        <v>Ford</v>
      </c>
    </row>
    <row r="360" spans="1:19" x14ac:dyDescent="0.3">
      <c r="A360" t="s">
        <v>819</v>
      </c>
      <c r="B360" t="s">
        <v>322</v>
      </c>
      <c r="C360">
        <v>19</v>
      </c>
      <c r="D360" t="s">
        <v>10</v>
      </c>
      <c r="E360" t="s">
        <v>447</v>
      </c>
      <c r="F360">
        <v>159</v>
      </c>
      <c r="G360">
        <v>109</v>
      </c>
      <c r="H360">
        <f t="shared" si="41"/>
        <v>0.68553459119496851</v>
      </c>
      <c r="I360">
        <v>36</v>
      </c>
      <c r="J360">
        <v>50</v>
      </c>
      <c r="K360">
        <v>10</v>
      </c>
      <c r="L360">
        <v>1</v>
      </c>
      <c r="M360">
        <f t="shared" si="42"/>
        <v>97</v>
      </c>
      <c r="N360">
        <f t="shared" si="43"/>
        <v>0.37113402061855671</v>
      </c>
      <c r="O360">
        <f t="shared" si="44"/>
        <v>0.51546391752577314</v>
      </c>
      <c r="P360">
        <f t="shared" si="45"/>
        <v>0.10309278350515463</v>
      </c>
      <c r="Q360">
        <f t="shared" si="46"/>
        <v>1.0309278350515464E-2</v>
      </c>
      <c r="R360">
        <f t="shared" si="47"/>
        <v>0.51546391752577314</v>
      </c>
      <c r="S360" t="str">
        <f t="shared" si="48"/>
        <v>Ford</v>
      </c>
    </row>
    <row r="361" spans="1:19" x14ac:dyDescent="0.3">
      <c r="A361" t="s">
        <v>820</v>
      </c>
      <c r="B361" t="s">
        <v>323</v>
      </c>
      <c r="C361">
        <v>19</v>
      </c>
      <c r="D361" t="s">
        <v>10</v>
      </c>
      <c r="E361" t="s">
        <v>449</v>
      </c>
      <c r="F361">
        <v>47</v>
      </c>
      <c r="G361">
        <v>22</v>
      </c>
      <c r="H361">
        <f t="shared" si="41"/>
        <v>0.46808510638297873</v>
      </c>
      <c r="I361">
        <v>2</v>
      </c>
      <c r="J361">
        <v>14</v>
      </c>
      <c r="K361">
        <v>2</v>
      </c>
      <c r="L361">
        <v>0</v>
      </c>
      <c r="M361">
        <f t="shared" si="42"/>
        <v>18</v>
      </c>
      <c r="N361">
        <f t="shared" si="43"/>
        <v>0.1111111111111111</v>
      </c>
      <c r="O361">
        <f t="shared" si="44"/>
        <v>0.77777777777777779</v>
      </c>
      <c r="P361">
        <f t="shared" si="45"/>
        <v>0.1111111111111111</v>
      </c>
      <c r="Q361">
        <f t="shared" si="46"/>
        <v>0</v>
      </c>
      <c r="R361">
        <f t="shared" si="47"/>
        <v>0.77777777777777779</v>
      </c>
      <c r="S361" t="str">
        <f t="shared" si="48"/>
        <v>Ford</v>
      </c>
    </row>
    <row r="362" spans="1:19" x14ac:dyDescent="0.3">
      <c r="A362" t="s">
        <v>821</v>
      </c>
      <c r="B362" t="s">
        <v>324</v>
      </c>
      <c r="C362">
        <v>19</v>
      </c>
      <c r="D362" t="s">
        <v>10</v>
      </c>
      <c r="E362" t="s">
        <v>446</v>
      </c>
      <c r="F362">
        <v>106</v>
      </c>
      <c r="G362">
        <v>47</v>
      </c>
      <c r="H362">
        <f t="shared" si="41"/>
        <v>0.44339622641509435</v>
      </c>
      <c r="I362">
        <v>17</v>
      </c>
      <c r="J362">
        <v>18</v>
      </c>
      <c r="K362">
        <v>11</v>
      </c>
      <c r="L362">
        <v>0</v>
      </c>
      <c r="M362">
        <f t="shared" si="42"/>
        <v>46</v>
      </c>
      <c r="N362">
        <f t="shared" si="43"/>
        <v>0.36956521739130432</v>
      </c>
      <c r="O362">
        <f t="shared" si="44"/>
        <v>0.39130434782608697</v>
      </c>
      <c r="P362">
        <f t="shared" si="45"/>
        <v>0.2391304347826087</v>
      </c>
      <c r="Q362">
        <f t="shared" si="46"/>
        <v>0</v>
      </c>
      <c r="R362">
        <f t="shared" si="47"/>
        <v>0.39130434782608697</v>
      </c>
      <c r="S362" t="str">
        <f t="shared" si="48"/>
        <v>Ford</v>
      </c>
    </row>
    <row r="363" spans="1:19" x14ac:dyDescent="0.3">
      <c r="A363" t="s">
        <v>822</v>
      </c>
      <c r="B363" t="s">
        <v>325</v>
      </c>
      <c r="C363">
        <v>19</v>
      </c>
      <c r="D363" t="s">
        <v>10</v>
      </c>
      <c r="E363" t="s">
        <v>447</v>
      </c>
      <c r="F363">
        <v>172</v>
      </c>
      <c r="G363">
        <v>62</v>
      </c>
      <c r="H363">
        <f t="shared" si="41"/>
        <v>0.36046511627906974</v>
      </c>
      <c r="I363">
        <v>22</v>
      </c>
      <c r="J363">
        <v>38</v>
      </c>
      <c r="K363">
        <v>0</v>
      </c>
      <c r="L363">
        <v>1</v>
      </c>
      <c r="M363">
        <f t="shared" si="42"/>
        <v>61</v>
      </c>
      <c r="N363">
        <f t="shared" si="43"/>
        <v>0.36065573770491804</v>
      </c>
      <c r="O363">
        <f t="shared" si="44"/>
        <v>0.62295081967213117</v>
      </c>
      <c r="P363">
        <f t="shared" si="45"/>
        <v>0</v>
      </c>
      <c r="Q363">
        <f t="shared" si="46"/>
        <v>1.6393442622950821E-2</v>
      </c>
      <c r="R363">
        <f t="shared" si="47"/>
        <v>0.62295081967213117</v>
      </c>
      <c r="S363" t="str">
        <f t="shared" si="48"/>
        <v>Ford</v>
      </c>
    </row>
    <row r="364" spans="1:19" x14ac:dyDescent="0.3">
      <c r="A364" t="s">
        <v>823</v>
      </c>
      <c r="B364" t="s">
        <v>326</v>
      </c>
      <c r="C364">
        <v>19</v>
      </c>
      <c r="D364" t="s">
        <v>10</v>
      </c>
      <c r="E364" t="s">
        <v>446</v>
      </c>
      <c r="F364">
        <v>109</v>
      </c>
      <c r="G364">
        <v>52</v>
      </c>
      <c r="H364">
        <f t="shared" si="41"/>
        <v>0.47706422018348627</v>
      </c>
      <c r="I364">
        <v>30</v>
      </c>
      <c r="J364">
        <v>22</v>
      </c>
      <c r="K364">
        <v>0</v>
      </c>
      <c r="L364">
        <v>0</v>
      </c>
      <c r="M364">
        <f t="shared" si="42"/>
        <v>52</v>
      </c>
      <c r="N364">
        <f t="shared" si="43"/>
        <v>0.57692307692307687</v>
      </c>
      <c r="O364">
        <f t="shared" si="44"/>
        <v>0.42307692307692307</v>
      </c>
      <c r="P364">
        <f t="shared" si="45"/>
        <v>0</v>
      </c>
      <c r="Q364">
        <f t="shared" si="46"/>
        <v>0</v>
      </c>
      <c r="R364">
        <f t="shared" si="47"/>
        <v>2.5769230769230766</v>
      </c>
      <c r="S364" t="str">
        <f t="shared" si="48"/>
        <v>Carter</v>
      </c>
    </row>
    <row r="365" spans="1:19" x14ac:dyDescent="0.3">
      <c r="A365" t="s">
        <v>824</v>
      </c>
      <c r="B365" t="s">
        <v>327</v>
      </c>
      <c r="C365">
        <v>19</v>
      </c>
      <c r="D365" t="s">
        <v>10</v>
      </c>
      <c r="E365" t="s">
        <v>446</v>
      </c>
      <c r="F365">
        <v>410</v>
      </c>
      <c r="G365">
        <v>235</v>
      </c>
      <c r="H365">
        <f t="shared" si="41"/>
        <v>0.57317073170731703</v>
      </c>
      <c r="I365">
        <v>98</v>
      </c>
      <c r="J365">
        <v>103</v>
      </c>
      <c r="K365">
        <v>17</v>
      </c>
      <c r="L365">
        <v>3</v>
      </c>
      <c r="M365">
        <f t="shared" si="42"/>
        <v>221</v>
      </c>
      <c r="N365">
        <f t="shared" si="43"/>
        <v>0.4434389140271493</v>
      </c>
      <c r="O365">
        <f t="shared" si="44"/>
        <v>0.4660633484162896</v>
      </c>
      <c r="P365">
        <f t="shared" si="45"/>
        <v>7.6923076923076927E-2</v>
      </c>
      <c r="Q365">
        <f t="shared" si="46"/>
        <v>1.3574660633484163E-2</v>
      </c>
      <c r="R365">
        <f t="shared" si="47"/>
        <v>0.4660633484162896</v>
      </c>
      <c r="S365" t="str">
        <f t="shared" si="48"/>
        <v>Ford</v>
      </c>
    </row>
    <row r="366" spans="1:19" x14ac:dyDescent="0.3">
      <c r="A366" t="s">
        <v>825</v>
      </c>
      <c r="B366" t="s">
        <v>328</v>
      </c>
      <c r="C366">
        <v>19</v>
      </c>
      <c r="D366" t="s">
        <v>10</v>
      </c>
      <c r="E366" t="s">
        <v>448</v>
      </c>
      <c r="F366">
        <v>139</v>
      </c>
      <c r="G366">
        <v>85</v>
      </c>
      <c r="H366">
        <f t="shared" si="41"/>
        <v>0.61151079136690645</v>
      </c>
      <c r="I366">
        <v>5</v>
      </c>
      <c r="J366">
        <v>65</v>
      </c>
      <c r="K366">
        <v>2</v>
      </c>
      <c r="L366">
        <v>0</v>
      </c>
      <c r="M366">
        <f t="shared" si="42"/>
        <v>72</v>
      </c>
      <c r="N366">
        <f t="shared" si="43"/>
        <v>6.9444444444444448E-2</v>
      </c>
      <c r="O366">
        <f t="shared" si="44"/>
        <v>0.90277777777777779</v>
      </c>
      <c r="P366">
        <f t="shared" si="45"/>
        <v>2.7777777777777776E-2</v>
      </c>
      <c r="Q366">
        <f t="shared" si="46"/>
        <v>0</v>
      </c>
      <c r="R366">
        <f t="shared" si="47"/>
        <v>0.90277777777777779</v>
      </c>
      <c r="S366" t="str">
        <f t="shared" si="48"/>
        <v>Ford</v>
      </c>
    </row>
    <row r="367" spans="1:19" x14ac:dyDescent="0.3">
      <c r="A367" t="s">
        <v>826</v>
      </c>
      <c r="B367" t="s">
        <v>329</v>
      </c>
      <c r="C367">
        <v>19</v>
      </c>
      <c r="D367" t="s">
        <v>10</v>
      </c>
      <c r="E367" t="s">
        <v>436</v>
      </c>
      <c r="F367">
        <v>176</v>
      </c>
      <c r="G367">
        <v>98</v>
      </c>
      <c r="H367">
        <f t="shared" si="41"/>
        <v>0.55681818181818177</v>
      </c>
      <c r="I367">
        <v>17</v>
      </c>
      <c r="J367">
        <v>30</v>
      </c>
      <c r="K367">
        <v>3</v>
      </c>
      <c r="L367">
        <v>0</v>
      </c>
      <c r="M367">
        <f t="shared" si="42"/>
        <v>50</v>
      </c>
      <c r="N367">
        <f t="shared" si="43"/>
        <v>0.34</v>
      </c>
      <c r="O367">
        <f t="shared" si="44"/>
        <v>0.6</v>
      </c>
      <c r="P367">
        <f t="shared" si="45"/>
        <v>0.06</v>
      </c>
      <c r="Q367">
        <f t="shared" si="46"/>
        <v>0</v>
      </c>
      <c r="R367">
        <f t="shared" si="47"/>
        <v>0.6</v>
      </c>
      <c r="S367" t="str">
        <f t="shared" si="48"/>
        <v>Ford</v>
      </c>
    </row>
    <row r="368" spans="1:19" x14ac:dyDescent="0.3">
      <c r="A368" t="s">
        <v>827</v>
      </c>
      <c r="B368" t="s">
        <v>330</v>
      </c>
      <c r="C368">
        <v>19</v>
      </c>
      <c r="D368" t="s">
        <v>10</v>
      </c>
      <c r="E368" t="s">
        <v>446</v>
      </c>
      <c r="F368">
        <v>116</v>
      </c>
      <c r="G368">
        <v>29</v>
      </c>
      <c r="H368">
        <f t="shared" si="41"/>
        <v>0.25</v>
      </c>
      <c r="I368">
        <v>13</v>
      </c>
      <c r="J368">
        <v>10</v>
      </c>
      <c r="K368">
        <v>1</v>
      </c>
      <c r="L368">
        <v>0</v>
      </c>
      <c r="M368">
        <f t="shared" si="42"/>
        <v>24</v>
      </c>
      <c r="N368">
        <f t="shared" si="43"/>
        <v>0.54166666666666663</v>
      </c>
      <c r="O368">
        <f t="shared" si="44"/>
        <v>0.41666666666666669</v>
      </c>
      <c r="P368">
        <f t="shared" si="45"/>
        <v>4.1666666666666664E-2</v>
      </c>
      <c r="Q368">
        <f t="shared" si="46"/>
        <v>0</v>
      </c>
      <c r="R368">
        <f t="shared" si="47"/>
        <v>2.5416666666666665</v>
      </c>
      <c r="S368" t="str">
        <f t="shared" si="48"/>
        <v>Carter</v>
      </c>
    </row>
    <row r="369" spans="1:19" x14ac:dyDescent="0.3">
      <c r="A369" t="s">
        <v>828</v>
      </c>
      <c r="B369" t="s">
        <v>331</v>
      </c>
      <c r="C369">
        <v>19</v>
      </c>
      <c r="D369" t="s">
        <v>10</v>
      </c>
      <c r="E369" t="s">
        <v>446</v>
      </c>
      <c r="F369">
        <v>40</v>
      </c>
      <c r="G369">
        <v>30</v>
      </c>
      <c r="H369">
        <f t="shared" si="41"/>
        <v>0.75</v>
      </c>
      <c r="I369">
        <v>22</v>
      </c>
      <c r="J369">
        <v>5</v>
      </c>
      <c r="K369">
        <v>0</v>
      </c>
      <c r="L369">
        <v>0</v>
      </c>
      <c r="M369">
        <f t="shared" si="42"/>
        <v>27</v>
      </c>
      <c r="N369">
        <f t="shared" si="43"/>
        <v>0.81481481481481477</v>
      </c>
      <c r="O369">
        <f t="shared" si="44"/>
        <v>0.18518518518518517</v>
      </c>
      <c r="P369">
        <f t="shared" si="45"/>
        <v>0</v>
      </c>
      <c r="Q369">
        <f t="shared" si="46"/>
        <v>0</v>
      </c>
      <c r="R369">
        <f t="shared" si="47"/>
        <v>2.8148148148148149</v>
      </c>
      <c r="S369" t="str">
        <f t="shared" si="48"/>
        <v>Carter</v>
      </c>
    </row>
    <row r="370" spans="1:19" x14ac:dyDescent="0.3">
      <c r="A370" t="s">
        <v>829</v>
      </c>
      <c r="B370" t="s">
        <v>332</v>
      </c>
      <c r="C370">
        <v>19</v>
      </c>
      <c r="D370" t="s">
        <v>10</v>
      </c>
      <c r="E370" t="s">
        <v>447</v>
      </c>
      <c r="F370">
        <v>151</v>
      </c>
      <c r="G370">
        <v>81</v>
      </c>
      <c r="H370">
        <f t="shared" si="41"/>
        <v>0.53642384105960261</v>
      </c>
      <c r="I370">
        <v>26</v>
      </c>
      <c r="J370">
        <v>43</v>
      </c>
      <c r="K370">
        <v>9</v>
      </c>
      <c r="L370">
        <v>0</v>
      </c>
      <c r="M370">
        <f t="shared" si="42"/>
        <v>78</v>
      </c>
      <c r="N370">
        <f t="shared" si="43"/>
        <v>0.33333333333333331</v>
      </c>
      <c r="O370">
        <f t="shared" si="44"/>
        <v>0.55128205128205132</v>
      </c>
      <c r="P370">
        <f t="shared" si="45"/>
        <v>0.11538461538461539</v>
      </c>
      <c r="Q370">
        <f t="shared" si="46"/>
        <v>0</v>
      </c>
      <c r="R370">
        <f t="shared" si="47"/>
        <v>0.55128205128205132</v>
      </c>
      <c r="S370" t="str">
        <f t="shared" si="48"/>
        <v>Ford</v>
      </c>
    </row>
    <row r="371" spans="1:19" x14ac:dyDescent="0.3">
      <c r="A371" t="s">
        <v>830</v>
      </c>
      <c r="B371" t="s">
        <v>333</v>
      </c>
      <c r="C371">
        <v>19</v>
      </c>
      <c r="D371" t="s">
        <v>10</v>
      </c>
      <c r="E371" t="s">
        <v>448</v>
      </c>
      <c r="F371">
        <v>75</v>
      </c>
      <c r="G371">
        <v>49</v>
      </c>
      <c r="H371">
        <f t="shared" si="41"/>
        <v>0.65333333333333332</v>
      </c>
      <c r="I371">
        <v>20</v>
      </c>
      <c r="J371">
        <v>19</v>
      </c>
      <c r="K371">
        <v>0</v>
      </c>
      <c r="L371">
        <v>0</v>
      </c>
      <c r="M371">
        <f t="shared" si="42"/>
        <v>39</v>
      </c>
      <c r="N371">
        <f t="shared" si="43"/>
        <v>0.51282051282051277</v>
      </c>
      <c r="O371">
        <f t="shared" si="44"/>
        <v>0.48717948717948717</v>
      </c>
      <c r="P371">
        <f t="shared" si="45"/>
        <v>0</v>
      </c>
      <c r="Q371">
        <f t="shared" si="46"/>
        <v>0</v>
      </c>
      <c r="R371">
        <f t="shared" si="47"/>
        <v>2.5128205128205128</v>
      </c>
      <c r="S371" t="str">
        <f t="shared" si="48"/>
        <v>Carter</v>
      </c>
    </row>
    <row r="372" spans="1:19" x14ac:dyDescent="0.3">
      <c r="A372" t="s">
        <v>831</v>
      </c>
      <c r="B372" t="s">
        <v>334</v>
      </c>
      <c r="C372">
        <v>19</v>
      </c>
      <c r="D372" t="s">
        <v>10</v>
      </c>
      <c r="E372" t="s">
        <v>446</v>
      </c>
      <c r="F372">
        <v>229</v>
      </c>
      <c r="G372">
        <v>138</v>
      </c>
      <c r="H372">
        <f t="shared" si="41"/>
        <v>0.6026200873362445</v>
      </c>
      <c r="I372">
        <v>49</v>
      </c>
      <c r="J372">
        <v>58</v>
      </c>
      <c r="K372">
        <v>12</v>
      </c>
      <c r="L372">
        <v>0</v>
      </c>
      <c r="M372">
        <f t="shared" si="42"/>
        <v>119</v>
      </c>
      <c r="N372">
        <f t="shared" si="43"/>
        <v>0.41176470588235292</v>
      </c>
      <c r="O372">
        <f t="shared" si="44"/>
        <v>0.48739495798319327</v>
      </c>
      <c r="P372">
        <f t="shared" si="45"/>
        <v>0.10084033613445378</v>
      </c>
      <c r="Q372">
        <f t="shared" si="46"/>
        <v>0</v>
      </c>
      <c r="R372">
        <f t="shared" si="47"/>
        <v>0.48739495798319327</v>
      </c>
      <c r="S372" t="str">
        <f t="shared" si="48"/>
        <v>Ford</v>
      </c>
    </row>
    <row r="373" spans="1:19" x14ac:dyDescent="0.3">
      <c r="A373" t="s">
        <v>832</v>
      </c>
      <c r="B373" t="s">
        <v>335</v>
      </c>
      <c r="C373">
        <v>19</v>
      </c>
      <c r="D373" t="s">
        <v>10</v>
      </c>
      <c r="E373" t="s">
        <v>448</v>
      </c>
      <c r="F373">
        <v>76</v>
      </c>
      <c r="G373">
        <v>43</v>
      </c>
      <c r="H373">
        <f t="shared" si="41"/>
        <v>0.56578947368421051</v>
      </c>
      <c r="I373">
        <v>29</v>
      </c>
      <c r="J373">
        <v>13</v>
      </c>
      <c r="K373">
        <v>0</v>
      </c>
      <c r="L373">
        <v>0</v>
      </c>
      <c r="M373">
        <f t="shared" si="42"/>
        <v>42</v>
      </c>
      <c r="N373">
        <f t="shared" si="43"/>
        <v>0.69047619047619047</v>
      </c>
      <c r="O373">
        <f t="shared" si="44"/>
        <v>0.30952380952380953</v>
      </c>
      <c r="P373">
        <f t="shared" si="45"/>
        <v>0</v>
      </c>
      <c r="Q373">
        <f t="shared" si="46"/>
        <v>0</v>
      </c>
      <c r="R373">
        <f t="shared" si="47"/>
        <v>2.6904761904761907</v>
      </c>
      <c r="S373" t="str">
        <f t="shared" si="48"/>
        <v>Carter</v>
      </c>
    </row>
    <row r="374" spans="1:19" x14ac:dyDescent="0.3">
      <c r="A374" t="s">
        <v>833</v>
      </c>
      <c r="B374" t="s">
        <v>336</v>
      </c>
      <c r="C374">
        <v>19</v>
      </c>
      <c r="D374" t="s">
        <v>10</v>
      </c>
      <c r="E374" t="s">
        <v>448</v>
      </c>
      <c r="F374">
        <v>494</v>
      </c>
      <c r="G374">
        <v>246</v>
      </c>
      <c r="H374">
        <f t="shared" si="41"/>
        <v>0.49797570850202427</v>
      </c>
      <c r="I374">
        <v>82</v>
      </c>
      <c r="J374">
        <v>121</v>
      </c>
      <c r="K374">
        <v>22</v>
      </c>
      <c r="L374">
        <v>0</v>
      </c>
      <c r="M374">
        <f t="shared" si="42"/>
        <v>225</v>
      </c>
      <c r="N374">
        <f t="shared" si="43"/>
        <v>0.36444444444444446</v>
      </c>
      <c r="O374">
        <f t="shared" si="44"/>
        <v>0.5377777777777778</v>
      </c>
      <c r="P374">
        <f t="shared" si="45"/>
        <v>9.7777777777777783E-2</v>
      </c>
      <c r="Q374">
        <f t="shared" si="46"/>
        <v>0</v>
      </c>
      <c r="R374">
        <f t="shared" si="47"/>
        <v>0.5377777777777778</v>
      </c>
      <c r="S374" t="str">
        <f t="shared" si="48"/>
        <v>Ford</v>
      </c>
    </row>
    <row r="375" spans="1:19" x14ac:dyDescent="0.3">
      <c r="A375" t="s">
        <v>834</v>
      </c>
      <c r="B375" t="s">
        <v>337</v>
      </c>
      <c r="C375">
        <v>19</v>
      </c>
      <c r="D375" t="s">
        <v>10</v>
      </c>
      <c r="E375" t="s">
        <v>446</v>
      </c>
      <c r="F375">
        <v>74</v>
      </c>
      <c r="G375">
        <v>66</v>
      </c>
      <c r="H375">
        <f t="shared" si="41"/>
        <v>0.89189189189189189</v>
      </c>
      <c r="I375">
        <v>12</v>
      </c>
      <c r="J375">
        <v>38</v>
      </c>
      <c r="K375">
        <v>1</v>
      </c>
      <c r="L375">
        <v>6</v>
      </c>
      <c r="M375">
        <f t="shared" si="42"/>
        <v>57</v>
      </c>
      <c r="N375">
        <f t="shared" si="43"/>
        <v>0.21052631578947367</v>
      </c>
      <c r="O375">
        <f t="shared" si="44"/>
        <v>0.66666666666666663</v>
      </c>
      <c r="P375">
        <f t="shared" si="45"/>
        <v>1.7543859649122806E-2</v>
      </c>
      <c r="Q375">
        <f t="shared" si="46"/>
        <v>0.10526315789473684</v>
      </c>
      <c r="R375">
        <f t="shared" si="47"/>
        <v>0.66666666666666663</v>
      </c>
      <c r="S375" t="str">
        <f t="shared" si="48"/>
        <v>Ford</v>
      </c>
    </row>
    <row r="376" spans="1:19" x14ac:dyDescent="0.3">
      <c r="A376" t="s">
        <v>835</v>
      </c>
      <c r="B376" t="s">
        <v>39</v>
      </c>
      <c r="C376">
        <v>19</v>
      </c>
      <c r="D376" t="s">
        <v>44</v>
      </c>
      <c r="E376">
        <v>0</v>
      </c>
      <c r="F376">
        <v>0</v>
      </c>
      <c r="G376">
        <v>585</v>
      </c>
      <c r="H376" t="str">
        <f t="shared" si="41"/>
        <v/>
      </c>
      <c r="I376">
        <v>257</v>
      </c>
      <c r="J376">
        <v>285</v>
      </c>
      <c r="K376">
        <v>43</v>
      </c>
      <c r="L376">
        <v>0</v>
      </c>
      <c r="M376">
        <f t="shared" si="42"/>
        <v>585</v>
      </c>
      <c r="N376">
        <f t="shared" si="43"/>
        <v>0.43931623931623931</v>
      </c>
      <c r="O376">
        <f t="shared" si="44"/>
        <v>0.48717948717948717</v>
      </c>
      <c r="P376">
        <f t="shared" si="45"/>
        <v>7.3504273504273507E-2</v>
      </c>
      <c r="Q376">
        <f t="shared" si="46"/>
        <v>0</v>
      </c>
      <c r="R376">
        <f t="shared" si="47"/>
        <v>0.48717948717948717</v>
      </c>
      <c r="S376" t="str">
        <f t="shared" si="48"/>
        <v>Ford</v>
      </c>
    </row>
    <row r="377" spans="1:19" x14ac:dyDescent="0.3">
      <c r="A377" t="s">
        <v>836</v>
      </c>
      <c r="B377" t="s">
        <v>40</v>
      </c>
      <c r="C377">
        <v>19</v>
      </c>
      <c r="D377" t="s">
        <v>43</v>
      </c>
      <c r="E377">
        <v>0</v>
      </c>
      <c r="F377">
        <v>0</v>
      </c>
      <c r="G377">
        <v>0</v>
      </c>
      <c r="H377" t="str">
        <f t="shared" si="41"/>
        <v/>
      </c>
      <c r="I377">
        <v>78</v>
      </c>
      <c r="J377">
        <v>78</v>
      </c>
      <c r="K377">
        <v>17</v>
      </c>
      <c r="L377">
        <v>0</v>
      </c>
      <c r="M377">
        <f t="shared" si="42"/>
        <v>173</v>
      </c>
      <c r="N377">
        <f t="shared" si="43"/>
        <v>0.45086705202312138</v>
      </c>
      <c r="O377">
        <f t="shared" si="44"/>
        <v>0.45086705202312138</v>
      </c>
      <c r="P377">
        <f t="shared" si="45"/>
        <v>9.8265895953757232E-2</v>
      </c>
      <c r="Q377">
        <f t="shared" si="46"/>
        <v>0</v>
      </c>
      <c r="R377">
        <f t="shared" si="47"/>
        <v>9</v>
      </c>
      <c r="S377" t="str">
        <f t="shared" si="48"/>
        <v>Tie</v>
      </c>
    </row>
    <row r="378" spans="1:19" x14ac:dyDescent="0.3">
      <c r="A378" t="s">
        <v>837</v>
      </c>
      <c r="B378" t="s">
        <v>41</v>
      </c>
      <c r="C378">
        <v>19</v>
      </c>
      <c r="D378" t="s">
        <v>42</v>
      </c>
      <c r="E378">
        <v>0</v>
      </c>
      <c r="F378">
        <v>5992</v>
      </c>
      <c r="G378">
        <v>3736</v>
      </c>
      <c r="H378">
        <f t="shared" si="41"/>
        <v>0.62349799732977307</v>
      </c>
      <c r="I378">
        <v>1415</v>
      </c>
      <c r="J378">
        <v>1893</v>
      </c>
      <c r="K378">
        <v>285</v>
      </c>
      <c r="L378">
        <v>17</v>
      </c>
      <c r="M378">
        <f t="shared" si="42"/>
        <v>3610</v>
      </c>
      <c r="N378">
        <f t="shared" si="43"/>
        <v>0.39196675900277006</v>
      </c>
      <c r="O378">
        <f t="shared" si="44"/>
        <v>0.52437673130193907</v>
      </c>
      <c r="P378">
        <f t="shared" si="45"/>
        <v>7.8947368421052627E-2</v>
      </c>
      <c r="Q378">
        <f t="shared" si="46"/>
        <v>4.7091412742382268E-3</v>
      </c>
      <c r="R378">
        <f t="shared" si="47"/>
        <v>0.52437673130193907</v>
      </c>
      <c r="S378" t="str">
        <f t="shared" si="48"/>
        <v>Ford</v>
      </c>
    </row>
    <row r="379" spans="1:19" x14ac:dyDescent="0.3">
      <c r="A379" t="s">
        <v>838</v>
      </c>
      <c r="B379" t="s">
        <v>338</v>
      </c>
      <c r="C379">
        <v>20</v>
      </c>
      <c r="D379" t="s">
        <v>10</v>
      </c>
      <c r="E379" t="s">
        <v>449</v>
      </c>
      <c r="F379">
        <v>1083</v>
      </c>
      <c r="G379">
        <v>613</v>
      </c>
      <c r="H379">
        <f t="shared" si="41"/>
        <v>0.56602031394275165</v>
      </c>
      <c r="I379">
        <v>146</v>
      </c>
      <c r="J379">
        <v>382</v>
      </c>
      <c r="K379">
        <v>41</v>
      </c>
      <c r="L379">
        <v>6</v>
      </c>
      <c r="M379">
        <f t="shared" si="42"/>
        <v>575</v>
      </c>
      <c r="N379">
        <f t="shared" si="43"/>
        <v>0.25391304347826088</v>
      </c>
      <c r="O379">
        <f t="shared" si="44"/>
        <v>0.66434782608695653</v>
      </c>
      <c r="P379">
        <f t="shared" si="45"/>
        <v>7.1304347826086953E-2</v>
      </c>
      <c r="Q379">
        <f t="shared" si="46"/>
        <v>1.0434782608695653E-2</v>
      </c>
      <c r="R379">
        <f t="shared" si="47"/>
        <v>0.66434782608695653</v>
      </c>
      <c r="S379" t="str">
        <f t="shared" si="48"/>
        <v>Ford</v>
      </c>
    </row>
    <row r="380" spans="1:19" x14ac:dyDescent="0.3">
      <c r="A380" t="s">
        <v>839</v>
      </c>
      <c r="B380" t="s">
        <v>339</v>
      </c>
      <c r="C380">
        <v>20</v>
      </c>
      <c r="D380" t="s">
        <v>10</v>
      </c>
      <c r="E380" t="s">
        <v>449</v>
      </c>
      <c r="F380">
        <v>1239</v>
      </c>
      <c r="G380">
        <v>620</v>
      </c>
      <c r="H380">
        <f t="shared" ref="H380:H446" si="49">IF(F380=0,"",G380/F380)</f>
        <v>0.50040355125100888</v>
      </c>
      <c r="I380">
        <v>180</v>
      </c>
      <c r="J380">
        <v>335</v>
      </c>
      <c r="K380">
        <v>60</v>
      </c>
      <c r="L380">
        <v>6</v>
      </c>
      <c r="M380">
        <f t="shared" si="42"/>
        <v>581</v>
      </c>
      <c r="N380">
        <f t="shared" si="43"/>
        <v>0.3098106712564544</v>
      </c>
      <c r="O380">
        <f t="shared" si="44"/>
        <v>0.576592082616179</v>
      </c>
      <c r="P380">
        <f t="shared" si="45"/>
        <v>0.10327022375215146</v>
      </c>
      <c r="Q380">
        <f t="shared" si="46"/>
        <v>1.0327022375215147E-2</v>
      </c>
      <c r="R380">
        <f t="shared" si="47"/>
        <v>0.576592082616179</v>
      </c>
      <c r="S380" t="str">
        <f t="shared" si="48"/>
        <v>Ford</v>
      </c>
    </row>
    <row r="381" spans="1:19" x14ac:dyDescent="0.3">
      <c r="A381" t="s">
        <v>840</v>
      </c>
      <c r="B381" t="s">
        <v>340</v>
      </c>
      <c r="C381">
        <v>20</v>
      </c>
      <c r="D381" t="s">
        <v>10</v>
      </c>
      <c r="E381" t="s">
        <v>449</v>
      </c>
      <c r="F381">
        <v>871</v>
      </c>
      <c r="G381">
        <v>373</v>
      </c>
      <c r="H381">
        <f t="shared" si="49"/>
        <v>0.42824339839265213</v>
      </c>
      <c r="I381">
        <v>120</v>
      </c>
      <c r="J381">
        <v>171</v>
      </c>
      <c r="K381">
        <v>56</v>
      </c>
      <c r="L381">
        <v>6</v>
      </c>
      <c r="M381">
        <f t="shared" si="42"/>
        <v>353</v>
      </c>
      <c r="N381">
        <f t="shared" si="43"/>
        <v>0.33994334277620397</v>
      </c>
      <c r="O381">
        <f t="shared" si="44"/>
        <v>0.48441926345609065</v>
      </c>
      <c r="P381">
        <f t="shared" si="45"/>
        <v>0.15864022662889518</v>
      </c>
      <c r="Q381">
        <f t="shared" si="46"/>
        <v>1.69971671388102E-2</v>
      </c>
      <c r="R381">
        <f t="shared" si="47"/>
        <v>0.48441926345609065</v>
      </c>
      <c r="S381" t="str">
        <f t="shared" si="48"/>
        <v>Ford</v>
      </c>
    </row>
    <row r="382" spans="1:19" x14ac:dyDescent="0.3">
      <c r="A382" t="s">
        <v>841</v>
      </c>
      <c r="B382" t="s">
        <v>341</v>
      </c>
      <c r="C382">
        <v>20</v>
      </c>
      <c r="D382" t="s">
        <v>10</v>
      </c>
      <c r="E382" t="s">
        <v>449</v>
      </c>
      <c r="F382">
        <v>1095</v>
      </c>
      <c r="G382">
        <v>476</v>
      </c>
      <c r="H382">
        <f t="shared" si="49"/>
        <v>0.43470319634703197</v>
      </c>
      <c r="I382">
        <v>157</v>
      </c>
      <c r="J382">
        <v>205</v>
      </c>
      <c r="K382">
        <v>34</v>
      </c>
      <c r="L382">
        <v>6</v>
      </c>
      <c r="M382">
        <f t="shared" si="42"/>
        <v>402</v>
      </c>
      <c r="N382">
        <f t="shared" si="43"/>
        <v>0.39054726368159204</v>
      </c>
      <c r="O382">
        <f t="shared" si="44"/>
        <v>0.50995024875621886</v>
      </c>
      <c r="P382">
        <f t="shared" si="45"/>
        <v>8.45771144278607E-2</v>
      </c>
      <c r="Q382">
        <f t="shared" si="46"/>
        <v>1.4925373134328358E-2</v>
      </c>
      <c r="R382">
        <f t="shared" si="47"/>
        <v>0.50995024875621886</v>
      </c>
      <c r="S382" t="str">
        <f t="shared" si="48"/>
        <v>Ford</v>
      </c>
    </row>
    <row r="383" spans="1:19" x14ac:dyDescent="0.3">
      <c r="A383" t="s">
        <v>842</v>
      </c>
      <c r="B383" t="s">
        <v>342</v>
      </c>
      <c r="C383">
        <v>20</v>
      </c>
      <c r="D383" t="s">
        <v>10</v>
      </c>
      <c r="E383" t="s">
        <v>446</v>
      </c>
      <c r="F383">
        <v>56</v>
      </c>
      <c r="G383">
        <v>14</v>
      </c>
      <c r="H383">
        <f t="shared" si="49"/>
        <v>0.25</v>
      </c>
      <c r="I383">
        <v>0</v>
      </c>
      <c r="J383">
        <v>7</v>
      </c>
      <c r="K383">
        <v>5</v>
      </c>
      <c r="L383">
        <v>0</v>
      </c>
      <c r="M383">
        <f t="shared" si="42"/>
        <v>12</v>
      </c>
      <c r="N383">
        <f t="shared" si="43"/>
        <v>0</v>
      </c>
      <c r="O383">
        <f t="shared" si="44"/>
        <v>0.58333333333333337</v>
      </c>
      <c r="P383">
        <f t="shared" si="45"/>
        <v>0.41666666666666669</v>
      </c>
      <c r="Q383">
        <f t="shared" si="46"/>
        <v>0</v>
      </c>
      <c r="R383">
        <f t="shared" si="47"/>
        <v>0.58333333333333337</v>
      </c>
      <c r="S383" t="str">
        <f t="shared" si="48"/>
        <v>Ford</v>
      </c>
    </row>
    <row r="384" spans="1:19" x14ac:dyDescent="0.3">
      <c r="A384" t="s">
        <v>843</v>
      </c>
      <c r="B384" t="s">
        <v>343</v>
      </c>
      <c r="C384">
        <v>20</v>
      </c>
      <c r="D384" t="s">
        <v>10</v>
      </c>
      <c r="E384" t="s">
        <v>449</v>
      </c>
      <c r="F384">
        <v>105</v>
      </c>
      <c r="G384">
        <v>39</v>
      </c>
      <c r="H384">
        <f t="shared" si="49"/>
        <v>0.37142857142857144</v>
      </c>
      <c r="I384">
        <v>6</v>
      </c>
      <c r="J384">
        <v>15</v>
      </c>
      <c r="K384">
        <v>9</v>
      </c>
      <c r="L384">
        <v>1</v>
      </c>
      <c r="M384">
        <f t="shared" si="42"/>
        <v>31</v>
      </c>
      <c r="N384">
        <f t="shared" si="43"/>
        <v>0.19354838709677419</v>
      </c>
      <c r="O384">
        <f t="shared" si="44"/>
        <v>0.4838709677419355</v>
      </c>
      <c r="P384">
        <f t="shared" si="45"/>
        <v>0.29032258064516131</v>
      </c>
      <c r="Q384">
        <f t="shared" si="46"/>
        <v>3.2258064516129031E-2</v>
      </c>
      <c r="R384">
        <f t="shared" si="47"/>
        <v>0.4838709677419355</v>
      </c>
      <c r="S384" t="str">
        <f t="shared" si="48"/>
        <v>Ford</v>
      </c>
    </row>
    <row r="385" spans="1:19" x14ac:dyDescent="0.3">
      <c r="A385" t="s">
        <v>844</v>
      </c>
      <c r="B385" t="s">
        <v>344</v>
      </c>
      <c r="C385">
        <v>20</v>
      </c>
      <c r="D385" t="s">
        <v>10</v>
      </c>
      <c r="E385" t="s">
        <v>449</v>
      </c>
      <c r="F385">
        <v>1882</v>
      </c>
      <c r="G385">
        <v>1043</v>
      </c>
      <c r="H385">
        <f t="shared" si="49"/>
        <v>0.55419766206163656</v>
      </c>
      <c r="I385">
        <v>363</v>
      </c>
      <c r="J385">
        <v>499</v>
      </c>
      <c r="K385">
        <v>90</v>
      </c>
      <c r="L385">
        <v>18</v>
      </c>
      <c r="M385">
        <f t="shared" si="42"/>
        <v>970</v>
      </c>
      <c r="N385">
        <f t="shared" si="43"/>
        <v>0.37422680412371134</v>
      </c>
      <c r="O385">
        <f t="shared" si="44"/>
        <v>0.5144329896907216</v>
      </c>
      <c r="P385">
        <f t="shared" si="45"/>
        <v>9.2783505154639179E-2</v>
      </c>
      <c r="Q385">
        <f t="shared" si="46"/>
        <v>1.8556701030927835E-2</v>
      </c>
      <c r="R385">
        <f t="shared" si="47"/>
        <v>0.5144329896907216</v>
      </c>
      <c r="S385" t="str">
        <f t="shared" si="48"/>
        <v>Ford</v>
      </c>
    </row>
    <row r="386" spans="1:19" x14ac:dyDescent="0.3">
      <c r="A386" t="s">
        <v>845</v>
      </c>
      <c r="B386" t="s">
        <v>345</v>
      </c>
      <c r="C386">
        <v>20</v>
      </c>
      <c r="D386" t="s">
        <v>10</v>
      </c>
      <c r="E386" t="s">
        <v>449</v>
      </c>
      <c r="F386">
        <v>858</v>
      </c>
      <c r="G386">
        <v>434</v>
      </c>
      <c r="H386">
        <f t="shared" si="49"/>
        <v>0.5058275058275058</v>
      </c>
      <c r="I386">
        <v>106</v>
      </c>
      <c r="J386">
        <v>245</v>
      </c>
      <c r="K386">
        <v>26</v>
      </c>
      <c r="L386">
        <v>3</v>
      </c>
      <c r="M386">
        <f t="shared" si="42"/>
        <v>380</v>
      </c>
      <c r="N386">
        <f t="shared" si="43"/>
        <v>0.27894736842105261</v>
      </c>
      <c r="O386">
        <f t="shared" si="44"/>
        <v>0.64473684210526316</v>
      </c>
      <c r="P386">
        <f t="shared" si="45"/>
        <v>6.8421052631578952E-2</v>
      </c>
      <c r="Q386">
        <f t="shared" si="46"/>
        <v>7.8947368421052634E-3</v>
      </c>
      <c r="R386">
        <f t="shared" si="47"/>
        <v>0.64473684210526316</v>
      </c>
      <c r="S386" t="str">
        <f t="shared" si="48"/>
        <v>Ford</v>
      </c>
    </row>
    <row r="387" spans="1:19" x14ac:dyDescent="0.3">
      <c r="A387" t="s">
        <v>846</v>
      </c>
      <c r="B387" t="s">
        <v>346</v>
      </c>
      <c r="C387">
        <v>20</v>
      </c>
      <c r="D387" t="s">
        <v>10</v>
      </c>
      <c r="E387" t="s">
        <v>449</v>
      </c>
      <c r="F387">
        <v>502</v>
      </c>
      <c r="G387">
        <v>259</v>
      </c>
      <c r="H387">
        <f t="shared" si="49"/>
        <v>0.51593625498007967</v>
      </c>
      <c r="I387">
        <v>81</v>
      </c>
      <c r="J387">
        <v>118</v>
      </c>
      <c r="K387">
        <v>28</v>
      </c>
      <c r="L387">
        <v>6</v>
      </c>
      <c r="M387">
        <f t="shared" ref="M387:M450" si="50">SUM(I387:L387)</f>
        <v>233</v>
      </c>
      <c r="N387">
        <f t="shared" ref="N387:N450" si="51">I387/$M387</f>
        <v>0.34763948497854075</v>
      </c>
      <c r="O387">
        <f t="shared" ref="O387:O450" si="52">J387/$M387</f>
        <v>0.50643776824034337</v>
      </c>
      <c r="P387">
        <f t="shared" ref="P387:P450" si="53">K387/$M387</f>
        <v>0.12017167381974249</v>
      </c>
      <c r="Q387">
        <f t="shared" ref="Q387:Q450" si="54">L387/$M387</f>
        <v>2.575107296137339E-2</v>
      </c>
      <c r="R387">
        <f t="shared" ref="R387:R450" si="55">IF(M387=0,10,IF(MAX(I387:L387)=LARGE(I387:L387,2),9,IF(J387=MAX(I387:L387),O387,IF(I387=MAX(I387:L387),N387+2,IF(K387=MAX(I387:L387),P387+3,-1)))))</f>
        <v>0.50643776824034337</v>
      </c>
      <c r="S387" t="str">
        <f t="shared" ref="S387:S450" si="56">IF(M387=0,"No Votes",IF(MAX(I387:L387)=LARGE(I387:L387,2),"Tie",IF(J387=MAX(I387:L387),"Ford",IF(I387=MAX(I387:L387),"Carter",IF(K387=MAX(I387:L387),"Macbride",-1)))))</f>
        <v>Ford</v>
      </c>
    </row>
    <row r="388" spans="1:19" x14ac:dyDescent="0.3">
      <c r="A388" t="s">
        <v>847</v>
      </c>
      <c r="B388" t="s">
        <v>347</v>
      </c>
      <c r="C388">
        <v>20</v>
      </c>
      <c r="D388" t="s">
        <v>10</v>
      </c>
      <c r="E388" t="s">
        <v>449</v>
      </c>
      <c r="F388">
        <v>740</v>
      </c>
      <c r="G388">
        <v>354</v>
      </c>
      <c r="H388">
        <f t="shared" si="49"/>
        <v>0.47837837837837838</v>
      </c>
      <c r="I388">
        <v>100</v>
      </c>
      <c r="J388">
        <v>198</v>
      </c>
      <c r="K388">
        <v>32</v>
      </c>
      <c r="L388">
        <v>7</v>
      </c>
      <c r="M388">
        <f t="shared" si="50"/>
        <v>337</v>
      </c>
      <c r="N388">
        <f t="shared" si="51"/>
        <v>0.29673590504451036</v>
      </c>
      <c r="O388">
        <f t="shared" si="52"/>
        <v>0.58753709198813053</v>
      </c>
      <c r="P388">
        <f t="shared" si="53"/>
        <v>9.4955489614243327E-2</v>
      </c>
      <c r="Q388">
        <f t="shared" si="54"/>
        <v>2.0771513353115726E-2</v>
      </c>
      <c r="R388">
        <f t="shared" si="55"/>
        <v>0.58753709198813053</v>
      </c>
      <c r="S388" t="str">
        <f t="shared" si="56"/>
        <v>Ford</v>
      </c>
    </row>
    <row r="389" spans="1:19" x14ac:dyDescent="0.3">
      <c r="A389" t="s">
        <v>848</v>
      </c>
      <c r="B389" t="s">
        <v>348</v>
      </c>
      <c r="C389">
        <v>20</v>
      </c>
      <c r="D389" t="s">
        <v>10</v>
      </c>
      <c r="E389" t="s">
        <v>449</v>
      </c>
      <c r="F389">
        <v>764</v>
      </c>
      <c r="G389">
        <v>259</v>
      </c>
      <c r="H389">
        <f t="shared" si="49"/>
        <v>0.33900523560209422</v>
      </c>
      <c r="I389">
        <v>79</v>
      </c>
      <c r="J389">
        <v>131</v>
      </c>
      <c r="K389">
        <v>22</v>
      </c>
      <c r="L389">
        <v>4</v>
      </c>
      <c r="M389">
        <f t="shared" si="50"/>
        <v>236</v>
      </c>
      <c r="N389">
        <f t="shared" si="51"/>
        <v>0.3347457627118644</v>
      </c>
      <c r="O389">
        <f t="shared" si="52"/>
        <v>0.55508474576271183</v>
      </c>
      <c r="P389">
        <f t="shared" si="53"/>
        <v>9.3220338983050849E-2</v>
      </c>
      <c r="Q389">
        <f t="shared" si="54"/>
        <v>1.6949152542372881E-2</v>
      </c>
      <c r="R389">
        <f t="shared" si="55"/>
        <v>0.55508474576271183</v>
      </c>
      <c r="S389" t="str">
        <f t="shared" si="56"/>
        <v>Ford</v>
      </c>
    </row>
    <row r="390" spans="1:19" x14ac:dyDescent="0.3">
      <c r="A390" t="s">
        <v>849</v>
      </c>
      <c r="B390" t="s">
        <v>349</v>
      </c>
      <c r="C390">
        <v>20</v>
      </c>
      <c r="D390" t="s">
        <v>10</v>
      </c>
      <c r="E390" t="s">
        <v>449</v>
      </c>
      <c r="F390">
        <v>689</v>
      </c>
      <c r="G390">
        <v>318</v>
      </c>
      <c r="H390">
        <f t="shared" si="49"/>
        <v>0.46153846153846156</v>
      </c>
      <c r="I390">
        <v>121</v>
      </c>
      <c r="J390">
        <v>115</v>
      </c>
      <c r="K390">
        <v>19</v>
      </c>
      <c r="L390">
        <v>3</v>
      </c>
      <c r="M390">
        <f t="shared" si="50"/>
        <v>258</v>
      </c>
      <c r="N390">
        <f t="shared" si="51"/>
        <v>0.4689922480620155</v>
      </c>
      <c r="O390">
        <f t="shared" si="52"/>
        <v>0.44573643410852715</v>
      </c>
      <c r="P390">
        <f t="shared" si="53"/>
        <v>7.3643410852713184E-2</v>
      </c>
      <c r="Q390">
        <f t="shared" si="54"/>
        <v>1.1627906976744186E-2</v>
      </c>
      <c r="R390">
        <f t="shared" si="55"/>
        <v>2.4689922480620154</v>
      </c>
      <c r="S390" t="str">
        <f t="shared" si="56"/>
        <v>Carter</v>
      </c>
    </row>
    <row r="391" spans="1:19" x14ac:dyDescent="0.3">
      <c r="A391" t="s">
        <v>850</v>
      </c>
      <c r="B391" t="s">
        <v>350</v>
      </c>
      <c r="C391">
        <v>20</v>
      </c>
      <c r="D391" t="s">
        <v>10</v>
      </c>
      <c r="E391" t="s">
        <v>449</v>
      </c>
      <c r="F391">
        <v>561</v>
      </c>
      <c r="G391">
        <v>251</v>
      </c>
      <c r="H391">
        <f t="shared" si="49"/>
        <v>0.44741532976827092</v>
      </c>
      <c r="I391">
        <v>69</v>
      </c>
      <c r="J391">
        <v>134</v>
      </c>
      <c r="K391">
        <v>21</v>
      </c>
      <c r="L391">
        <v>6</v>
      </c>
      <c r="M391">
        <f t="shared" si="50"/>
        <v>230</v>
      </c>
      <c r="N391">
        <f t="shared" si="51"/>
        <v>0.3</v>
      </c>
      <c r="O391">
        <f t="shared" si="52"/>
        <v>0.58260869565217388</v>
      </c>
      <c r="P391">
        <f t="shared" si="53"/>
        <v>9.1304347826086957E-2</v>
      </c>
      <c r="Q391">
        <f t="shared" si="54"/>
        <v>2.6086956521739129E-2</v>
      </c>
      <c r="R391">
        <f t="shared" si="55"/>
        <v>0.58260869565217388</v>
      </c>
      <c r="S391" t="str">
        <f t="shared" si="56"/>
        <v>Ford</v>
      </c>
    </row>
    <row r="392" spans="1:19" x14ac:dyDescent="0.3">
      <c r="A392" t="s">
        <v>851</v>
      </c>
      <c r="B392" t="s">
        <v>351</v>
      </c>
      <c r="C392">
        <v>20</v>
      </c>
      <c r="D392" t="s">
        <v>10</v>
      </c>
      <c r="E392" t="s">
        <v>449</v>
      </c>
      <c r="F392">
        <v>794</v>
      </c>
      <c r="G392">
        <v>372</v>
      </c>
      <c r="H392">
        <f t="shared" si="49"/>
        <v>0.46851385390428213</v>
      </c>
      <c r="I392">
        <v>100</v>
      </c>
      <c r="J392">
        <v>185</v>
      </c>
      <c r="K392">
        <v>20</v>
      </c>
      <c r="L392">
        <v>4</v>
      </c>
      <c r="M392">
        <f t="shared" si="50"/>
        <v>309</v>
      </c>
      <c r="N392">
        <f t="shared" si="51"/>
        <v>0.32362459546925565</v>
      </c>
      <c r="O392">
        <f t="shared" si="52"/>
        <v>0.59870550161812297</v>
      </c>
      <c r="P392">
        <f t="shared" si="53"/>
        <v>6.4724919093851127E-2</v>
      </c>
      <c r="Q392">
        <f t="shared" si="54"/>
        <v>1.2944983818770227E-2</v>
      </c>
      <c r="R392">
        <f t="shared" si="55"/>
        <v>0.59870550161812297</v>
      </c>
      <c r="S392" t="str">
        <f t="shared" si="56"/>
        <v>Ford</v>
      </c>
    </row>
    <row r="393" spans="1:19" x14ac:dyDescent="0.3">
      <c r="A393" t="s">
        <v>852</v>
      </c>
      <c r="B393" t="s">
        <v>352</v>
      </c>
      <c r="C393">
        <v>20</v>
      </c>
      <c r="D393" t="s">
        <v>10</v>
      </c>
      <c r="E393" t="s">
        <v>449</v>
      </c>
      <c r="F393">
        <v>1325</v>
      </c>
      <c r="G393">
        <v>507</v>
      </c>
      <c r="H393">
        <f t="shared" si="49"/>
        <v>0.38264150943396225</v>
      </c>
      <c r="I393">
        <v>240</v>
      </c>
      <c r="J393">
        <v>175</v>
      </c>
      <c r="K393">
        <v>40</v>
      </c>
      <c r="L393">
        <v>6</v>
      </c>
      <c r="M393">
        <f t="shared" si="50"/>
        <v>461</v>
      </c>
      <c r="N393">
        <f t="shared" si="51"/>
        <v>0.52060737527114964</v>
      </c>
      <c r="O393">
        <f t="shared" si="52"/>
        <v>0.37960954446854661</v>
      </c>
      <c r="P393">
        <f t="shared" si="53"/>
        <v>8.6767895878524945E-2</v>
      </c>
      <c r="Q393">
        <f t="shared" si="54"/>
        <v>1.3015184381778741E-2</v>
      </c>
      <c r="R393">
        <f t="shared" si="55"/>
        <v>2.5206073752711498</v>
      </c>
      <c r="S393" t="str">
        <f t="shared" si="56"/>
        <v>Carter</v>
      </c>
    </row>
    <row r="394" spans="1:19" x14ac:dyDescent="0.3">
      <c r="A394" t="s">
        <v>853</v>
      </c>
      <c r="B394" t="s">
        <v>353</v>
      </c>
      <c r="C394">
        <v>20</v>
      </c>
      <c r="D394" t="s">
        <v>10</v>
      </c>
      <c r="E394" t="s">
        <v>449</v>
      </c>
      <c r="F394">
        <v>731</v>
      </c>
      <c r="G394">
        <v>311</v>
      </c>
      <c r="H394">
        <f t="shared" si="49"/>
        <v>0.42544459644322846</v>
      </c>
      <c r="I394">
        <v>103</v>
      </c>
      <c r="J394">
        <v>160</v>
      </c>
      <c r="K394">
        <v>24</v>
      </c>
      <c r="L394">
        <v>5</v>
      </c>
      <c r="M394">
        <f t="shared" si="50"/>
        <v>292</v>
      </c>
      <c r="N394">
        <f t="shared" si="51"/>
        <v>0.35273972602739728</v>
      </c>
      <c r="O394">
        <f t="shared" si="52"/>
        <v>0.54794520547945202</v>
      </c>
      <c r="P394">
        <f t="shared" si="53"/>
        <v>8.2191780821917804E-2</v>
      </c>
      <c r="Q394">
        <f t="shared" si="54"/>
        <v>1.7123287671232876E-2</v>
      </c>
      <c r="R394">
        <f t="shared" si="55"/>
        <v>0.54794520547945202</v>
      </c>
      <c r="S394" t="str">
        <f t="shared" si="56"/>
        <v>Ford</v>
      </c>
    </row>
    <row r="395" spans="1:19" x14ac:dyDescent="0.3">
      <c r="A395" t="s">
        <v>854</v>
      </c>
      <c r="B395" t="s">
        <v>354</v>
      </c>
      <c r="C395">
        <v>20</v>
      </c>
      <c r="D395" t="s">
        <v>10</v>
      </c>
      <c r="E395" t="s">
        <v>449</v>
      </c>
      <c r="F395">
        <v>875</v>
      </c>
      <c r="G395">
        <v>386</v>
      </c>
      <c r="H395">
        <f t="shared" si="49"/>
        <v>0.44114285714285717</v>
      </c>
      <c r="I395">
        <v>111</v>
      </c>
      <c r="J395">
        <v>196</v>
      </c>
      <c r="K395">
        <v>36</v>
      </c>
      <c r="L395">
        <v>5</v>
      </c>
      <c r="M395">
        <f t="shared" si="50"/>
        <v>348</v>
      </c>
      <c r="N395">
        <f t="shared" si="51"/>
        <v>0.31896551724137934</v>
      </c>
      <c r="O395">
        <f t="shared" si="52"/>
        <v>0.56321839080459768</v>
      </c>
      <c r="P395">
        <f t="shared" si="53"/>
        <v>0.10344827586206896</v>
      </c>
      <c r="Q395">
        <f t="shared" si="54"/>
        <v>1.4367816091954023E-2</v>
      </c>
      <c r="R395">
        <f t="shared" si="55"/>
        <v>0.56321839080459768</v>
      </c>
      <c r="S395" t="str">
        <f t="shared" si="56"/>
        <v>Ford</v>
      </c>
    </row>
    <row r="396" spans="1:19" x14ac:dyDescent="0.3">
      <c r="A396" t="s">
        <v>855</v>
      </c>
      <c r="B396" t="s">
        <v>355</v>
      </c>
      <c r="C396">
        <v>20</v>
      </c>
      <c r="D396" t="s">
        <v>10</v>
      </c>
      <c r="E396" t="s">
        <v>449</v>
      </c>
      <c r="F396">
        <v>449</v>
      </c>
      <c r="G396">
        <v>255</v>
      </c>
      <c r="H396">
        <f t="shared" si="49"/>
        <v>0.56792873051224946</v>
      </c>
      <c r="I396">
        <v>64</v>
      </c>
      <c r="J396">
        <v>161</v>
      </c>
      <c r="K396">
        <v>10</v>
      </c>
      <c r="L396">
        <v>2</v>
      </c>
      <c r="M396">
        <f t="shared" si="50"/>
        <v>237</v>
      </c>
      <c r="N396">
        <f t="shared" si="51"/>
        <v>0.27004219409282698</v>
      </c>
      <c r="O396">
        <f t="shared" si="52"/>
        <v>0.67932489451476796</v>
      </c>
      <c r="P396">
        <f t="shared" si="53"/>
        <v>4.2194092827004218E-2</v>
      </c>
      <c r="Q396">
        <f t="shared" si="54"/>
        <v>8.4388185654008432E-3</v>
      </c>
      <c r="R396">
        <f t="shared" si="55"/>
        <v>0.67932489451476796</v>
      </c>
      <c r="S396" t="str">
        <f t="shared" si="56"/>
        <v>Ford</v>
      </c>
    </row>
    <row r="397" spans="1:19" x14ac:dyDescent="0.3">
      <c r="A397" t="s">
        <v>856</v>
      </c>
      <c r="B397" t="s">
        <v>356</v>
      </c>
      <c r="C397">
        <v>20</v>
      </c>
      <c r="D397" t="s">
        <v>10</v>
      </c>
      <c r="E397" t="s">
        <v>449</v>
      </c>
      <c r="F397">
        <v>1124</v>
      </c>
      <c r="G397">
        <v>421</v>
      </c>
      <c r="H397">
        <f t="shared" si="49"/>
        <v>0.37455516014234874</v>
      </c>
      <c r="I397">
        <v>164</v>
      </c>
      <c r="J397">
        <v>175</v>
      </c>
      <c r="K397">
        <v>38</v>
      </c>
      <c r="L397">
        <v>6</v>
      </c>
      <c r="M397">
        <f t="shared" si="50"/>
        <v>383</v>
      </c>
      <c r="N397">
        <f t="shared" si="51"/>
        <v>0.42819843342036551</v>
      </c>
      <c r="O397">
        <f t="shared" si="52"/>
        <v>0.45691906005221933</v>
      </c>
      <c r="P397">
        <f t="shared" si="53"/>
        <v>9.921671018276762E-2</v>
      </c>
      <c r="Q397">
        <f t="shared" si="54"/>
        <v>1.5665796344647518E-2</v>
      </c>
      <c r="R397">
        <f t="shared" si="55"/>
        <v>0.45691906005221933</v>
      </c>
      <c r="S397" t="str">
        <f t="shared" si="56"/>
        <v>Ford</v>
      </c>
    </row>
    <row r="398" spans="1:19" x14ac:dyDescent="0.3">
      <c r="A398" t="s">
        <v>857</v>
      </c>
      <c r="B398" t="s">
        <v>357</v>
      </c>
      <c r="C398">
        <v>20</v>
      </c>
      <c r="D398" t="s">
        <v>10</v>
      </c>
      <c r="E398" t="s">
        <v>449</v>
      </c>
      <c r="F398">
        <v>578</v>
      </c>
      <c r="G398">
        <v>267</v>
      </c>
      <c r="H398">
        <f t="shared" si="49"/>
        <v>0.46193771626297581</v>
      </c>
      <c r="I398">
        <v>88</v>
      </c>
      <c r="J398">
        <v>139</v>
      </c>
      <c r="K398">
        <v>17</v>
      </c>
      <c r="L398">
        <v>2</v>
      </c>
      <c r="M398">
        <f t="shared" si="50"/>
        <v>246</v>
      </c>
      <c r="N398">
        <f t="shared" si="51"/>
        <v>0.35772357723577236</v>
      </c>
      <c r="O398">
        <f t="shared" si="52"/>
        <v>0.56504065040650409</v>
      </c>
      <c r="P398">
        <f t="shared" si="53"/>
        <v>6.910569105691057E-2</v>
      </c>
      <c r="Q398">
        <f t="shared" si="54"/>
        <v>8.130081300813009E-3</v>
      </c>
      <c r="R398">
        <f t="shared" si="55"/>
        <v>0.56504065040650409</v>
      </c>
      <c r="S398" t="str">
        <f t="shared" si="56"/>
        <v>Ford</v>
      </c>
    </row>
    <row r="399" spans="1:19" x14ac:dyDescent="0.3">
      <c r="A399" t="s">
        <v>858</v>
      </c>
      <c r="B399" t="s">
        <v>358</v>
      </c>
      <c r="C399">
        <v>20</v>
      </c>
      <c r="D399" t="s">
        <v>10</v>
      </c>
      <c r="E399" t="s">
        <v>449</v>
      </c>
      <c r="F399">
        <v>781</v>
      </c>
      <c r="G399">
        <v>405</v>
      </c>
      <c r="H399">
        <f t="shared" si="49"/>
        <v>0.51856594110115239</v>
      </c>
      <c r="I399">
        <v>106</v>
      </c>
      <c r="J399">
        <v>221</v>
      </c>
      <c r="K399">
        <v>32</v>
      </c>
      <c r="L399">
        <v>8</v>
      </c>
      <c r="M399">
        <f t="shared" si="50"/>
        <v>367</v>
      </c>
      <c r="N399">
        <f t="shared" si="51"/>
        <v>0.28882833787465939</v>
      </c>
      <c r="O399">
        <f t="shared" si="52"/>
        <v>0.60217983651226159</v>
      </c>
      <c r="P399">
        <f t="shared" si="53"/>
        <v>8.7193460490463212E-2</v>
      </c>
      <c r="Q399">
        <f t="shared" si="54"/>
        <v>2.1798365122615803E-2</v>
      </c>
      <c r="R399">
        <f t="shared" si="55"/>
        <v>0.60217983651226159</v>
      </c>
      <c r="S399" t="str">
        <f t="shared" si="56"/>
        <v>Ford</v>
      </c>
    </row>
    <row r="400" spans="1:19" x14ac:dyDescent="0.3">
      <c r="A400" t="s">
        <v>859</v>
      </c>
      <c r="B400" t="s">
        <v>359</v>
      </c>
      <c r="C400">
        <v>20</v>
      </c>
      <c r="D400" t="s">
        <v>10</v>
      </c>
      <c r="E400" t="s">
        <v>449</v>
      </c>
      <c r="F400">
        <v>1108</v>
      </c>
      <c r="G400">
        <v>597</v>
      </c>
      <c r="H400">
        <f t="shared" si="49"/>
        <v>0.53880866425992779</v>
      </c>
      <c r="I400">
        <v>152</v>
      </c>
      <c r="J400">
        <v>360</v>
      </c>
      <c r="K400">
        <v>43</v>
      </c>
      <c r="L400">
        <v>7</v>
      </c>
      <c r="M400">
        <f t="shared" si="50"/>
        <v>562</v>
      </c>
      <c r="N400">
        <f t="shared" si="51"/>
        <v>0.27046263345195731</v>
      </c>
      <c r="O400">
        <f t="shared" si="52"/>
        <v>0.64056939501779364</v>
      </c>
      <c r="P400">
        <f t="shared" si="53"/>
        <v>7.6512455516014238E-2</v>
      </c>
      <c r="Q400">
        <f t="shared" si="54"/>
        <v>1.2455516014234875E-2</v>
      </c>
      <c r="R400">
        <f t="shared" si="55"/>
        <v>0.64056939501779364</v>
      </c>
      <c r="S400" t="str">
        <f t="shared" si="56"/>
        <v>Ford</v>
      </c>
    </row>
    <row r="401" spans="1:19" x14ac:dyDescent="0.3">
      <c r="A401" t="s">
        <v>860</v>
      </c>
      <c r="B401" t="s">
        <v>362</v>
      </c>
      <c r="C401">
        <v>20</v>
      </c>
      <c r="D401" t="s">
        <v>10</v>
      </c>
      <c r="E401" t="s">
        <v>449</v>
      </c>
      <c r="F401">
        <v>790</v>
      </c>
      <c r="G401">
        <v>408</v>
      </c>
      <c r="H401">
        <f t="shared" si="49"/>
        <v>0.51645569620253162</v>
      </c>
      <c r="I401">
        <v>116</v>
      </c>
      <c r="J401">
        <v>231</v>
      </c>
      <c r="K401">
        <v>26</v>
      </c>
      <c r="L401">
        <v>3</v>
      </c>
      <c r="M401">
        <f t="shared" si="50"/>
        <v>376</v>
      </c>
      <c r="N401">
        <f t="shared" si="51"/>
        <v>0.30851063829787234</v>
      </c>
      <c r="O401">
        <f t="shared" si="52"/>
        <v>0.61436170212765961</v>
      </c>
      <c r="P401">
        <f t="shared" si="53"/>
        <v>6.9148936170212769E-2</v>
      </c>
      <c r="Q401">
        <f t="shared" si="54"/>
        <v>7.9787234042553185E-3</v>
      </c>
      <c r="R401">
        <f t="shared" si="55"/>
        <v>0.61436170212765961</v>
      </c>
      <c r="S401" t="str">
        <f t="shared" si="56"/>
        <v>Ford</v>
      </c>
    </row>
    <row r="402" spans="1:19" x14ac:dyDescent="0.3">
      <c r="A402" t="s">
        <v>861</v>
      </c>
      <c r="B402" t="s">
        <v>360</v>
      </c>
      <c r="C402">
        <v>20</v>
      </c>
      <c r="D402" t="s">
        <v>10</v>
      </c>
      <c r="E402" t="s">
        <v>449</v>
      </c>
      <c r="F402">
        <v>636</v>
      </c>
      <c r="G402">
        <v>319</v>
      </c>
      <c r="H402">
        <f t="shared" si="49"/>
        <v>0.50157232704402521</v>
      </c>
      <c r="I402">
        <v>104</v>
      </c>
      <c r="J402">
        <v>171</v>
      </c>
      <c r="K402">
        <v>26</v>
      </c>
      <c r="L402">
        <v>4</v>
      </c>
      <c r="M402">
        <f t="shared" si="50"/>
        <v>305</v>
      </c>
      <c r="N402">
        <f t="shared" si="51"/>
        <v>0.34098360655737703</v>
      </c>
      <c r="O402">
        <f t="shared" si="52"/>
        <v>0.56065573770491806</v>
      </c>
      <c r="P402">
        <f t="shared" si="53"/>
        <v>8.5245901639344257E-2</v>
      </c>
      <c r="Q402">
        <f t="shared" si="54"/>
        <v>1.3114754098360656E-2</v>
      </c>
      <c r="R402">
        <f t="shared" si="55"/>
        <v>0.56065573770491806</v>
      </c>
      <c r="S402" t="str">
        <f t="shared" si="56"/>
        <v>Ford</v>
      </c>
    </row>
    <row r="403" spans="1:19" x14ac:dyDescent="0.3">
      <c r="A403" t="s">
        <v>862</v>
      </c>
      <c r="B403" t="s">
        <v>361</v>
      </c>
      <c r="C403">
        <v>20</v>
      </c>
      <c r="D403" t="s">
        <v>10</v>
      </c>
      <c r="E403" t="s">
        <v>449</v>
      </c>
      <c r="F403">
        <v>665</v>
      </c>
      <c r="G403">
        <v>397</v>
      </c>
      <c r="H403">
        <f t="shared" si="49"/>
        <v>0.59699248120300752</v>
      </c>
      <c r="I403">
        <v>83</v>
      </c>
      <c r="J403">
        <v>252</v>
      </c>
      <c r="K403">
        <v>30</v>
      </c>
      <c r="L403">
        <v>3</v>
      </c>
      <c r="M403">
        <f t="shared" si="50"/>
        <v>368</v>
      </c>
      <c r="N403">
        <f t="shared" si="51"/>
        <v>0.22554347826086957</v>
      </c>
      <c r="O403">
        <f t="shared" si="52"/>
        <v>0.68478260869565222</v>
      </c>
      <c r="P403">
        <f t="shared" si="53"/>
        <v>8.1521739130434784E-2</v>
      </c>
      <c r="Q403">
        <f t="shared" si="54"/>
        <v>8.152173913043478E-3</v>
      </c>
      <c r="R403">
        <f t="shared" si="55"/>
        <v>0.68478260869565222</v>
      </c>
      <c r="S403" t="str">
        <f t="shared" si="56"/>
        <v>Ford</v>
      </c>
    </row>
    <row r="404" spans="1:19" x14ac:dyDescent="0.3">
      <c r="A404" t="s">
        <v>863</v>
      </c>
      <c r="B404" t="s">
        <v>363</v>
      </c>
      <c r="C404">
        <v>20</v>
      </c>
      <c r="D404" t="s">
        <v>10</v>
      </c>
      <c r="E404" t="s">
        <v>449</v>
      </c>
      <c r="F404">
        <v>81</v>
      </c>
      <c r="G404">
        <v>53</v>
      </c>
      <c r="H404">
        <f t="shared" si="49"/>
        <v>0.65432098765432101</v>
      </c>
      <c r="I404">
        <v>25</v>
      </c>
      <c r="J404">
        <v>19</v>
      </c>
      <c r="K404">
        <v>1</v>
      </c>
      <c r="L404">
        <v>0</v>
      </c>
      <c r="M404">
        <f t="shared" si="50"/>
        <v>45</v>
      </c>
      <c r="N404">
        <f t="shared" si="51"/>
        <v>0.55555555555555558</v>
      </c>
      <c r="O404">
        <f t="shared" si="52"/>
        <v>0.42222222222222222</v>
      </c>
      <c r="P404">
        <f t="shared" si="53"/>
        <v>2.2222222222222223E-2</v>
      </c>
      <c r="Q404">
        <f t="shared" si="54"/>
        <v>0</v>
      </c>
      <c r="R404">
        <f t="shared" si="55"/>
        <v>2.5555555555555554</v>
      </c>
      <c r="S404" t="str">
        <f t="shared" si="56"/>
        <v>Carter</v>
      </c>
    </row>
    <row r="405" spans="1:19" x14ac:dyDescent="0.3">
      <c r="A405" t="s">
        <v>864</v>
      </c>
      <c r="B405" t="s">
        <v>364</v>
      </c>
      <c r="C405">
        <v>20</v>
      </c>
      <c r="D405" t="s">
        <v>10</v>
      </c>
      <c r="E405" t="s">
        <v>449</v>
      </c>
      <c r="F405">
        <v>839</v>
      </c>
      <c r="G405">
        <v>528</v>
      </c>
      <c r="H405">
        <f t="shared" si="49"/>
        <v>0.62932061978545883</v>
      </c>
      <c r="I405">
        <v>181</v>
      </c>
      <c r="J405">
        <v>252</v>
      </c>
      <c r="K405">
        <v>44</v>
      </c>
      <c r="L405">
        <v>11</v>
      </c>
      <c r="M405">
        <f t="shared" si="50"/>
        <v>488</v>
      </c>
      <c r="N405">
        <f t="shared" si="51"/>
        <v>0.37090163934426229</v>
      </c>
      <c r="O405">
        <f t="shared" si="52"/>
        <v>0.51639344262295084</v>
      </c>
      <c r="P405">
        <f t="shared" si="53"/>
        <v>9.0163934426229511E-2</v>
      </c>
      <c r="Q405">
        <f t="shared" si="54"/>
        <v>2.2540983606557378E-2</v>
      </c>
      <c r="R405">
        <f t="shared" si="55"/>
        <v>0.51639344262295084</v>
      </c>
      <c r="S405" t="str">
        <f t="shared" si="56"/>
        <v>Ford</v>
      </c>
    </row>
    <row r="406" spans="1:19" x14ac:dyDescent="0.3">
      <c r="A406" t="s">
        <v>865</v>
      </c>
      <c r="B406" t="s">
        <v>365</v>
      </c>
      <c r="C406">
        <v>20</v>
      </c>
      <c r="D406" t="s">
        <v>10</v>
      </c>
      <c r="E406" t="s">
        <v>448</v>
      </c>
      <c r="F406">
        <v>120</v>
      </c>
      <c r="G406">
        <v>68</v>
      </c>
      <c r="H406">
        <f t="shared" si="49"/>
        <v>0.56666666666666665</v>
      </c>
      <c r="I406">
        <v>23</v>
      </c>
      <c r="J406">
        <v>32</v>
      </c>
      <c r="K406">
        <v>1</v>
      </c>
      <c r="L406">
        <v>0</v>
      </c>
      <c r="M406">
        <f t="shared" si="50"/>
        <v>56</v>
      </c>
      <c r="N406">
        <f t="shared" si="51"/>
        <v>0.4107142857142857</v>
      </c>
      <c r="O406">
        <f t="shared" si="52"/>
        <v>0.5714285714285714</v>
      </c>
      <c r="P406">
        <f t="shared" si="53"/>
        <v>1.7857142857142856E-2</v>
      </c>
      <c r="Q406">
        <f t="shared" si="54"/>
        <v>0</v>
      </c>
      <c r="R406">
        <f t="shared" si="55"/>
        <v>0.5714285714285714</v>
      </c>
      <c r="S406" t="str">
        <f t="shared" si="56"/>
        <v>Ford</v>
      </c>
    </row>
    <row r="407" spans="1:19" x14ac:dyDescent="0.3">
      <c r="A407" t="s">
        <v>866</v>
      </c>
      <c r="B407" t="s">
        <v>366</v>
      </c>
      <c r="C407">
        <v>20</v>
      </c>
      <c r="D407" t="s">
        <v>10</v>
      </c>
      <c r="E407" t="s">
        <v>449</v>
      </c>
      <c r="F407">
        <v>904</v>
      </c>
      <c r="G407">
        <v>365</v>
      </c>
      <c r="H407">
        <f t="shared" si="49"/>
        <v>0.40376106194690264</v>
      </c>
      <c r="I407">
        <v>118</v>
      </c>
      <c r="J407">
        <v>204</v>
      </c>
      <c r="K407">
        <v>15</v>
      </c>
      <c r="L407">
        <v>5</v>
      </c>
      <c r="M407">
        <f t="shared" si="50"/>
        <v>342</v>
      </c>
      <c r="N407">
        <f t="shared" si="51"/>
        <v>0.34502923976608185</v>
      </c>
      <c r="O407">
        <f t="shared" si="52"/>
        <v>0.59649122807017541</v>
      </c>
      <c r="P407">
        <f t="shared" si="53"/>
        <v>4.3859649122807015E-2</v>
      </c>
      <c r="Q407">
        <f t="shared" si="54"/>
        <v>1.4619883040935672E-2</v>
      </c>
      <c r="R407">
        <f t="shared" si="55"/>
        <v>0.59649122807017541</v>
      </c>
      <c r="S407" t="str">
        <f t="shared" si="56"/>
        <v>Ford</v>
      </c>
    </row>
    <row r="408" spans="1:19" x14ac:dyDescent="0.3">
      <c r="A408" t="s">
        <v>867</v>
      </c>
      <c r="B408" t="s">
        <v>367</v>
      </c>
      <c r="C408">
        <v>20</v>
      </c>
      <c r="D408" t="s">
        <v>10</v>
      </c>
      <c r="E408" t="s">
        <v>449</v>
      </c>
      <c r="F408">
        <v>317</v>
      </c>
      <c r="G408">
        <v>145</v>
      </c>
      <c r="H408">
        <f t="shared" si="49"/>
        <v>0.45741324921135645</v>
      </c>
      <c r="I408">
        <v>39</v>
      </c>
      <c r="J408">
        <v>61</v>
      </c>
      <c r="K408">
        <v>26</v>
      </c>
      <c r="L408">
        <v>2</v>
      </c>
      <c r="M408">
        <f t="shared" si="50"/>
        <v>128</v>
      </c>
      <c r="N408">
        <f t="shared" si="51"/>
        <v>0.3046875</v>
      </c>
      <c r="O408">
        <f t="shared" si="52"/>
        <v>0.4765625</v>
      </c>
      <c r="P408">
        <f t="shared" si="53"/>
        <v>0.203125</v>
      </c>
      <c r="Q408">
        <f t="shared" si="54"/>
        <v>1.5625E-2</v>
      </c>
      <c r="R408">
        <f t="shared" si="55"/>
        <v>0.4765625</v>
      </c>
      <c r="S408" t="str">
        <f t="shared" si="56"/>
        <v>Ford</v>
      </c>
    </row>
    <row r="409" spans="1:19" x14ac:dyDescent="0.3">
      <c r="A409" t="s">
        <v>868</v>
      </c>
      <c r="B409" t="s">
        <v>368</v>
      </c>
      <c r="C409">
        <v>20</v>
      </c>
      <c r="D409" t="s">
        <v>10</v>
      </c>
      <c r="E409" t="s">
        <v>449</v>
      </c>
      <c r="F409">
        <v>1208</v>
      </c>
      <c r="G409">
        <v>622</v>
      </c>
      <c r="H409">
        <f t="shared" si="49"/>
        <v>0.51490066225165565</v>
      </c>
      <c r="I409">
        <v>178</v>
      </c>
      <c r="J409">
        <v>342</v>
      </c>
      <c r="K409">
        <v>48</v>
      </c>
      <c r="L409">
        <v>10</v>
      </c>
      <c r="M409">
        <f t="shared" si="50"/>
        <v>578</v>
      </c>
      <c r="N409">
        <f t="shared" si="51"/>
        <v>0.30795847750865052</v>
      </c>
      <c r="O409">
        <f t="shared" si="52"/>
        <v>0.59169550173010377</v>
      </c>
      <c r="P409">
        <f t="shared" si="53"/>
        <v>8.3044982698961933E-2</v>
      </c>
      <c r="Q409">
        <f t="shared" si="54"/>
        <v>1.7301038062283738E-2</v>
      </c>
      <c r="R409">
        <f t="shared" si="55"/>
        <v>0.59169550173010377</v>
      </c>
      <c r="S409" t="str">
        <f t="shared" si="56"/>
        <v>Ford</v>
      </c>
    </row>
    <row r="410" spans="1:19" x14ac:dyDescent="0.3">
      <c r="A410" t="s">
        <v>869</v>
      </c>
      <c r="B410" t="s">
        <v>369</v>
      </c>
      <c r="C410">
        <v>20</v>
      </c>
      <c r="D410" t="s">
        <v>10</v>
      </c>
      <c r="E410" t="s">
        <v>449</v>
      </c>
      <c r="F410">
        <v>363</v>
      </c>
      <c r="G410">
        <v>178</v>
      </c>
      <c r="H410">
        <f t="shared" si="49"/>
        <v>0.4903581267217631</v>
      </c>
      <c r="I410">
        <v>50</v>
      </c>
      <c r="J410">
        <v>80</v>
      </c>
      <c r="K410">
        <v>17</v>
      </c>
      <c r="L410">
        <v>2</v>
      </c>
      <c r="M410">
        <f t="shared" si="50"/>
        <v>149</v>
      </c>
      <c r="N410">
        <f t="shared" si="51"/>
        <v>0.33557046979865773</v>
      </c>
      <c r="O410">
        <f t="shared" si="52"/>
        <v>0.53691275167785235</v>
      </c>
      <c r="P410">
        <f t="shared" si="53"/>
        <v>0.11409395973154363</v>
      </c>
      <c r="Q410">
        <f t="shared" si="54"/>
        <v>1.3422818791946308E-2</v>
      </c>
      <c r="R410">
        <f t="shared" si="55"/>
        <v>0.53691275167785235</v>
      </c>
      <c r="S410" t="str">
        <f t="shared" si="56"/>
        <v>Ford</v>
      </c>
    </row>
    <row r="411" spans="1:19" x14ac:dyDescent="0.3">
      <c r="A411" t="s">
        <v>870</v>
      </c>
      <c r="B411" t="s">
        <v>370</v>
      </c>
      <c r="C411">
        <v>20</v>
      </c>
      <c r="D411" t="s">
        <v>10</v>
      </c>
      <c r="E411" t="s">
        <v>449</v>
      </c>
      <c r="F411">
        <v>650</v>
      </c>
      <c r="G411">
        <v>329</v>
      </c>
      <c r="H411">
        <f t="shared" si="49"/>
        <v>0.50615384615384618</v>
      </c>
      <c r="I411">
        <v>97</v>
      </c>
      <c r="J411">
        <v>139</v>
      </c>
      <c r="K411">
        <v>41</v>
      </c>
      <c r="L411">
        <v>4</v>
      </c>
      <c r="M411">
        <f t="shared" si="50"/>
        <v>281</v>
      </c>
      <c r="N411">
        <f t="shared" si="51"/>
        <v>0.34519572953736655</v>
      </c>
      <c r="O411">
        <f t="shared" si="52"/>
        <v>0.49466192170818507</v>
      </c>
      <c r="P411">
        <f t="shared" si="53"/>
        <v>0.14590747330960854</v>
      </c>
      <c r="Q411">
        <f t="shared" si="54"/>
        <v>1.4234875444839857E-2</v>
      </c>
      <c r="R411">
        <f t="shared" si="55"/>
        <v>0.49466192170818507</v>
      </c>
      <c r="S411" t="str">
        <f t="shared" si="56"/>
        <v>Ford</v>
      </c>
    </row>
    <row r="412" spans="1:19" x14ac:dyDescent="0.3">
      <c r="A412" t="s">
        <v>871</v>
      </c>
      <c r="B412" t="s">
        <v>371</v>
      </c>
      <c r="C412">
        <v>20</v>
      </c>
      <c r="D412" t="s">
        <v>10</v>
      </c>
      <c r="E412" t="s">
        <v>449</v>
      </c>
      <c r="F412">
        <v>477</v>
      </c>
      <c r="G412">
        <v>257</v>
      </c>
      <c r="H412">
        <f t="shared" si="49"/>
        <v>0.53878406708595383</v>
      </c>
      <c r="I412">
        <v>58</v>
      </c>
      <c r="J412">
        <v>106</v>
      </c>
      <c r="K412">
        <v>25</v>
      </c>
      <c r="L412">
        <v>1</v>
      </c>
      <c r="M412">
        <f t="shared" si="50"/>
        <v>190</v>
      </c>
      <c r="N412">
        <f t="shared" si="51"/>
        <v>0.30526315789473685</v>
      </c>
      <c r="O412">
        <f t="shared" si="52"/>
        <v>0.55789473684210522</v>
      </c>
      <c r="P412">
        <f t="shared" si="53"/>
        <v>0.13157894736842105</v>
      </c>
      <c r="Q412">
        <f t="shared" si="54"/>
        <v>5.263157894736842E-3</v>
      </c>
      <c r="R412">
        <f t="shared" si="55"/>
        <v>0.55789473684210522</v>
      </c>
      <c r="S412" t="str">
        <f t="shared" si="56"/>
        <v>Ford</v>
      </c>
    </row>
    <row r="413" spans="1:19" x14ac:dyDescent="0.3">
      <c r="A413" t="s">
        <v>872</v>
      </c>
      <c r="B413" t="s">
        <v>372</v>
      </c>
      <c r="C413">
        <v>20</v>
      </c>
      <c r="D413" t="s">
        <v>10</v>
      </c>
      <c r="E413" t="s">
        <v>449</v>
      </c>
      <c r="F413">
        <v>365</v>
      </c>
      <c r="G413">
        <v>181</v>
      </c>
      <c r="H413">
        <f t="shared" si="49"/>
        <v>0.49589041095890413</v>
      </c>
      <c r="I413">
        <v>55</v>
      </c>
      <c r="J413">
        <v>99</v>
      </c>
      <c r="K413">
        <v>15</v>
      </c>
      <c r="L413">
        <v>1</v>
      </c>
      <c r="M413">
        <f t="shared" si="50"/>
        <v>170</v>
      </c>
      <c r="N413">
        <f t="shared" si="51"/>
        <v>0.3235294117647059</v>
      </c>
      <c r="O413">
        <f t="shared" si="52"/>
        <v>0.58235294117647063</v>
      </c>
      <c r="P413">
        <f t="shared" si="53"/>
        <v>8.8235294117647065E-2</v>
      </c>
      <c r="Q413">
        <f t="shared" si="54"/>
        <v>5.8823529411764705E-3</v>
      </c>
      <c r="R413">
        <f t="shared" si="55"/>
        <v>0.58235294117647063</v>
      </c>
      <c r="S413" t="str">
        <f t="shared" si="56"/>
        <v>Ford</v>
      </c>
    </row>
    <row r="414" spans="1:19" x14ac:dyDescent="0.3">
      <c r="A414" t="s">
        <v>873</v>
      </c>
      <c r="B414" t="s">
        <v>373</v>
      </c>
      <c r="C414">
        <v>20</v>
      </c>
      <c r="D414" t="s">
        <v>10</v>
      </c>
      <c r="E414" t="s">
        <v>449</v>
      </c>
      <c r="F414">
        <v>627</v>
      </c>
      <c r="G414">
        <v>291</v>
      </c>
      <c r="H414">
        <f t="shared" si="49"/>
        <v>0.46411483253588515</v>
      </c>
      <c r="I414">
        <v>84</v>
      </c>
      <c r="J414">
        <v>165</v>
      </c>
      <c r="K414">
        <v>17</v>
      </c>
      <c r="L414">
        <v>8</v>
      </c>
      <c r="M414">
        <f t="shared" si="50"/>
        <v>274</v>
      </c>
      <c r="N414">
        <f t="shared" si="51"/>
        <v>0.30656934306569344</v>
      </c>
      <c r="O414">
        <f t="shared" si="52"/>
        <v>0.6021897810218978</v>
      </c>
      <c r="P414">
        <f t="shared" si="53"/>
        <v>6.2043795620437957E-2</v>
      </c>
      <c r="Q414">
        <f t="shared" si="54"/>
        <v>2.9197080291970802E-2</v>
      </c>
      <c r="R414">
        <f t="shared" si="55"/>
        <v>0.6021897810218978</v>
      </c>
      <c r="S414" t="str">
        <f t="shared" si="56"/>
        <v>Ford</v>
      </c>
    </row>
    <row r="415" spans="1:19" x14ac:dyDescent="0.3">
      <c r="A415" t="s">
        <v>874</v>
      </c>
      <c r="B415" t="s">
        <v>374</v>
      </c>
      <c r="C415">
        <v>20</v>
      </c>
      <c r="D415" t="s">
        <v>10</v>
      </c>
      <c r="E415" t="s">
        <v>449</v>
      </c>
      <c r="F415">
        <v>281</v>
      </c>
      <c r="G415">
        <v>153</v>
      </c>
      <c r="H415">
        <f t="shared" si="49"/>
        <v>0.54448398576512458</v>
      </c>
      <c r="I415">
        <v>55</v>
      </c>
      <c r="J415">
        <v>76</v>
      </c>
      <c r="K415">
        <v>13</v>
      </c>
      <c r="L415">
        <v>3</v>
      </c>
      <c r="M415">
        <f t="shared" si="50"/>
        <v>147</v>
      </c>
      <c r="N415">
        <f t="shared" si="51"/>
        <v>0.37414965986394561</v>
      </c>
      <c r="O415">
        <f t="shared" si="52"/>
        <v>0.51700680272108845</v>
      </c>
      <c r="P415">
        <f t="shared" si="53"/>
        <v>8.8435374149659865E-2</v>
      </c>
      <c r="Q415">
        <f t="shared" si="54"/>
        <v>2.0408163265306121E-2</v>
      </c>
      <c r="R415">
        <f t="shared" si="55"/>
        <v>0.51700680272108845</v>
      </c>
      <c r="S415" t="str">
        <f t="shared" si="56"/>
        <v>Ford</v>
      </c>
    </row>
    <row r="416" spans="1:19" x14ac:dyDescent="0.3">
      <c r="A416" t="s">
        <v>875</v>
      </c>
      <c r="B416" t="s">
        <v>375</v>
      </c>
      <c r="C416">
        <v>20</v>
      </c>
      <c r="D416" t="s">
        <v>10</v>
      </c>
      <c r="E416" t="s">
        <v>449</v>
      </c>
      <c r="F416">
        <v>288</v>
      </c>
      <c r="G416">
        <v>186</v>
      </c>
      <c r="H416">
        <f t="shared" si="49"/>
        <v>0.64583333333333337</v>
      </c>
      <c r="I416">
        <v>46</v>
      </c>
      <c r="J416">
        <v>77</v>
      </c>
      <c r="K416">
        <v>19</v>
      </c>
      <c r="L416">
        <v>0</v>
      </c>
      <c r="M416">
        <f t="shared" si="50"/>
        <v>142</v>
      </c>
      <c r="N416">
        <f t="shared" si="51"/>
        <v>0.323943661971831</v>
      </c>
      <c r="O416">
        <f t="shared" si="52"/>
        <v>0.54225352112676062</v>
      </c>
      <c r="P416">
        <f t="shared" si="53"/>
        <v>0.13380281690140844</v>
      </c>
      <c r="Q416">
        <f t="shared" si="54"/>
        <v>0</v>
      </c>
      <c r="R416">
        <f t="shared" si="55"/>
        <v>0.54225352112676062</v>
      </c>
      <c r="S416" t="str">
        <f t="shared" si="56"/>
        <v>Ford</v>
      </c>
    </row>
    <row r="417" spans="1:19" x14ac:dyDescent="0.3">
      <c r="A417" t="s">
        <v>876</v>
      </c>
      <c r="B417" t="s">
        <v>376</v>
      </c>
      <c r="C417">
        <v>20</v>
      </c>
      <c r="D417" t="s">
        <v>10</v>
      </c>
      <c r="E417" t="s">
        <v>449</v>
      </c>
      <c r="F417">
        <v>1316</v>
      </c>
      <c r="G417">
        <v>714</v>
      </c>
      <c r="H417">
        <f t="shared" si="49"/>
        <v>0.54255319148936165</v>
      </c>
      <c r="I417">
        <v>211</v>
      </c>
      <c r="J417">
        <v>332</v>
      </c>
      <c r="K417">
        <v>82</v>
      </c>
      <c r="L417">
        <v>5</v>
      </c>
      <c r="M417">
        <f t="shared" si="50"/>
        <v>630</v>
      </c>
      <c r="N417">
        <f t="shared" si="51"/>
        <v>0.3349206349206349</v>
      </c>
      <c r="O417">
        <f t="shared" si="52"/>
        <v>0.526984126984127</v>
      </c>
      <c r="P417">
        <f t="shared" si="53"/>
        <v>0.13015873015873017</v>
      </c>
      <c r="Q417">
        <f t="shared" si="54"/>
        <v>7.9365079365079361E-3</v>
      </c>
      <c r="R417">
        <f t="shared" si="55"/>
        <v>0.526984126984127</v>
      </c>
      <c r="S417" t="str">
        <f t="shared" si="56"/>
        <v>Ford</v>
      </c>
    </row>
    <row r="418" spans="1:19" x14ac:dyDescent="0.3">
      <c r="A418" t="s">
        <v>877</v>
      </c>
      <c r="B418" t="s">
        <v>377</v>
      </c>
      <c r="C418">
        <v>20</v>
      </c>
      <c r="D418" t="s">
        <v>10</v>
      </c>
      <c r="E418" t="s">
        <v>449</v>
      </c>
      <c r="F418">
        <v>364</v>
      </c>
      <c r="G418">
        <v>189</v>
      </c>
      <c r="H418">
        <f t="shared" si="49"/>
        <v>0.51923076923076927</v>
      </c>
      <c r="I418">
        <v>49</v>
      </c>
      <c r="J418">
        <v>95</v>
      </c>
      <c r="K418">
        <v>10</v>
      </c>
      <c r="L418">
        <v>7</v>
      </c>
      <c r="M418">
        <f t="shared" si="50"/>
        <v>161</v>
      </c>
      <c r="N418">
        <f t="shared" si="51"/>
        <v>0.30434782608695654</v>
      </c>
      <c r="O418">
        <f t="shared" si="52"/>
        <v>0.59006211180124224</v>
      </c>
      <c r="P418">
        <f t="shared" si="53"/>
        <v>6.2111801242236024E-2</v>
      </c>
      <c r="Q418">
        <f t="shared" si="54"/>
        <v>4.3478260869565216E-2</v>
      </c>
      <c r="R418">
        <f t="shared" si="55"/>
        <v>0.59006211180124224</v>
      </c>
      <c r="S418" t="str">
        <f t="shared" si="56"/>
        <v>Ford</v>
      </c>
    </row>
    <row r="419" spans="1:19" x14ac:dyDescent="0.3">
      <c r="A419" t="s">
        <v>878</v>
      </c>
      <c r="B419" t="s">
        <v>378</v>
      </c>
      <c r="C419">
        <v>20</v>
      </c>
      <c r="D419" t="s">
        <v>10</v>
      </c>
      <c r="E419" t="s">
        <v>449</v>
      </c>
      <c r="F419">
        <v>997</v>
      </c>
      <c r="G419">
        <v>447</v>
      </c>
      <c r="H419">
        <f t="shared" si="49"/>
        <v>0.44834503510531593</v>
      </c>
      <c r="I419">
        <v>152</v>
      </c>
      <c r="J419">
        <v>221</v>
      </c>
      <c r="K419">
        <v>37</v>
      </c>
      <c r="L419">
        <v>8</v>
      </c>
      <c r="M419">
        <f t="shared" si="50"/>
        <v>418</v>
      </c>
      <c r="N419">
        <f t="shared" si="51"/>
        <v>0.36363636363636365</v>
      </c>
      <c r="O419">
        <f t="shared" si="52"/>
        <v>0.5287081339712919</v>
      </c>
      <c r="P419">
        <f t="shared" si="53"/>
        <v>8.8516746411483258E-2</v>
      </c>
      <c r="Q419">
        <f t="shared" si="54"/>
        <v>1.9138755980861243E-2</v>
      </c>
      <c r="R419">
        <f t="shared" si="55"/>
        <v>0.5287081339712919</v>
      </c>
      <c r="S419" t="str">
        <f t="shared" si="56"/>
        <v>Ford</v>
      </c>
    </row>
    <row r="420" spans="1:19" x14ac:dyDescent="0.3">
      <c r="A420" t="s">
        <v>879</v>
      </c>
      <c r="B420" t="s">
        <v>379</v>
      </c>
      <c r="C420">
        <v>20</v>
      </c>
      <c r="D420" t="s">
        <v>10</v>
      </c>
      <c r="E420" t="s">
        <v>449</v>
      </c>
      <c r="F420">
        <v>1585</v>
      </c>
      <c r="G420">
        <v>908</v>
      </c>
      <c r="H420">
        <f t="shared" si="49"/>
        <v>0.57287066246056784</v>
      </c>
      <c r="I420">
        <v>235</v>
      </c>
      <c r="J420">
        <v>475</v>
      </c>
      <c r="K420">
        <v>109</v>
      </c>
      <c r="L420">
        <v>20</v>
      </c>
      <c r="M420">
        <f t="shared" si="50"/>
        <v>839</v>
      </c>
      <c r="N420">
        <f t="shared" si="51"/>
        <v>0.28009535160905841</v>
      </c>
      <c r="O420">
        <f t="shared" si="52"/>
        <v>0.56615017878426699</v>
      </c>
      <c r="P420">
        <f t="shared" si="53"/>
        <v>0.12991656734207391</v>
      </c>
      <c r="Q420">
        <f t="shared" si="54"/>
        <v>2.3837902264600714E-2</v>
      </c>
      <c r="R420">
        <f t="shared" si="55"/>
        <v>0.56615017878426699</v>
      </c>
      <c r="S420" t="str">
        <f t="shared" si="56"/>
        <v>Ford</v>
      </c>
    </row>
    <row r="421" spans="1:19" x14ac:dyDescent="0.3">
      <c r="A421" t="s">
        <v>880</v>
      </c>
      <c r="B421" t="s">
        <v>380</v>
      </c>
      <c r="C421">
        <v>20</v>
      </c>
      <c r="D421" t="s">
        <v>10</v>
      </c>
      <c r="E421" t="s">
        <v>449</v>
      </c>
      <c r="F421">
        <v>1026</v>
      </c>
      <c r="G421">
        <v>625</v>
      </c>
      <c r="H421">
        <f t="shared" si="49"/>
        <v>0.60916179337231968</v>
      </c>
      <c r="I421">
        <v>131</v>
      </c>
      <c r="J421">
        <v>383</v>
      </c>
      <c r="K421">
        <v>58</v>
      </c>
      <c r="L421">
        <v>7</v>
      </c>
      <c r="M421">
        <f t="shared" si="50"/>
        <v>579</v>
      </c>
      <c r="N421">
        <f t="shared" si="51"/>
        <v>0.22625215889464595</v>
      </c>
      <c r="O421">
        <f t="shared" si="52"/>
        <v>0.66148531951640754</v>
      </c>
      <c r="P421">
        <f t="shared" si="53"/>
        <v>0.1001727115716753</v>
      </c>
      <c r="Q421">
        <f t="shared" si="54"/>
        <v>1.2089810017271158E-2</v>
      </c>
      <c r="R421">
        <f t="shared" si="55"/>
        <v>0.66148531951640754</v>
      </c>
      <c r="S421" t="str">
        <f t="shared" si="56"/>
        <v>Ford</v>
      </c>
    </row>
    <row r="422" spans="1:19" x14ac:dyDescent="0.3">
      <c r="A422" t="s">
        <v>881</v>
      </c>
      <c r="B422" t="s">
        <v>381</v>
      </c>
      <c r="C422">
        <v>20</v>
      </c>
      <c r="D422" t="s">
        <v>10</v>
      </c>
      <c r="E422" t="s">
        <v>449</v>
      </c>
      <c r="F422">
        <v>346</v>
      </c>
      <c r="G422">
        <v>180</v>
      </c>
      <c r="H422">
        <f t="shared" si="49"/>
        <v>0.52023121387283233</v>
      </c>
      <c r="I422">
        <v>32</v>
      </c>
      <c r="J422">
        <v>103</v>
      </c>
      <c r="K422">
        <v>26</v>
      </c>
      <c r="L422">
        <v>6</v>
      </c>
      <c r="M422">
        <f t="shared" si="50"/>
        <v>167</v>
      </c>
      <c r="N422">
        <f t="shared" si="51"/>
        <v>0.19161676646706588</v>
      </c>
      <c r="O422">
        <f t="shared" si="52"/>
        <v>0.61676646706586824</v>
      </c>
      <c r="P422">
        <f t="shared" si="53"/>
        <v>0.15568862275449102</v>
      </c>
      <c r="Q422">
        <f t="shared" si="54"/>
        <v>3.5928143712574849E-2</v>
      </c>
      <c r="R422">
        <f t="shared" si="55"/>
        <v>0.61676646706586824</v>
      </c>
      <c r="S422" t="str">
        <f t="shared" si="56"/>
        <v>Ford</v>
      </c>
    </row>
    <row r="423" spans="1:19" x14ac:dyDescent="0.3">
      <c r="A423" t="s">
        <v>882</v>
      </c>
      <c r="B423" t="s">
        <v>382</v>
      </c>
      <c r="C423">
        <v>20</v>
      </c>
      <c r="D423" t="s">
        <v>10</v>
      </c>
      <c r="E423" t="s">
        <v>449</v>
      </c>
      <c r="F423">
        <v>1700</v>
      </c>
      <c r="G423">
        <v>1024</v>
      </c>
      <c r="H423">
        <f t="shared" si="49"/>
        <v>0.60235294117647054</v>
      </c>
      <c r="I423">
        <v>382</v>
      </c>
      <c r="J423">
        <v>403</v>
      </c>
      <c r="K423">
        <v>73</v>
      </c>
      <c r="L423">
        <v>25</v>
      </c>
      <c r="M423">
        <f t="shared" si="50"/>
        <v>883</v>
      </c>
      <c r="N423">
        <f t="shared" si="51"/>
        <v>0.43261608154020387</v>
      </c>
      <c r="O423">
        <f t="shared" si="52"/>
        <v>0.45639864099660249</v>
      </c>
      <c r="P423">
        <f t="shared" si="53"/>
        <v>8.2672706681766711E-2</v>
      </c>
      <c r="Q423">
        <f t="shared" si="54"/>
        <v>2.8312570781426953E-2</v>
      </c>
      <c r="R423">
        <f t="shared" si="55"/>
        <v>0.45639864099660249</v>
      </c>
      <c r="S423" t="str">
        <f t="shared" si="56"/>
        <v>Ford</v>
      </c>
    </row>
    <row r="424" spans="1:19" x14ac:dyDescent="0.3">
      <c r="A424" t="s">
        <v>883</v>
      </c>
      <c r="B424" t="s">
        <v>39</v>
      </c>
      <c r="C424">
        <v>20</v>
      </c>
      <c r="D424" t="s">
        <v>44</v>
      </c>
      <c r="E424">
        <v>0</v>
      </c>
      <c r="F424">
        <v>0</v>
      </c>
      <c r="G424">
        <v>2520</v>
      </c>
      <c r="H424" t="str">
        <f t="shared" si="49"/>
        <v/>
      </c>
      <c r="I424">
        <v>1141</v>
      </c>
      <c r="J424">
        <v>1130</v>
      </c>
      <c r="K424">
        <v>179</v>
      </c>
      <c r="L424">
        <v>63</v>
      </c>
      <c r="M424">
        <f t="shared" si="50"/>
        <v>2513</v>
      </c>
      <c r="N424">
        <f t="shared" si="51"/>
        <v>0.45403899721448465</v>
      </c>
      <c r="O424">
        <f t="shared" si="52"/>
        <v>0.44966175885395943</v>
      </c>
      <c r="P424">
        <f t="shared" si="53"/>
        <v>7.1229606048547556E-2</v>
      </c>
      <c r="Q424">
        <f t="shared" si="54"/>
        <v>2.5069637883008356E-2</v>
      </c>
      <c r="R424">
        <f t="shared" si="55"/>
        <v>2.4540389972144845</v>
      </c>
      <c r="S424" t="str">
        <f t="shared" si="56"/>
        <v>Carter</v>
      </c>
    </row>
    <row r="425" spans="1:19" x14ac:dyDescent="0.3">
      <c r="A425" t="s">
        <v>884</v>
      </c>
      <c r="B425" t="s">
        <v>40</v>
      </c>
      <c r="C425">
        <v>20</v>
      </c>
      <c r="D425" t="s">
        <v>43</v>
      </c>
      <c r="E425">
        <v>0</v>
      </c>
      <c r="F425">
        <v>0</v>
      </c>
      <c r="G425">
        <v>0</v>
      </c>
      <c r="H425" t="str">
        <f t="shared" si="49"/>
        <v/>
      </c>
      <c r="I425">
        <v>405</v>
      </c>
      <c r="J425">
        <v>531</v>
      </c>
      <c r="K425">
        <v>110</v>
      </c>
      <c r="L425">
        <v>18</v>
      </c>
      <c r="M425">
        <f t="shared" si="50"/>
        <v>1064</v>
      </c>
      <c r="N425">
        <f t="shared" si="51"/>
        <v>0.38063909774436089</v>
      </c>
      <c r="O425">
        <f t="shared" si="52"/>
        <v>0.49906015037593987</v>
      </c>
      <c r="P425">
        <f t="shared" si="53"/>
        <v>0.10338345864661654</v>
      </c>
      <c r="Q425">
        <f t="shared" si="54"/>
        <v>1.6917293233082706E-2</v>
      </c>
      <c r="R425">
        <f t="shared" si="55"/>
        <v>0.49906015037593987</v>
      </c>
      <c r="S425" t="str">
        <f t="shared" si="56"/>
        <v>Ford</v>
      </c>
    </row>
    <row r="426" spans="1:19" x14ac:dyDescent="0.3">
      <c r="A426" t="s">
        <v>885</v>
      </c>
      <c r="B426" t="s">
        <v>41</v>
      </c>
      <c r="C426">
        <v>20</v>
      </c>
      <c r="D426" t="s">
        <v>42</v>
      </c>
      <c r="E426">
        <v>0</v>
      </c>
      <c r="F426">
        <v>34155</v>
      </c>
      <c r="G426">
        <v>19661</v>
      </c>
      <c r="H426">
        <f t="shared" si="49"/>
        <v>0.57564046259698431</v>
      </c>
      <c r="I426">
        <v>6706</v>
      </c>
      <c r="J426">
        <v>10306</v>
      </c>
      <c r="K426">
        <v>1751</v>
      </c>
      <c r="L426">
        <v>333</v>
      </c>
      <c r="M426">
        <f t="shared" si="50"/>
        <v>19096</v>
      </c>
      <c r="N426">
        <f t="shared" si="51"/>
        <v>0.35117302052785926</v>
      </c>
      <c r="O426">
        <f t="shared" si="52"/>
        <v>0.539694176790951</v>
      </c>
      <c r="P426">
        <f t="shared" si="53"/>
        <v>9.1694595726853789E-2</v>
      </c>
      <c r="Q426">
        <f t="shared" si="54"/>
        <v>1.7438206954335986E-2</v>
      </c>
      <c r="R426">
        <f t="shared" si="55"/>
        <v>0.539694176790951</v>
      </c>
      <c r="S426" t="str">
        <f t="shared" si="56"/>
        <v>Ford</v>
      </c>
    </row>
    <row r="427" spans="1:19" x14ac:dyDescent="0.3">
      <c r="A427" t="s">
        <v>886</v>
      </c>
      <c r="B427" t="s">
        <v>383</v>
      </c>
      <c r="C427">
        <v>21</v>
      </c>
      <c r="D427" t="s">
        <v>10</v>
      </c>
      <c r="E427" t="s">
        <v>450</v>
      </c>
      <c r="F427">
        <v>91</v>
      </c>
      <c r="G427">
        <v>57</v>
      </c>
      <c r="H427">
        <f t="shared" si="49"/>
        <v>0.62637362637362637</v>
      </c>
      <c r="I427">
        <v>34</v>
      </c>
      <c r="J427">
        <v>18</v>
      </c>
      <c r="K427">
        <v>0</v>
      </c>
      <c r="L427">
        <v>0</v>
      </c>
      <c r="M427">
        <f t="shared" si="50"/>
        <v>52</v>
      </c>
      <c r="N427">
        <f t="shared" si="51"/>
        <v>0.65384615384615385</v>
      </c>
      <c r="O427">
        <f t="shared" si="52"/>
        <v>0.34615384615384615</v>
      </c>
      <c r="P427">
        <f t="shared" si="53"/>
        <v>0</v>
      </c>
      <c r="Q427">
        <f t="shared" si="54"/>
        <v>0</v>
      </c>
      <c r="R427">
        <f t="shared" si="55"/>
        <v>2.6538461538461537</v>
      </c>
      <c r="S427" t="str">
        <f t="shared" si="56"/>
        <v>Carter</v>
      </c>
    </row>
    <row r="428" spans="1:19" x14ac:dyDescent="0.3">
      <c r="A428" t="s">
        <v>887</v>
      </c>
      <c r="B428" t="s">
        <v>384</v>
      </c>
      <c r="C428">
        <v>21</v>
      </c>
      <c r="D428" t="s">
        <v>10</v>
      </c>
      <c r="E428" t="s">
        <v>451</v>
      </c>
      <c r="F428">
        <v>234</v>
      </c>
      <c r="G428">
        <v>57</v>
      </c>
      <c r="H428">
        <f t="shared" si="49"/>
        <v>0.24358974358974358</v>
      </c>
      <c r="I428">
        <v>29</v>
      </c>
      <c r="J428">
        <v>22</v>
      </c>
      <c r="K428">
        <v>1</v>
      </c>
      <c r="L428">
        <v>0</v>
      </c>
      <c r="M428">
        <f t="shared" si="50"/>
        <v>52</v>
      </c>
      <c r="N428">
        <f t="shared" si="51"/>
        <v>0.55769230769230771</v>
      </c>
      <c r="O428">
        <f t="shared" si="52"/>
        <v>0.42307692307692307</v>
      </c>
      <c r="P428">
        <f t="shared" si="53"/>
        <v>1.9230769230769232E-2</v>
      </c>
      <c r="Q428">
        <f t="shared" si="54"/>
        <v>0</v>
      </c>
      <c r="R428">
        <f t="shared" si="55"/>
        <v>2.5576923076923075</v>
      </c>
      <c r="S428" t="str">
        <f t="shared" si="56"/>
        <v>Carter</v>
      </c>
    </row>
    <row r="429" spans="1:19" x14ac:dyDescent="0.3">
      <c r="A429" t="s">
        <v>888</v>
      </c>
      <c r="B429" t="s">
        <v>385</v>
      </c>
      <c r="C429">
        <v>21</v>
      </c>
      <c r="D429" t="s">
        <v>10</v>
      </c>
      <c r="E429" t="s">
        <v>451</v>
      </c>
      <c r="F429">
        <v>841</v>
      </c>
      <c r="G429">
        <v>454</v>
      </c>
      <c r="H429">
        <f t="shared" si="49"/>
        <v>0.53983353151010705</v>
      </c>
      <c r="I429">
        <v>280</v>
      </c>
      <c r="J429">
        <v>106</v>
      </c>
      <c r="K429">
        <v>10</v>
      </c>
      <c r="L429">
        <v>1</v>
      </c>
      <c r="M429">
        <f t="shared" si="50"/>
        <v>397</v>
      </c>
      <c r="N429">
        <f t="shared" si="51"/>
        <v>0.70528967254408059</v>
      </c>
      <c r="O429">
        <f t="shared" si="52"/>
        <v>0.26700251889168763</v>
      </c>
      <c r="P429">
        <f t="shared" si="53"/>
        <v>2.5188916876574308E-2</v>
      </c>
      <c r="Q429">
        <f t="shared" si="54"/>
        <v>2.5188916876574307E-3</v>
      </c>
      <c r="R429">
        <f t="shared" si="55"/>
        <v>2.7052896725440805</v>
      </c>
      <c r="S429" t="str">
        <f t="shared" si="56"/>
        <v>Carter</v>
      </c>
    </row>
    <row r="430" spans="1:19" x14ac:dyDescent="0.3">
      <c r="A430" t="s">
        <v>889</v>
      </c>
      <c r="B430" t="s">
        <v>386</v>
      </c>
      <c r="C430">
        <v>21</v>
      </c>
      <c r="D430" t="s">
        <v>10</v>
      </c>
      <c r="E430" t="s">
        <v>451</v>
      </c>
      <c r="F430">
        <v>99</v>
      </c>
      <c r="G430">
        <v>49</v>
      </c>
      <c r="H430">
        <f t="shared" si="49"/>
        <v>0.49494949494949497</v>
      </c>
      <c r="I430">
        <v>31</v>
      </c>
      <c r="J430">
        <v>11</v>
      </c>
      <c r="K430">
        <v>4</v>
      </c>
      <c r="L430">
        <v>0</v>
      </c>
      <c r="M430">
        <f t="shared" si="50"/>
        <v>46</v>
      </c>
      <c r="N430">
        <f t="shared" si="51"/>
        <v>0.67391304347826086</v>
      </c>
      <c r="O430">
        <f t="shared" si="52"/>
        <v>0.2391304347826087</v>
      </c>
      <c r="P430">
        <f t="shared" si="53"/>
        <v>8.6956521739130432E-2</v>
      </c>
      <c r="Q430">
        <f t="shared" si="54"/>
        <v>0</v>
      </c>
      <c r="R430">
        <f t="shared" si="55"/>
        <v>2.6739130434782608</v>
      </c>
      <c r="S430" t="str">
        <f t="shared" si="56"/>
        <v>Carter</v>
      </c>
    </row>
    <row r="431" spans="1:19" x14ac:dyDescent="0.3">
      <c r="A431" t="s">
        <v>890</v>
      </c>
      <c r="B431" t="s">
        <v>387</v>
      </c>
      <c r="C431">
        <v>21</v>
      </c>
      <c r="D431" t="s">
        <v>10</v>
      </c>
      <c r="E431" t="s">
        <v>451</v>
      </c>
      <c r="F431">
        <v>162</v>
      </c>
      <c r="G431">
        <v>106</v>
      </c>
      <c r="H431">
        <f t="shared" si="49"/>
        <v>0.65432098765432101</v>
      </c>
      <c r="I431">
        <v>57</v>
      </c>
      <c r="J431">
        <v>26</v>
      </c>
      <c r="K431">
        <v>4</v>
      </c>
      <c r="L431">
        <v>0</v>
      </c>
      <c r="M431">
        <f t="shared" si="50"/>
        <v>87</v>
      </c>
      <c r="N431">
        <f t="shared" si="51"/>
        <v>0.65517241379310343</v>
      </c>
      <c r="O431">
        <f t="shared" si="52"/>
        <v>0.2988505747126437</v>
      </c>
      <c r="P431">
        <f t="shared" si="53"/>
        <v>4.5977011494252873E-2</v>
      </c>
      <c r="Q431">
        <f t="shared" si="54"/>
        <v>0</v>
      </c>
      <c r="R431">
        <f t="shared" si="55"/>
        <v>2.6551724137931032</v>
      </c>
      <c r="S431" t="str">
        <f t="shared" si="56"/>
        <v>Carter</v>
      </c>
    </row>
    <row r="432" spans="1:19" x14ac:dyDescent="0.3">
      <c r="A432" t="s">
        <v>891</v>
      </c>
      <c r="B432" t="s">
        <v>388</v>
      </c>
      <c r="C432">
        <v>21</v>
      </c>
      <c r="D432" t="s">
        <v>10</v>
      </c>
      <c r="E432" t="s">
        <v>450</v>
      </c>
      <c r="F432">
        <v>150</v>
      </c>
      <c r="G432">
        <v>87</v>
      </c>
      <c r="H432">
        <f t="shared" si="49"/>
        <v>0.57999999999999996</v>
      </c>
      <c r="I432">
        <v>42</v>
      </c>
      <c r="J432">
        <v>36</v>
      </c>
      <c r="K432">
        <v>2</v>
      </c>
      <c r="L432">
        <v>0</v>
      </c>
      <c r="M432">
        <f t="shared" si="50"/>
        <v>80</v>
      </c>
      <c r="N432">
        <f t="shared" si="51"/>
        <v>0.52500000000000002</v>
      </c>
      <c r="O432">
        <f t="shared" si="52"/>
        <v>0.45</v>
      </c>
      <c r="P432">
        <f t="shared" si="53"/>
        <v>2.5000000000000001E-2</v>
      </c>
      <c r="Q432">
        <f t="shared" si="54"/>
        <v>0</v>
      </c>
      <c r="R432">
        <f t="shared" si="55"/>
        <v>2.5249999999999999</v>
      </c>
      <c r="S432" t="str">
        <f t="shared" si="56"/>
        <v>Carter</v>
      </c>
    </row>
    <row r="433" spans="1:19" x14ac:dyDescent="0.3">
      <c r="A433" t="s">
        <v>892</v>
      </c>
      <c r="B433" t="s">
        <v>389</v>
      </c>
      <c r="C433">
        <v>21</v>
      </c>
      <c r="D433" t="s">
        <v>10</v>
      </c>
      <c r="E433" t="s">
        <v>450</v>
      </c>
      <c r="F433">
        <v>117</v>
      </c>
      <c r="G433">
        <v>76</v>
      </c>
      <c r="H433">
        <f t="shared" si="49"/>
        <v>0.6495726495726496</v>
      </c>
      <c r="I433">
        <v>43</v>
      </c>
      <c r="J433">
        <v>26</v>
      </c>
      <c r="K433">
        <v>4</v>
      </c>
      <c r="L433">
        <v>0</v>
      </c>
      <c r="M433">
        <f t="shared" si="50"/>
        <v>73</v>
      </c>
      <c r="N433">
        <f t="shared" si="51"/>
        <v>0.58904109589041098</v>
      </c>
      <c r="O433">
        <f t="shared" si="52"/>
        <v>0.35616438356164382</v>
      </c>
      <c r="P433">
        <f t="shared" si="53"/>
        <v>5.4794520547945202E-2</v>
      </c>
      <c r="Q433">
        <f t="shared" si="54"/>
        <v>0</v>
      </c>
      <c r="R433">
        <f t="shared" si="55"/>
        <v>2.5890410958904111</v>
      </c>
      <c r="S433" t="str">
        <f t="shared" si="56"/>
        <v>Carter</v>
      </c>
    </row>
    <row r="434" spans="1:19" x14ac:dyDescent="0.3">
      <c r="A434" t="s">
        <v>893</v>
      </c>
      <c r="B434" t="s">
        <v>390</v>
      </c>
      <c r="C434">
        <v>21</v>
      </c>
      <c r="D434" t="s">
        <v>10</v>
      </c>
      <c r="E434" t="s">
        <v>450</v>
      </c>
      <c r="F434">
        <v>986</v>
      </c>
      <c r="G434">
        <v>486</v>
      </c>
      <c r="H434">
        <f t="shared" si="49"/>
        <v>0.49290060851926976</v>
      </c>
      <c r="I434">
        <v>230</v>
      </c>
      <c r="J434">
        <v>173</v>
      </c>
      <c r="K434">
        <v>12</v>
      </c>
      <c r="L434">
        <v>0</v>
      </c>
      <c r="M434">
        <f t="shared" si="50"/>
        <v>415</v>
      </c>
      <c r="N434">
        <f t="shared" si="51"/>
        <v>0.55421686746987953</v>
      </c>
      <c r="O434">
        <f t="shared" si="52"/>
        <v>0.41686746987951806</v>
      </c>
      <c r="P434">
        <f t="shared" si="53"/>
        <v>2.891566265060241E-2</v>
      </c>
      <c r="Q434">
        <f t="shared" si="54"/>
        <v>0</v>
      </c>
      <c r="R434">
        <f t="shared" si="55"/>
        <v>2.5542168674698793</v>
      </c>
      <c r="S434" t="str">
        <f t="shared" si="56"/>
        <v>Carter</v>
      </c>
    </row>
    <row r="435" spans="1:19" x14ac:dyDescent="0.3">
      <c r="A435" t="s">
        <v>894</v>
      </c>
      <c r="B435" t="s">
        <v>391</v>
      </c>
      <c r="C435">
        <v>21</v>
      </c>
      <c r="D435" t="s">
        <v>10</v>
      </c>
      <c r="E435" t="s">
        <v>450</v>
      </c>
      <c r="F435">
        <v>108</v>
      </c>
      <c r="G435">
        <v>75</v>
      </c>
      <c r="H435">
        <f t="shared" si="49"/>
        <v>0.69444444444444442</v>
      </c>
      <c r="I435">
        <v>27</v>
      </c>
      <c r="J435">
        <v>34</v>
      </c>
      <c r="K435">
        <v>0</v>
      </c>
      <c r="L435">
        <v>0</v>
      </c>
      <c r="M435">
        <f t="shared" si="50"/>
        <v>61</v>
      </c>
      <c r="N435">
        <f t="shared" si="51"/>
        <v>0.44262295081967212</v>
      </c>
      <c r="O435">
        <f t="shared" si="52"/>
        <v>0.55737704918032782</v>
      </c>
      <c r="P435">
        <f t="shared" si="53"/>
        <v>0</v>
      </c>
      <c r="Q435">
        <f t="shared" si="54"/>
        <v>0</v>
      </c>
      <c r="R435">
        <f t="shared" si="55"/>
        <v>0.55737704918032782</v>
      </c>
      <c r="S435" t="str">
        <f t="shared" si="56"/>
        <v>Ford</v>
      </c>
    </row>
    <row r="436" spans="1:19" x14ac:dyDescent="0.3">
      <c r="A436" t="s">
        <v>895</v>
      </c>
      <c r="B436" t="s">
        <v>392</v>
      </c>
      <c r="C436">
        <v>21</v>
      </c>
      <c r="D436" t="s">
        <v>10</v>
      </c>
      <c r="E436" t="s">
        <v>450</v>
      </c>
      <c r="F436">
        <v>227</v>
      </c>
      <c r="G436">
        <v>124</v>
      </c>
      <c r="H436">
        <f t="shared" si="49"/>
        <v>0.54625550660792954</v>
      </c>
      <c r="I436">
        <v>78</v>
      </c>
      <c r="J436">
        <v>34</v>
      </c>
      <c r="K436">
        <v>6</v>
      </c>
      <c r="L436">
        <v>0</v>
      </c>
      <c r="M436">
        <f t="shared" si="50"/>
        <v>118</v>
      </c>
      <c r="N436">
        <f t="shared" si="51"/>
        <v>0.66101694915254239</v>
      </c>
      <c r="O436">
        <f t="shared" si="52"/>
        <v>0.28813559322033899</v>
      </c>
      <c r="P436">
        <f t="shared" si="53"/>
        <v>5.0847457627118647E-2</v>
      </c>
      <c r="Q436">
        <f t="shared" si="54"/>
        <v>0</v>
      </c>
      <c r="R436">
        <f t="shared" si="55"/>
        <v>2.6610169491525424</v>
      </c>
      <c r="S436" t="str">
        <f t="shared" si="56"/>
        <v>Carter</v>
      </c>
    </row>
    <row r="437" spans="1:19" x14ac:dyDescent="0.3">
      <c r="A437" t="s">
        <v>896</v>
      </c>
      <c r="B437" t="s">
        <v>393</v>
      </c>
      <c r="C437">
        <v>21</v>
      </c>
      <c r="D437" t="s">
        <v>10</v>
      </c>
      <c r="E437" t="s">
        <v>451</v>
      </c>
      <c r="F437">
        <v>87</v>
      </c>
      <c r="G437">
        <v>61</v>
      </c>
      <c r="H437">
        <f t="shared" si="49"/>
        <v>0.70114942528735635</v>
      </c>
      <c r="I437">
        <v>40</v>
      </c>
      <c r="J437">
        <v>10</v>
      </c>
      <c r="K437">
        <v>4</v>
      </c>
      <c r="L437">
        <v>0</v>
      </c>
      <c r="M437">
        <f t="shared" si="50"/>
        <v>54</v>
      </c>
      <c r="N437">
        <f t="shared" si="51"/>
        <v>0.7407407407407407</v>
      </c>
      <c r="O437">
        <f t="shared" si="52"/>
        <v>0.18518518518518517</v>
      </c>
      <c r="P437">
        <f t="shared" si="53"/>
        <v>7.407407407407407E-2</v>
      </c>
      <c r="Q437">
        <f t="shared" si="54"/>
        <v>0</v>
      </c>
      <c r="R437">
        <f t="shared" si="55"/>
        <v>2.7407407407407405</v>
      </c>
      <c r="S437" t="str">
        <f t="shared" si="56"/>
        <v>Carter</v>
      </c>
    </row>
    <row r="438" spans="1:19" x14ac:dyDescent="0.3">
      <c r="A438" t="s">
        <v>897</v>
      </c>
      <c r="B438" t="s">
        <v>394</v>
      </c>
      <c r="C438">
        <v>21</v>
      </c>
      <c r="D438" t="s">
        <v>10</v>
      </c>
      <c r="E438" t="s">
        <v>451</v>
      </c>
      <c r="F438">
        <v>157</v>
      </c>
      <c r="G438">
        <v>128</v>
      </c>
      <c r="H438">
        <f t="shared" si="49"/>
        <v>0.8152866242038217</v>
      </c>
      <c r="I438">
        <v>54</v>
      </c>
      <c r="J438">
        <v>46</v>
      </c>
      <c r="K438">
        <v>3</v>
      </c>
      <c r="L438">
        <v>0</v>
      </c>
      <c r="M438">
        <f t="shared" si="50"/>
        <v>103</v>
      </c>
      <c r="N438">
        <f t="shared" si="51"/>
        <v>0.52427184466019416</v>
      </c>
      <c r="O438">
        <f t="shared" si="52"/>
        <v>0.44660194174757284</v>
      </c>
      <c r="P438">
        <f t="shared" si="53"/>
        <v>2.9126213592233011E-2</v>
      </c>
      <c r="Q438">
        <f t="shared" si="54"/>
        <v>0</v>
      </c>
      <c r="R438">
        <f t="shared" si="55"/>
        <v>2.5242718446601939</v>
      </c>
      <c r="S438" t="str">
        <f t="shared" si="56"/>
        <v>Carter</v>
      </c>
    </row>
    <row r="439" spans="1:19" x14ac:dyDescent="0.3">
      <c r="A439" t="s">
        <v>898</v>
      </c>
      <c r="B439" t="s">
        <v>395</v>
      </c>
      <c r="C439">
        <v>21</v>
      </c>
      <c r="D439" t="s">
        <v>10</v>
      </c>
      <c r="E439" t="s">
        <v>451</v>
      </c>
      <c r="F439">
        <v>28</v>
      </c>
      <c r="G439">
        <v>19</v>
      </c>
      <c r="H439">
        <f t="shared" si="49"/>
        <v>0.6785714285714286</v>
      </c>
      <c r="I439">
        <v>12</v>
      </c>
      <c r="J439">
        <v>6</v>
      </c>
      <c r="K439">
        <v>1</v>
      </c>
      <c r="L439">
        <v>0</v>
      </c>
      <c r="M439">
        <f t="shared" si="50"/>
        <v>19</v>
      </c>
      <c r="N439">
        <f t="shared" si="51"/>
        <v>0.63157894736842102</v>
      </c>
      <c r="O439">
        <f t="shared" si="52"/>
        <v>0.31578947368421051</v>
      </c>
      <c r="P439">
        <f t="shared" si="53"/>
        <v>5.2631578947368418E-2</v>
      </c>
      <c r="Q439">
        <f t="shared" si="54"/>
        <v>0</v>
      </c>
      <c r="R439">
        <f t="shared" si="55"/>
        <v>2.6315789473684212</v>
      </c>
      <c r="S439" t="str">
        <f t="shared" si="56"/>
        <v>Carter</v>
      </c>
    </row>
    <row r="440" spans="1:19" x14ac:dyDescent="0.3">
      <c r="A440" t="s">
        <v>899</v>
      </c>
      <c r="B440" t="s">
        <v>396</v>
      </c>
      <c r="C440">
        <v>21</v>
      </c>
      <c r="D440" t="s">
        <v>10</v>
      </c>
      <c r="E440" t="s">
        <v>450</v>
      </c>
      <c r="F440">
        <v>81</v>
      </c>
      <c r="G440">
        <v>60</v>
      </c>
      <c r="H440">
        <f t="shared" si="49"/>
        <v>0.7407407407407407</v>
      </c>
      <c r="I440">
        <v>35</v>
      </c>
      <c r="J440">
        <v>18</v>
      </c>
      <c r="K440">
        <v>0</v>
      </c>
      <c r="L440">
        <v>0</v>
      </c>
      <c r="M440">
        <f t="shared" si="50"/>
        <v>53</v>
      </c>
      <c r="N440">
        <f t="shared" si="51"/>
        <v>0.660377358490566</v>
      </c>
      <c r="O440">
        <f t="shared" si="52"/>
        <v>0.33962264150943394</v>
      </c>
      <c r="P440">
        <f t="shared" si="53"/>
        <v>0</v>
      </c>
      <c r="Q440">
        <f t="shared" si="54"/>
        <v>0</v>
      </c>
      <c r="R440">
        <f t="shared" si="55"/>
        <v>2.6603773584905661</v>
      </c>
      <c r="S440" t="str">
        <f t="shared" si="56"/>
        <v>Carter</v>
      </c>
    </row>
    <row r="441" spans="1:19" x14ac:dyDescent="0.3">
      <c r="A441" t="s">
        <v>900</v>
      </c>
      <c r="B441" t="s">
        <v>397</v>
      </c>
      <c r="C441">
        <v>21</v>
      </c>
      <c r="D441" t="s">
        <v>10</v>
      </c>
      <c r="E441" t="s">
        <v>451</v>
      </c>
      <c r="F441">
        <v>192</v>
      </c>
      <c r="G441">
        <v>130</v>
      </c>
      <c r="H441">
        <f t="shared" si="49"/>
        <v>0.67708333333333337</v>
      </c>
      <c r="I441">
        <v>60</v>
      </c>
      <c r="J441">
        <v>57</v>
      </c>
      <c r="K441">
        <v>4</v>
      </c>
      <c r="L441">
        <v>0</v>
      </c>
      <c r="M441">
        <f t="shared" si="50"/>
        <v>121</v>
      </c>
      <c r="N441">
        <f t="shared" si="51"/>
        <v>0.49586776859504134</v>
      </c>
      <c r="O441">
        <f t="shared" si="52"/>
        <v>0.47107438016528924</v>
      </c>
      <c r="P441">
        <f t="shared" si="53"/>
        <v>3.3057851239669422E-2</v>
      </c>
      <c r="Q441">
        <f t="shared" si="54"/>
        <v>0</v>
      </c>
      <c r="R441">
        <f t="shared" si="55"/>
        <v>2.4958677685950414</v>
      </c>
      <c r="S441" t="str">
        <f t="shared" si="56"/>
        <v>Carter</v>
      </c>
    </row>
    <row r="442" spans="1:19" x14ac:dyDescent="0.3">
      <c r="A442" t="s">
        <v>901</v>
      </c>
      <c r="B442" t="s">
        <v>39</v>
      </c>
      <c r="C442">
        <v>21</v>
      </c>
      <c r="D442" t="s">
        <v>44</v>
      </c>
      <c r="E442">
        <v>0</v>
      </c>
      <c r="F442">
        <v>0</v>
      </c>
      <c r="G442">
        <v>164</v>
      </c>
      <c r="H442" t="str">
        <f t="shared" si="49"/>
        <v/>
      </c>
      <c r="I442">
        <v>94</v>
      </c>
      <c r="J442">
        <v>63</v>
      </c>
      <c r="K442">
        <v>5</v>
      </c>
      <c r="L442">
        <v>2</v>
      </c>
      <c r="M442">
        <f t="shared" si="50"/>
        <v>164</v>
      </c>
      <c r="N442">
        <f t="shared" si="51"/>
        <v>0.57317073170731703</v>
      </c>
      <c r="O442">
        <f t="shared" si="52"/>
        <v>0.38414634146341464</v>
      </c>
      <c r="P442">
        <f t="shared" si="53"/>
        <v>3.048780487804878E-2</v>
      </c>
      <c r="Q442">
        <f t="shared" si="54"/>
        <v>1.2195121951219513E-2</v>
      </c>
      <c r="R442">
        <f t="shared" si="55"/>
        <v>2.5731707317073171</v>
      </c>
      <c r="S442" t="str">
        <f t="shared" si="56"/>
        <v>Carter</v>
      </c>
    </row>
    <row r="443" spans="1:19" x14ac:dyDescent="0.3">
      <c r="A443" t="s">
        <v>902</v>
      </c>
      <c r="B443" t="s">
        <v>398</v>
      </c>
      <c r="C443">
        <v>21</v>
      </c>
      <c r="D443" t="s">
        <v>10</v>
      </c>
      <c r="E443" t="s">
        <v>450</v>
      </c>
      <c r="F443">
        <v>39</v>
      </c>
      <c r="G443">
        <v>17</v>
      </c>
      <c r="H443">
        <f t="shared" si="49"/>
        <v>0.4358974358974359</v>
      </c>
      <c r="I443">
        <v>6</v>
      </c>
      <c r="J443">
        <v>6</v>
      </c>
      <c r="K443">
        <v>1</v>
      </c>
      <c r="L443">
        <v>0</v>
      </c>
      <c r="M443">
        <f t="shared" si="50"/>
        <v>13</v>
      </c>
      <c r="N443">
        <f t="shared" si="51"/>
        <v>0.46153846153846156</v>
      </c>
      <c r="O443">
        <f t="shared" si="52"/>
        <v>0.46153846153846156</v>
      </c>
      <c r="P443">
        <f t="shared" si="53"/>
        <v>7.6923076923076927E-2</v>
      </c>
      <c r="Q443">
        <f t="shared" si="54"/>
        <v>0</v>
      </c>
      <c r="R443">
        <f t="shared" si="55"/>
        <v>9</v>
      </c>
      <c r="S443" t="str">
        <f t="shared" si="56"/>
        <v>Tie</v>
      </c>
    </row>
    <row r="444" spans="1:19" x14ac:dyDescent="0.3">
      <c r="A444" t="s">
        <v>903</v>
      </c>
      <c r="B444" t="s">
        <v>40</v>
      </c>
      <c r="C444">
        <v>21</v>
      </c>
      <c r="D444" t="s">
        <v>43</v>
      </c>
      <c r="E444">
        <v>0</v>
      </c>
      <c r="F444">
        <v>0</v>
      </c>
      <c r="G444">
        <v>0</v>
      </c>
      <c r="H444" t="str">
        <f t="shared" si="49"/>
        <v/>
      </c>
      <c r="I444">
        <v>77</v>
      </c>
      <c r="J444">
        <v>57</v>
      </c>
      <c r="K444">
        <v>6</v>
      </c>
      <c r="L444">
        <v>0</v>
      </c>
      <c r="M444">
        <f t="shared" si="50"/>
        <v>140</v>
      </c>
      <c r="N444">
        <f t="shared" si="51"/>
        <v>0.55000000000000004</v>
      </c>
      <c r="O444">
        <f t="shared" si="52"/>
        <v>0.40714285714285714</v>
      </c>
      <c r="P444">
        <f t="shared" si="53"/>
        <v>4.2857142857142858E-2</v>
      </c>
      <c r="Q444">
        <f t="shared" si="54"/>
        <v>0</v>
      </c>
      <c r="R444">
        <f t="shared" si="55"/>
        <v>2.5499999999999998</v>
      </c>
      <c r="S444" t="str">
        <f t="shared" si="56"/>
        <v>Carter</v>
      </c>
    </row>
    <row r="445" spans="1:19" x14ac:dyDescent="0.3">
      <c r="A445" t="s">
        <v>904</v>
      </c>
      <c r="B445" t="s">
        <v>41</v>
      </c>
      <c r="C445">
        <v>21</v>
      </c>
      <c r="D445" t="s">
        <v>42</v>
      </c>
      <c r="E445">
        <v>0</v>
      </c>
      <c r="F445">
        <v>3599</v>
      </c>
      <c r="G445">
        <v>2150</v>
      </c>
      <c r="H445">
        <f t="shared" si="49"/>
        <v>0.59738816337871636</v>
      </c>
      <c r="I445">
        <v>1229</v>
      </c>
      <c r="J445">
        <v>749</v>
      </c>
      <c r="K445">
        <v>67</v>
      </c>
      <c r="L445">
        <v>3</v>
      </c>
      <c r="M445">
        <f t="shared" si="50"/>
        <v>2048</v>
      </c>
      <c r="N445">
        <f t="shared" si="51"/>
        <v>0.60009765625</v>
      </c>
      <c r="O445">
        <f t="shared" si="52"/>
        <v>0.36572265625</v>
      </c>
      <c r="P445">
        <f t="shared" si="53"/>
        <v>3.271484375E-2</v>
      </c>
      <c r="Q445">
        <f t="shared" si="54"/>
        <v>1.46484375E-3</v>
      </c>
      <c r="R445">
        <f t="shared" si="55"/>
        <v>2.60009765625</v>
      </c>
      <c r="S445" t="str">
        <f t="shared" si="56"/>
        <v>Carter</v>
      </c>
    </row>
    <row r="446" spans="1:19" x14ac:dyDescent="0.3">
      <c r="A446" t="s">
        <v>905</v>
      </c>
      <c r="B446" t="s">
        <v>399</v>
      </c>
      <c r="C446">
        <v>22</v>
      </c>
      <c r="D446" t="s">
        <v>10</v>
      </c>
      <c r="E446" t="s">
        <v>452</v>
      </c>
      <c r="F446">
        <v>41</v>
      </c>
      <c r="G446">
        <v>33</v>
      </c>
      <c r="H446">
        <f t="shared" si="49"/>
        <v>0.80487804878048785</v>
      </c>
      <c r="I446">
        <v>16</v>
      </c>
      <c r="J446">
        <v>7</v>
      </c>
      <c r="K446">
        <v>1</v>
      </c>
      <c r="L446">
        <v>0</v>
      </c>
      <c r="M446">
        <f t="shared" si="50"/>
        <v>24</v>
      </c>
      <c r="N446">
        <f t="shared" si="51"/>
        <v>0.66666666666666663</v>
      </c>
      <c r="O446">
        <f t="shared" si="52"/>
        <v>0.29166666666666669</v>
      </c>
      <c r="P446">
        <f t="shared" si="53"/>
        <v>4.1666666666666664E-2</v>
      </c>
      <c r="Q446">
        <f t="shared" si="54"/>
        <v>0</v>
      </c>
      <c r="R446">
        <f t="shared" si="55"/>
        <v>2.6666666666666665</v>
      </c>
      <c r="S446" t="str">
        <f t="shared" si="56"/>
        <v>Carter</v>
      </c>
    </row>
    <row r="447" spans="1:19" x14ac:dyDescent="0.3">
      <c r="A447" t="s">
        <v>906</v>
      </c>
      <c r="B447" t="s">
        <v>400</v>
      </c>
      <c r="C447">
        <v>22</v>
      </c>
      <c r="D447" t="s">
        <v>10</v>
      </c>
      <c r="E447" t="s">
        <v>450</v>
      </c>
      <c r="F447">
        <v>80</v>
      </c>
      <c r="G447">
        <v>65</v>
      </c>
      <c r="H447">
        <f t="shared" ref="H447:H473" si="57">IF(F447=0,"",G447/F447)</f>
        <v>0.8125</v>
      </c>
      <c r="I447">
        <v>52</v>
      </c>
      <c r="J447">
        <v>8</v>
      </c>
      <c r="K447">
        <v>0</v>
      </c>
      <c r="L447">
        <v>0</v>
      </c>
      <c r="M447">
        <f t="shared" si="50"/>
        <v>60</v>
      </c>
      <c r="N447">
        <f t="shared" si="51"/>
        <v>0.8666666666666667</v>
      </c>
      <c r="O447">
        <f t="shared" si="52"/>
        <v>0.13333333333333333</v>
      </c>
      <c r="P447">
        <f t="shared" si="53"/>
        <v>0</v>
      </c>
      <c r="Q447">
        <f t="shared" si="54"/>
        <v>0</v>
      </c>
      <c r="R447">
        <f t="shared" si="55"/>
        <v>2.8666666666666667</v>
      </c>
      <c r="S447" t="str">
        <f t="shared" si="56"/>
        <v>Carter</v>
      </c>
    </row>
    <row r="448" spans="1:19" x14ac:dyDescent="0.3">
      <c r="A448" t="s">
        <v>907</v>
      </c>
      <c r="B448" t="s">
        <v>401</v>
      </c>
      <c r="C448">
        <v>22</v>
      </c>
      <c r="D448" t="s">
        <v>10</v>
      </c>
      <c r="E448" t="s">
        <v>450</v>
      </c>
      <c r="F448">
        <v>48</v>
      </c>
      <c r="G448">
        <v>35</v>
      </c>
      <c r="H448">
        <f t="shared" si="57"/>
        <v>0.72916666666666663</v>
      </c>
      <c r="I448">
        <v>25</v>
      </c>
      <c r="J448">
        <v>9</v>
      </c>
      <c r="K448">
        <v>1</v>
      </c>
      <c r="L448">
        <v>0</v>
      </c>
      <c r="M448">
        <f t="shared" si="50"/>
        <v>35</v>
      </c>
      <c r="N448">
        <f t="shared" si="51"/>
        <v>0.7142857142857143</v>
      </c>
      <c r="O448">
        <f t="shared" si="52"/>
        <v>0.25714285714285712</v>
      </c>
      <c r="P448">
        <f t="shared" si="53"/>
        <v>2.8571428571428571E-2</v>
      </c>
      <c r="Q448">
        <f t="shared" si="54"/>
        <v>0</v>
      </c>
      <c r="R448">
        <f t="shared" si="55"/>
        <v>2.7142857142857144</v>
      </c>
      <c r="S448" t="str">
        <f t="shared" si="56"/>
        <v>Carter</v>
      </c>
    </row>
    <row r="449" spans="1:19" x14ac:dyDescent="0.3">
      <c r="A449" t="s">
        <v>908</v>
      </c>
      <c r="B449" t="s">
        <v>402</v>
      </c>
      <c r="C449">
        <v>22</v>
      </c>
      <c r="D449" t="s">
        <v>10</v>
      </c>
      <c r="E449" t="s">
        <v>452</v>
      </c>
      <c r="F449">
        <v>64</v>
      </c>
      <c r="G449">
        <v>44</v>
      </c>
      <c r="H449">
        <f t="shared" si="57"/>
        <v>0.6875</v>
      </c>
      <c r="I449">
        <v>24</v>
      </c>
      <c r="J449">
        <v>17</v>
      </c>
      <c r="K449">
        <v>0</v>
      </c>
      <c r="L449">
        <v>0</v>
      </c>
      <c r="M449">
        <f t="shared" si="50"/>
        <v>41</v>
      </c>
      <c r="N449">
        <f t="shared" si="51"/>
        <v>0.58536585365853655</v>
      </c>
      <c r="O449">
        <f t="shared" si="52"/>
        <v>0.41463414634146339</v>
      </c>
      <c r="P449">
        <f t="shared" si="53"/>
        <v>0</v>
      </c>
      <c r="Q449">
        <f t="shared" si="54"/>
        <v>0</v>
      </c>
      <c r="R449">
        <f t="shared" si="55"/>
        <v>2.5853658536585367</v>
      </c>
      <c r="S449" t="str">
        <f t="shared" si="56"/>
        <v>Carter</v>
      </c>
    </row>
    <row r="450" spans="1:19" x14ac:dyDescent="0.3">
      <c r="A450" t="s">
        <v>909</v>
      </c>
      <c r="B450" t="s">
        <v>403</v>
      </c>
      <c r="C450">
        <v>22</v>
      </c>
      <c r="D450" t="s">
        <v>10</v>
      </c>
      <c r="E450" t="s">
        <v>452</v>
      </c>
      <c r="F450">
        <v>114</v>
      </c>
      <c r="G450">
        <v>83</v>
      </c>
      <c r="H450">
        <f t="shared" si="57"/>
        <v>0.72807017543859653</v>
      </c>
      <c r="I450">
        <v>28</v>
      </c>
      <c r="J450">
        <v>48</v>
      </c>
      <c r="K450">
        <v>3</v>
      </c>
      <c r="L450">
        <v>0</v>
      </c>
      <c r="M450">
        <f t="shared" si="50"/>
        <v>79</v>
      </c>
      <c r="N450">
        <f t="shared" si="51"/>
        <v>0.35443037974683544</v>
      </c>
      <c r="O450">
        <f t="shared" si="52"/>
        <v>0.60759493670886078</v>
      </c>
      <c r="P450">
        <f t="shared" si="53"/>
        <v>3.7974683544303799E-2</v>
      </c>
      <c r="Q450">
        <f t="shared" si="54"/>
        <v>0</v>
      </c>
      <c r="R450">
        <f t="shared" si="55"/>
        <v>0.60759493670886078</v>
      </c>
      <c r="S450" t="str">
        <f t="shared" si="56"/>
        <v>Ford</v>
      </c>
    </row>
    <row r="451" spans="1:19" x14ac:dyDescent="0.3">
      <c r="A451" t="s">
        <v>910</v>
      </c>
      <c r="B451" t="s">
        <v>404</v>
      </c>
      <c r="C451">
        <v>22</v>
      </c>
      <c r="D451" t="s">
        <v>10</v>
      </c>
      <c r="E451" t="s">
        <v>452</v>
      </c>
      <c r="F451">
        <v>169</v>
      </c>
      <c r="G451">
        <v>112</v>
      </c>
      <c r="H451">
        <f t="shared" si="57"/>
        <v>0.66272189349112431</v>
      </c>
      <c r="I451">
        <v>44</v>
      </c>
      <c r="J451">
        <v>51</v>
      </c>
      <c r="K451">
        <v>2</v>
      </c>
      <c r="L451">
        <v>0</v>
      </c>
      <c r="M451">
        <f t="shared" ref="M451:M473" si="58">SUM(I451:L451)</f>
        <v>97</v>
      </c>
      <c r="N451">
        <f t="shared" ref="N451:N473" si="59">I451/$M451</f>
        <v>0.45360824742268041</v>
      </c>
      <c r="O451">
        <f t="shared" ref="O451:O473" si="60">J451/$M451</f>
        <v>0.52577319587628868</v>
      </c>
      <c r="P451">
        <f t="shared" ref="P451:P473" si="61">K451/$M451</f>
        <v>2.0618556701030927E-2</v>
      </c>
      <c r="Q451">
        <f t="shared" ref="Q451:Q473" si="62">L451/$M451</f>
        <v>0</v>
      </c>
      <c r="R451">
        <f t="shared" ref="R451:R473" si="63">IF(M451=0,10,IF(MAX(I451:L451)=LARGE(I451:L451,2),9,IF(J451=MAX(I451:L451),O451,IF(I451=MAX(I451:L451),N451+2,IF(K451=MAX(I451:L451),P451+3,-1)))))</f>
        <v>0.52577319587628868</v>
      </c>
      <c r="S451" t="str">
        <f t="shared" ref="S451:S473" si="64">IF(M451=0,"No Votes",IF(MAX(I451:L451)=LARGE(I451:L451,2),"Tie",IF(J451=MAX(I451:L451),"Ford",IF(I451=MAX(I451:L451),"Carter",IF(K451=MAX(I451:L451),"Macbride",-1)))))</f>
        <v>Ford</v>
      </c>
    </row>
    <row r="452" spans="1:19" x14ac:dyDescent="0.3">
      <c r="A452" t="s">
        <v>911</v>
      </c>
      <c r="B452" t="s">
        <v>405</v>
      </c>
      <c r="C452">
        <v>22</v>
      </c>
      <c r="D452" t="s">
        <v>10</v>
      </c>
      <c r="E452" t="s">
        <v>452</v>
      </c>
      <c r="F452">
        <v>70</v>
      </c>
      <c r="G452">
        <v>48</v>
      </c>
      <c r="H452">
        <f t="shared" si="57"/>
        <v>0.68571428571428572</v>
      </c>
      <c r="I452">
        <v>21</v>
      </c>
      <c r="J452">
        <v>26</v>
      </c>
      <c r="K452">
        <v>1</v>
      </c>
      <c r="L452">
        <v>0</v>
      </c>
      <c r="M452">
        <f t="shared" si="58"/>
        <v>48</v>
      </c>
      <c r="N452">
        <f t="shared" si="59"/>
        <v>0.4375</v>
      </c>
      <c r="O452">
        <f t="shared" si="60"/>
        <v>0.54166666666666663</v>
      </c>
      <c r="P452">
        <f t="shared" si="61"/>
        <v>2.0833333333333332E-2</v>
      </c>
      <c r="Q452">
        <f t="shared" si="62"/>
        <v>0</v>
      </c>
      <c r="R452">
        <f t="shared" si="63"/>
        <v>0.54166666666666663</v>
      </c>
      <c r="S452" t="str">
        <f t="shared" si="64"/>
        <v>Ford</v>
      </c>
    </row>
    <row r="453" spans="1:19" x14ac:dyDescent="0.3">
      <c r="A453" t="s">
        <v>912</v>
      </c>
      <c r="B453" t="s">
        <v>406</v>
      </c>
      <c r="C453">
        <v>22</v>
      </c>
      <c r="D453" t="s">
        <v>10</v>
      </c>
      <c r="E453" t="s">
        <v>445</v>
      </c>
      <c r="F453">
        <v>119</v>
      </c>
      <c r="G453">
        <v>82</v>
      </c>
      <c r="H453">
        <f t="shared" si="57"/>
        <v>0.68907563025210083</v>
      </c>
      <c r="I453">
        <v>33</v>
      </c>
      <c r="J453">
        <v>40</v>
      </c>
      <c r="K453">
        <v>3</v>
      </c>
      <c r="L453">
        <v>0</v>
      </c>
      <c r="M453">
        <f t="shared" si="58"/>
        <v>76</v>
      </c>
      <c r="N453">
        <f t="shared" si="59"/>
        <v>0.43421052631578949</v>
      </c>
      <c r="O453">
        <f t="shared" si="60"/>
        <v>0.52631578947368418</v>
      </c>
      <c r="P453">
        <f t="shared" si="61"/>
        <v>3.9473684210526314E-2</v>
      </c>
      <c r="Q453">
        <f t="shared" si="62"/>
        <v>0</v>
      </c>
      <c r="R453">
        <f t="shared" si="63"/>
        <v>0.52631578947368418</v>
      </c>
      <c r="S453" t="str">
        <f t="shared" si="64"/>
        <v>Ford</v>
      </c>
    </row>
    <row r="454" spans="1:19" x14ac:dyDescent="0.3">
      <c r="A454" t="s">
        <v>913</v>
      </c>
      <c r="B454" t="s">
        <v>292</v>
      </c>
      <c r="C454">
        <v>22</v>
      </c>
      <c r="D454" t="s">
        <v>10</v>
      </c>
      <c r="E454" t="s">
        <v>446</v>
      </c>
      <c r="F454">
        <v>79</v>
      </c>
      <c r="G454">
        <v>56</v>
      </c>
      <c r="H454">
        <f t="shared" si="57"/>
        <v>0.70886075949367089</v>
      </c>
      <c r="I454">
        <v>24</v>
      </c>
      <c r="J454">
        <v>26</v>
      </c>
      <c r="K454">
        <v>2</v>
      </c>
      <c r="L454">
        <v>0</v>
      </c>
      <c r="M454">
        <f t="shared" si="58"/>
        <v>52</v>
      </c>
      <c r="N454">
        <f t="shared" si="59"/>
        <v>0.46153846153846156</v>
      </c>
      <c r="O454">
        <f t="shared" si="60"/>
        <v>0.5</v>
      </c>
      <c r="P454">
        <f t="shared" si="61"/>
        <v>3.8461538461538464E-2</v>
      </c>
      <c r="Q454">
        <f t="shared" si="62"/>
        <v>0</v>
      </c>
      <c r="R454">
        <f t="shared" si="63"/>
        <v>0.5</v>
      </c>
      <c r="S454" t="str">
        <f t="shared" si="64"/>
        <v>Ford</v>
      </c>
    </row>
    <row r="455" spans="1:19" x14ac:dyDescent="0.3">
      <c r="A455" t="s">
        <v>914</v>
      </c>
      <c r="B455" t="s">
        <v>407</v>
      </c>
      <c r="C455">
        <v>22</v>
      </c>
      <c r="D455" t="s">
        <v>10</v>
      </c>
      <c r="E455" t="s">
        <v>452</v>
      </c>
      <c r="F455">
        <v>724</v>
      </c>
      <c r="G455">
        <v>366</v>
      </c>
      <c r="H455">
        <f t="shared" si="57"/>
        <v>0.50552486187845302</v>
      </c>
      <c r="I455">
        <v>130</v>
      </c>
      <c r="J455">
        <v>205</v>
      </c>
      <c r="K455">
        <v>12</v>
      </c>
      <c r="L455">
        <v>4</v>
      </c>
      <c r="M455">
        <f t="shared" si="58"/>
        <v>351</v>
      </c>
      <c r="N455">
        <f t="shared" si="59"/>
        <v>0.37037037037037035</v>
      </c>
      <c r="O455">
        <f t="shared" si="60"/>
        <v>0.58404558404558404</v>
      </c>
      <c r="P455">
        <f t="shared" si="61"/>
        <v>3.4188034188034191E-2</v>
      </c>
      <c r="Q455">
        <f t="shared" si="62"/>
        <v>1.1396011396011397E-2</v>
      </c>
      <c r="R455">
        <f t="shared" si="63"/>
        <v>0.58404558404558404</v>
      </c>
      <c r="S455" t="str">
        <f t="shared" si="64"/>
        <v>Ford</v>
      </c>
    </row>
    <row r="456" spans="1:19" x14ac:dyDescent="0.3">
      <c r="A456" t="s">
        <v>915</v>
      </c>
      <c r="B456" t="s">
        <v>408</v>
      </c>
      <c r="C456">
        <v>22</v>
      </c>
      <c r="D456" t="s">
        <v>10</v>
      </c>
      <c r="E456" t="s">
        <v>452</v>
      </c>
      <c r="F456">
        <v>830</v>
      </c>
      <c r="G456">
        <v>421</v>
      </c>
      <c r="H456">
        <f t="shared" si="57"/>
        <v>0.5072289156626506</v>
      </c>
      <c r="I456">
        <v>189</v>
      </c>
      <c r="J456">
        <v>183</v>
      </c>
      <c r="K456">
        <v>15</v>
      </c>
      <c r="L456">
        <v>0</v>
      </c>
      <c r="M456">
        <f t="shared" si="58"/>
        <v>387</v>
      </c>
      <c r="N456">
        <f t="shared" si="59"/>
        <v>0.48837209302325579</v>
      </c>
      <c r="O456">
        <f t="shared" si="60"/>
        <v>0.47286821705426357</v>
      </c>
      <c r="P456">
        <f t="shared" si="61"/>
        <v>3.875968992248062E-2</v>
      </c>
      <c r="Q456">
        <f t="shared" si="62"/>
        <v>0</v>
      </c>
      <c r="R456">
        <f t="shared" si="63"/>
        <v>2.4883720930232558</v>
      </c>
      <c r="S456" t="str">
        <f t="shared" si="64"/>
        <v>Carter</v>
      </c>
    </row>
    <row r="457" spans="1:19" x14ac:dyDescent="0.3">
      <c r="A457" t="s">
        <v>916</v>
      </c>
      <c r="B457" t="s">
        <v>409</v>
      </c>
      <c r="C457">
        <v>22</v>
      </c>
      <c r="D457" t="s">
        <v>10</v>
      </c>
      <c r="E457" t="s">
        <v>452</v>
      </c>
      <c r="F457">
        <v>204</v>
      </c>
      <c r="G457">
        <v>122</v>
      </c>
      <c r="H457">
        <f t="shared" si="57"/>
        <v>0.59803921568627449</v>
      </c>
      <c r="I457">
        <v>61</v>
      </c>
      <c r="J457">
        <v>55</v>
      </c>
      <c r="K457">
        <v>2</v>
      </c>
      <c r="L457">
        <v>0</v>
      </c>
      <c r="M457">
        <f t="shared" si="58"/>
        <v>118</v>
      </c>
      <c r="N457">
        <f t="shared" si="59"/>
        <v>0.51694915254237284</v>
      </c>
      <c r="O457">
        <f t="shared" si="60"/>
        <v>0.46610169491525422</v>
      </c>
      <c r="P457">
        <f t="shared" si="61"/>
        <v>1.6949152542372881E-2</v>
      </c>
      <c r="Q457">
        <f t="shared" si="62"/>
        <v>0</v>
      </c>
      <c r="R457">
        <f t="shared" si="63"/>
        <v>2.5169491525423728</v>
      </c>
      <c r="S457" t="str">
        <f t="shared" si="64"/>
        <v>Carter</v>
      </c>
    </row>
    <row r="458" spans="1:19" x14ac:dyDescent="0.3">
      <c r="A458" t="s">
        <v>917</v>
      </c>
      <c r="B458" t="s">
        <v>410</v>
      </c>
      <c r="C458">
        <v>22</v>
      </c>
      <c r="D458" t="s">
        <v>10</v>
      </c>
      <c r="E458" t="s">
        <v>450</v>
      </c>
      <c r="F458">
        <v>218</v>
      </c>
      <c r="G458">
        <v>102</v>
      </c>
      <c r="H458">
        <f t="shared" si="57"/>
        <v>0.46788990825688076</v>
      </c>
      <c r="I458">
        <v>47</v>
      </c>
      <c r="J458">
        <v>41</v>
      </c>
      <c r="K458">
        <v>3</v>
      </c>
      <c r="L458">
        <v>2</v>
      </c>
      <c r="M458">
        <f t="shared" si="58"/>
        <v>93</v>
      </c>
      <c r="N458">
        <f t="shared" si="59"/>
        <v>0.5053763440860215</v>
      </c>
      <c r="O458">
        <f t="shared" si="60"/>
        <v>0.44086021505376344</v>
      </c>
      <c r="P458">
        <f t="shared" si="61"/>
        <v>3.2258064516129031E-2</v>
      </c>
      <c r="Q458">
        <f t="shared" si="62"/>
        <v>2.1505376344086023E-2</v>
      </c>
      <c r="R458">
        <f t="shared" si="63"/>
        <v>2.5053763440860215</v>
      </c>
      <c r="S458" t="str">
        <f t="shared" si="64"/>
        <v>Carter</v>
      </c>
    </row>
    <row r="459" spans="1:19" x14ac:dyDescent="0.3">
      <c r="A459" t="s">
        <v>918</v>
      </c>
      <c r="B459" t="s">
        <v>411</v>
      </c>
      <c r="C459">
        <v>22</v>
      </c>
      <c r="D459" t="s">
        <v>10</v>
      </c>
      <c r="E459" t="s">
        <v>452</v>
      </c>
      <c r="F459">
        <v>58</v>
      </c>
      <c r="G459">
        <v>46</v>
      </c>
      <c r="H459">
        <f t="shared" si="57"/>
        <v>0.7931034482758621</v>
      </c>
      <c r="I459">
        <v>6</v>
      </c>
      <c r="J459">
        <v>30</v>
      </c>
      <c r="K459">
        <v>0</v>
      </c>
      <c r="L459">
        <v>0</v>
      </c>
      <c r="M459">
        <f t="shared" si="58"/>
        <v>36</v>
      </c>
      <c r="N459">
        <f t="shared" si="59"/>
        <v>0.16666666666666666</v>
      </c>
      <c r="O459">
        <f t="shared" si="60"/>
        <v>0.83333333333333337</v>
      </c>
      <c r="P459">
        <f t="shared" si="61"/>
        <v>0</v>
      </c>
      <c r="Q459">
        <f t="shared" si="62"/>
        <v>0</v>
      </c>
      <c r="R459">
        <f t="shared" si="63"/>
        <v>0.83333333333333337</v>
      </c>
      <c r="S459" t="str">
        <f t="shared" si="64"/>
        <v>Ford</v>
      </c>
    </row>
    <row r="460" spans="1:19" x14ac:dyDescent="0.3">
      <c r="A460" t="s">
        <v>919</v>
      </c>
      <c r="B460" t="s">
        <v>412</v>
      </c>
      <c r="C460">
        <v>22</v>
      </c>
      <c r="D460" t="s">
        <v>10</v>
      </c>
      <c r="E460" t="s">
        <v>452</v>
      </c>
      <c r="F460">
        <v>140</v>
      </c>
      <c r="G460">
        <v>114</v>
      </c>
      <c r="H460">
        <f t="shared" si="57"/>
        <v>0.81428571428571428</v>
      </c>
      <c r="I460">
        <v>55</v>
      </c>
      <c r="J460">
        <v>44</v>
      </c>
      <c r="K460">
        <v>2</v>
      </c>
      <c r="L460">
        <v>0</v>
      </c>
      <c r="M460">
        <f t="shared" si="58"/>
        <v>101</v>
      </c>
      <c r="N460">
        <f t="shared" si="59"/>
        <v>0.54455445544554459</v>
      </c>
      <c r="O460">
        <f t="shared" si="60"/>
        <v>0.43564356435643564</v>
      </c>
      <c r="P460">
        <f t="shared" si="61"/>
        <v>1.9801980198019802E-2</v>
      </c>
      <c r="Q460">
        <f t="shared" si="62"/>
        <v>0</v>
      </c>
      <c r="R460">
        <f t="shared" si="63"/>
        <v>2.5445544554455446</v>
      </c>
      <c r="S460" t="str">
        <f t="shared" si="64"/>
        <v>Carter</v>
      </c>
    </row>
    <row r="461" spans="1:19" x14ac:dyDescent="0.3">
      <c r="A461" t="s">
        <v>920</v>
      </c>
      <c r="B461" t="s">
        <v>413</v>
      </c>
      <c r="C461">
        <v>22</v>
      </c>
      <c r="D461" t="s">
        <v>10</v>
      </c>
      <c r="E461" t="s">
        <v>452</v>
      </c>
      <c r="F461">
        <v>127</v>
      </c>
      <c r="G461">
        <v>92</v>
      </c>
      <c r="H461">
        <f t="shared" si="57"/>
        <v>0.72440944881889768</v>
      </c>
      <c r="I461">
        <v>49</v>
      </c>
      <c r="J461">
        <v>27</v>
      </c>
      <c r="K461">
        <v>2</v>
      </c>
      <c r="L461">
        <v>0</v>
      </c>
      <c r="M461">
        <f t="shared" si="58"/>
        <v>78</v>
      </c>
      <c r="N461">
        <f t="shared" si="59"/>
        <v>0.62820512820512819</v>
      </c>
      <c r="O461">
        <f t="shared" si="60"/>
        <v>0.34615384615384615</v>
      </c>
      <c r="P461">
        <f t="shared" si="61"/>
        <v>2.564102564102564E-2</v>
      </c>
      <c r="Q461">
        <f t="shared" si="62"/>
        <v>0</v>
      </c>
      <c r="R461">
        <f t="shared" si="63"/>
        <v>2.6282051282051282</v>
      </c>
      <c r="S461" t="str">
        <f t="shared" si="64"/>
        <v>Carter</v>
      </c>
    </row>
    <row r="462" spans="1:19" x14ac:dyDescent="0.3">
      <c r="A462" t="s">
        <v>921</v>
      </c>
      <c r="B462" t="s">
        <v>414</v>
      </c>
      <c r="C462">
        <v>22</v>
      </c>
      <c r="D462" t="s">
        <v>10</v>
      </c>
      <c r="E462" t="s">
        <v>452</v>
      </c>
      <c r="F462">
        <v>96</v>
      </c>
      <c r="G462">
        <v>57</v>
      </c>
      <c r="H462">
        <f t="shared" si="57"/>
        <v>0.59375</v>
      </c>
      <c r="I462">
        <v>33</v>
      </c>
      <c r="J462">
        <v>17</v>
      </c>
      <c r="K462">
        <v>2</v>
      </c>
      <c r="L462">
        <v>0</v>
      </c>
      <c r="M462">
        <f t="shared" si="58"/>
        <v>52</v>
      </c>
      <c r="N462">
        <f t="shared" si="59"/>
        <v>0.63461538461538458</v>
      </c>
      <c r="O462">
        <f t="shared" si="60"/>
        <v>0.32692307692307693</v>
      </c>
      <c r="P462">
        <f t="shared" si="61"/>
        <v>3.8461538461538464E-2</v>
      </c>
      <c r="Q462">
        <f t="shared" si="62"/>
        <v>0</v>
      </c>
      <c r="R462">
        <f t="shared" si="63"/>
        <v>2.6346153846153846</v>
      </c>
      <c r="S462" t="str">
        <f t="shared" si="64"/>
        <v>Carter</v>
      </c>
    </row>
    <row r="463" spans="1:19" x14ac:dyDescent="0.3">
      <c r="A463" t="s">
        <v>922</v>
      </c>
      <c r="B463" t="s">
        <v>415</v>
      </c>
      <c r="C463">
        <v>22</v>
      </c>
      <c r="D463" t="s">
        <v>10</v>
      </c>
      <c r="E463" t="s">
        <v>452</v>
      </c>
      <c r="F463">
        <v>118</v>
      </c>
      <c r="G463">
        <v>68</v>
      </c>
      <c r="H463">
        <f t="shared" si="57"/>
        <v>0.57627118644067798</v>
      </c>
      <c r="I463">
        <v>33</v>
      </c>
      <c r="J463">
        <v>26</v>
      </c>
      <c r="K463">
        <v>0</v>
      </c>
      <c r="L463">
        <v>0</v>
      </c>
      <c r="M463">
        <f t="shared" si="58"/>
        <v>59</v>
      </c>
      <c r="N463">
        <f t="shared" si="59"/>
        <v>0.55932203389830504</v>
      </c>
      <c r="O463">
        <f t="shared" si="60"/>
        <v>0.44067796610169491</v>
      </c>
      <c r="P463">
        <f t="shared" si="61"/>
        <v>0</v>
      </c>
      <c r="Q463">
        <f t="shared" si="62"/>
        <v>0</v>
      </c>
      <c r="R463">
        <f t="shared" si="63"/>
        <v>2.5593220338983049</v>
      </c>
      <c r="S463" t="str">
        <f t="shared" si="64"/>
        <v>Carter</v>
      </c>
    </row>
    <row r="464" spans="1:19" x14ac:dyDescent="0.3">
      <c r="A464" t="s">
        <v>923</v>
      </c>
      <c r="B464" t="s">
        <v>416</v>
      </c>
      <c r="C464">
        <v>22</v>
      </c>
      <c r="D464" t="s">
        <v>10</v>
      </c>
      <c r="E464" t="s">
        <v>452</v>
      </c>
      <c r="F464">
        <v>304</v>
      </c>
      <c r="G464">
        <v>184</v>
      </c>
      <c r="H464">
        <f t="shared" si="57"/>
        <v>0.60526315789473684</v>
      </c>
      <c r="I464">
        <v>81</v>
      </c>
      <c r="J464">
        <v>86</v>
      </c>
      <c r="K464">
        <v>0</v>
      </c>
      <c r="L464">
        <v>0</v>
      </c>
      <c r="M464">
        <f t="shared" si="58"/>
        <v>167</v>
      </c>
      <c r="N464">
        <f t="shared" si="59"/>
        <v>0.48502994011976047</v>
      </c>
      <c r="O464">
        <f t="shared" si="60"/>
        <v>0.51497005988023947</v>
      </c>
      <c r="P464">
        <f t="shared" si="61"/>
        <v>0</v>
      </c>
      <c r="Q464">
        <f t="shared" si="62"/>
        <v>0</v>
      </c>
      <c r="R464">
        <f t="shared" si="63"/>
        <v>0.51497005988023947</v>
      </c>
      <c r="S464" t="str">
        <f t="shared" si="64"/>
        <v>Ford</v>
      </c>
    </row>
    <row r="465" spans="1:19" x14ac:dyDescent="0.3">
      <c r="A465" t="s">
        <v>924</v>
      </c>
      <c r="B465" t="s">
        <v>417</v>
      </c>
      <c r="C465">
        <v>22</v>
      </c>
      <c r="D465" t="s">
        <v>10</v>
      </c>
      <c r="E465" t="s">
        <v>452</v>
      </c>
      <c r="F465">
        <v>72</v>
      </c>
      <c r="G465">
        <v>60</v>
      </c>
      <c r="H465">
        <f t="shared" si="57"/>
        <v>0.83333333333333337</v>
      </c>
      <c r="I465">
        <v>19</v>
      </c>
      <c r="J465">
        <v>36</v>
      </c>
      <c r="K465">
        <v>1</v>
      </c>
      <c r="L465">
        <v>0</v>
      </c>
      <c r="M465">
        <f t="shared" si="58"/>
        <v>56</v>
      </c>
      <c r="N465">
        <f t="shared" si="59"/>
        <v>0.3392857142857143</v>
      </c>
      <c r="O465">
        <f t="shared" si="60"/>
        <v>0.6428571428571429</v>
      </c>
      <c r="P465">
        <f t="shared" si="61"/>
        <v>1.7857142857142856E-2</v>
      </c>
      <c r="Q465">
        <f t="shared" si="62"/>
        <v>0</v>
      </c>
      <c r="R465">
        <f t="shared" si="63"/>
        <v>0.6428571428571429</v>
      </c>
      <c r="S465" t="str">
        <f t="shared" si="64"/>
        <v>Ford</v>
      </c>
    </row>
    <row r="466" spans="1:19" x14ac:dyDescent="0.3">
      <c r="A466" t="s">
        <v>925</v>
      </c>
      <c r="B466" t="s">
        <v>418</v>
      </c>
      <c r="C466">
        <v>22</v>
      </c>
      <c r="D466" t="s">
        <v>10</v>
      </c>
      <c r="E466" t="s">
        <v>452</v>
      </c>
      <c r="F466">
        <v>65</v>
      </c>
      <c r="G466">
        <v>34</v>
      </c>
      <c r="H466">
        <f t="shared" si="57"/>
        <v>0.52307692307692311</v>
      </c>
      <c r="I466">
        <v>16</v>
      </c>
      <c r="J466">
        <v>18</v>
      </c>
      <c r="K466">
        <v>0</v>
      </c>
      <c r="L466">
        <v>0</v>
      </c>
      <c r="M466">
        <f t="shared" si="58"/>
        <v>34</v>
      </c>
      <c r="N466">
        <f t="shared" si="59"/>
        <v>0.47058823529411764</v>
      </c>
      <c r="O466">
        <f t="shared" si="60"/>
        <v>0.52941176470588236</v>
      </c>
      <c r="P466">
        <f t="shared" si="61"/>
        <v>0</v>
      </c>
      <c r="Q466">
        <f t="shared" si="62"/>
        <v>0</v>
      </c>
      <c r="R466">
        <f t="shared" si="63"/>
        <v>0.52941176470588236</v>
      </c>
      <c r="S466" t="str">
        <f t="shared" si="64"/>
        <v>Ford</v>
      </c>
    </row>
    <row r="467" spans="1:19" x14ac:dyDescent="0.3">
      <c r="A467" t="s">
        <v>926</v>
      </c>
      <c r="B467" t="s">
        <v>39</v>
      </c>
      <c r="C467">
        <v>22</v>
      </c>
      <c r="D467" t="s">
        <v>44</v>
      </c>
      <c r="E467">
        <v>0</v>
      </c>
      <c r="F467">
        <v>0</v>
      </c>
      <c r="G467">
        <v>171</v>
      </c>
      <c r="H467" t="str">
        <f t="shared" si="57"/>
        <v/>
      </c>
      <c r="I467">
        <v>67</v>
      </c>
      <c r="J467">
        <v>90</v>
      </c>
      <c r="K467">
        <v>10</v>
      </c>
      <c r="L467">
        <v>1</v>
      </c>
      <c r="M467">
        <f t="shared" si="58"/>
        <v>168</v>
      </c>
      <c r="N467">
        <f t="shared" si="59"/>
        <v>0.39880952380952384</v>
      </c>
      <c r="O467">
        <f t="shared" si="60"/>
        <v>0.5357142857142857</v>
      </c>
      <c r="P467">
        <f t="shared" si="61"/>
        <v>5.9523809523809521E-2</v>
      </c>
      <c r="Q467">
        <f t="shared" si="62"/>
        <v>5.9523809523809521E-3</v>
      </c>
      <c r="R467">
        <f t="shared" si="63"/>
        <v>0.5357142857142857</v>
      </c>
      <c r="S467" t="str">
        <f t="shared" si="64"/>
        <v>Ford</v>
      </c>
    </row>
    <row r="468" spans="1:19" x14ac:dyDescent="0.3">
      <c r="A468" t="s">
        <v>927</v>
      </c>
      <c r="B468" t="s">
        <v>40</v>
      </c>
      <c r="C468">
        <v>22</v>
      </c>
      <c r="D468" t="s">
        <v>43</v>
      </c>
      <c r="E468">
        <v>0</v>
      </c>
      <c r="F468">
        <v>0</v>
      </c>
      <c r="G468">
        <v>0</v>
      </c>
      <c r="H468" t="str">
        <f t="shared" si="57"/>
        <v/>
      </c>
      <c r="I468">
        <v>33</v>
      </c>
      <c r="J468">
        <v>39</v>
      </c>
      <c r="K468">
        <v>2</v>
      </c>
      <c r="L468">
        <v>0</v>
      </c>
      <c r="M468">
        <f t="shared" si="58"/>
        <v>74</v>
      </c>
      <c r="N468">
        <f t="shared" si="59"/>
        <v>0.44594594594594594</v>
      </c>
      <c r="O468">
        <f t="shared" si="60"/>
        <v>0.52702702702702697</v>
      </c>
      <c r="P468">
        <f t="shared" si="61"/>
        <v>2.7027027027027029E-2</v>
      </c>
      <c r="Q468">
        <f t="shared" si="62"/>
        <v>0</v>
      </c>
      <c r="R468">
        <f t="shared" si="63"/>
        <v>0.52702702702702697</v>
      </c>
      <c r="S468" t="str">
        <f t="shared" si="64"/>
        <v>Ford</v>
      </c>
    </row>
    <row r="469" spans="1:19" x14ac:dyDescent="0.3">
      <c r="A469" t="s">
        <v>928</v>
      </c>
      <c r="B469" t="s">
        <v>41</v>
      </c>
      <c r="C469">
        <v>22</v>
      </c>
      <c r="D469" t="s">
        <v>42</v>
      </c>
      <c r="E469">
        <v>0</v>
      </c>
      <c r="F469">
        <v>3740</v>
      </c>
      <c r="G469">
        <v>2395</v>
      </c>
      <c r="H469">
        <f t="shared" si="57"/>
        <v>0.64037433155080214</v>
      </c>
      <c r="I469">
        <v>1086</v>
      </c>
      <c r="J469">
        <v>1129</v>
      </c>
      <c r="K469">
        <v>64</v>
      </c>
      <c r="L469">
        <v>7</v>
      </c>
      <c r="M469">
        <f t="shared" si="58"/>
        <v>2286</v>
      </c>
      <c r="N469">
        <f t="shared" si="59"/>
        <v>0.47506561679790027</v>
      </c>
      <c r="O469">
        <f t="shared" si="60"/>
        <v>0.49387576552930884</v>
      </c>
      <c r="P469">
        <f t="shared" si="61"/>
        <v>2.799650043744532E-2</v>
      </c>
      <c r="Q469">
        <f t="shared" si="62"/>
        <v>3.0621172353455816E-3</v>
      </c>
      <c r="R469">
        <f t="shared" si="63"/>
        <v>0.49387576552930884</v>
      </c>
      <c r="S469" t="str">
        <f t="shared" si="64"/>
        <v>Ford</v>
      </c>
    </row>
    <row r="470" spans="1:19" x14ac:dyDescent="0.3">
      <c r="A470" t="e">
        <v>#VALUE!</v>
      </c>
      <c r="B470" t="s">
        <v>419</v>
      </c>
      <c r="C470" t="s">
        <v>42</v>
      </c>
      <c r="D470" t="s">
        <v>426</v>
      </c>
      <c r="F470">
        <f>SUMIF($D$2:$D$469,"ED",F$2:F$469)</f>
        <v>207190</v>
      </c>
      <c r="G470">
        <f>SUMIF($D$2:$D$469,"ED",G$2:G$469)</f>
        <v>114240</v>
      </c>
      <c r="H470">
        <f t="shared" si="57"/>
        <v>0.55137796225686564</v>
      </c>
      <c r="I470">
        <f t="shared" ref="I470:L470" si="65">SUMIF($D$2:$D$469,"ED",I$2:I$469)</f>
        <v>36520</v>
      </c>
      <c r="J470">
        <f t="shared" si="65"/>
        <v>60943</v>
      </c>
      <c r="K470">
        <f t="shared" si="65"/>
        <v>5668</v>
      </c>
      <c r="L470">
        <f t="shared" si="65"/>
        <v>869</v>
      </c>
      <c r="M470">
        <f t="shared" si="58"/>
        <v>104000</v>
      </c>
      <c r="N470">
        <f t="shared" si="59"/>
        <v>0.35115384615384615</v>
      </c>
      <c r="O470">
        <f t="shared" si="60"/>
        <v>0.58599038461538466</v>
      </c>
      <c r="P470">
        <f t="shared" si="61"/>
        <v>5.45E-2</v>
      </c>
      <c r="Q470">
        <f t="shared" si="62"/>
        <v>8.3557692307692309E-3</v>
      </c>
      <c r="R470">
        <f t="shared" si="63"/>
        <v>0.58599038461538466</v>
      </c>
      <c r="S470" t="str">
        <f t="shared" si="64"/>
        <v>Ford</v>
      </c>
    </row>
    <row r="471" spans="1:19" x14ac:dyDescent="0.3">
      <c r="A471" t="e">
        <v>#VALUE!</v>
      </c>
      <c r="B471" t="s">
        <v>420</v>
      </c>
      <c r="C471" t="s">
        <v>42</v>
      </c>
      <c r="D471" t="s">
        <v>425</v>
      </c>
      <c r="F471">
        <f>SUMIF($D$2:$D$469,"ABS",F$2:F$469)</f>
        <v>0</v>
      </c>
      <c r="G471">
        <f>SUMIF($D$2:$D$469,"ABS",G$2:G$469)</f>
        <v>13637</v>
      </c>
      <c r="H471" t="str">
        <f t="shared" si="57"/>
        <v/>
      </c>
      <c r="I471">
        <f t="shared" ref="I471:L471" si="66">SUMIF($D$2:$D$469,"ABS",I$2:I$469)</f>
        <v>4878</v>
      </c>
      <c r="J471">
        <f t="shared" si="66"/>
        <v>6863</v>
      </c>
      <c r="K471">
        <f t="shared" si="66"/>
        <v>682</v>
      </c>
      <c r="L471">
        <f t="shared" si="66"/>
        <v>197</v>
      </c>
      <c r="M471">
        <f t="shared" si="58"/>
        <v>12620</v>
      </c>
      <c r="N471">
        <f t="shared" si="59"/>
        <v>0.38652931854199685</v>
      </c>
      <c r="O471">
        <f t="shared" si="60"/>
        <v>0.54381933438985741</v>
      </c>
      <c r="P471">
        <f t="shared" si="61"/>
        <v>5.4041204437400951E-2</v>
      </c>
      <c r="Q471">
        <f t="shared" si="62"/>
        <v>1.5610142630744849E-2</v>
      </c>
      <c r="R471">
        <f t="shared" si="63"/>
        <v>0.54381933438985741</v>
      </c>
      <c r="S471" t="str">
        <f t="shared" si="64"/>
        <v>Ford</v>
      </c>
    </row>
    <row r="472" spans="1:19" x14ac:dyDescent="0.3">
      <c r="A472" t="e">
        <v>#VALUE!</v>
      </c>
      <c r="B472" t="s">
        <v>421</v>
      </c>
      <c r="C472" t="s">
        <v>42</v>
      </c>
      <c r="D472" t="s">
        <v>424</v>
      </c>
      <c r="F472">
        <f>SUMIF($D$2:$D$469,"QUE",F$2:F$469)</f>
        <v>0</v>
      </c>
      <c r="G472">
        <f>SUMIF($D$2:$D$469,"QUE",G$2:G$469)</f>
        <v>0</v>
      </c>
      <c r="H472" t="str">
        <f t="shared" si="57"/>
        <v/>
      </c>
      <c r="I472">
        <f t="shared" ref="I472:L472" si="67">SUMIF($D$2:$D$469,"QUE",I$2:I$469)</f>
        <v>2660</v>
      </c>
      <c r="J472">
        <f t="shared" si="67"/>
        <v>3749</v>
      </c>
      <c r="K472">
        <f t="shared" si="67"/>
        <v>435</v>
      </c>
      <c r="L472">
        <f t="shared" si="67"/>
        <v>110</v>
      </c>
      <c r="M472">
        <f t="shared" si="58"/>
        <v>6954</v>
      </c>
      <c r="N472">
        <f t="shared" si="59"/>
        <v>0.38251366120218577</v>
      </c>
      <c r="O472">
        <f t="shared" si="60"/>
        <v>0.53911417888984758</v>
      </c>
      <c r="P472">
        <f t="shared" si="61"/>
        <v>6.2553925798101817E-2</v>
      </c>
      <c r="Q472">
        <f t="shared" si="62"/>
        <v>1.5818234109864826E-2</v>
      </c>
      <c r="R472">
        <f t="shared" si="63"/>
        <v>0.53911417888984758</v>
      </c>
      <c r="S472" t="str">
        <f t="shared" si="64"/>
        <v>Ford</v>
      </c>
    </row>
    <row r="473" spans="1:19" x14ac:dyDescent="0.3">
      <c r="A473" t="e">
        <v>#VALUE!</v>
      </c>
      <c r="B473" t="s">
        <v>422</v>
      </c>
      <c r="C473" t="s">
        <v>42</v>
      </c>
      <c r="D473" t="s">
        <v>423</v>
      </c>
      <c r="F473">
        <f>F472+F471+F470</f>
        <v>207190</v>
      </c>
      <c r="G473">
        <f>G472+G471+G470</f>
        <v>127877</v>
      </c>
      <c r="H473">
        <f t="shared" si="57"/>
        <v>0.61719677590617306</v>
      </c>
      <c r="I473">
        <f t="shared" ref="I473:L473" si="68">I472+I471+I470</f>
        <v>44058</v>
      </c>
      <c r="J473">
        <f t="shared" si="68"/>
        <v>71555</v>
      </c>
      <c r="K473">
        <f t="shared" si="68"/>
        <v>6785</v>
      </c>
      <c r="L473">
        <f t="shared" si="68"/>
        <v>1176</v>
      </c>
      <c r="M473">
        <f t="shared" si="58"/>
        <v>123574</v>
      </c>
      <c r="N473">
        <f t="shared" si="59"/>
        <v>0.3565313091750692</v>
      </c>
      <c r="O473">
        <f t="shared" si="60"/>
        <v>0.57904575396118929</v>
      </c>
      <c r="P473">
        <f t="shared" si="61"/>
        <v>5.4906371890527134E-2</v>
      </c>
      <c r="Q473">
        <f t="shared" si="62"/>
        <v>9.5165649732144308E-3</v>
      </c>
      <c r="R473">
        <f t="shared" si="63"/>
        <v>0.57904575396118929</v>
      </c>
      <c r="S473" t="str">
        <f t="shared" si="64"/>
        <v>Ford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2BC5-4B61-463B-9DDC-9C56EB53BCB8}">
  <dimension ref="A1:CH25"/>
  <sheetViews>
    <sheetView workbookViewId="0">
      <selection activeCell="CH3" sqref="A1:CH25"/>
    </sheetView>
  </sheetViews>
  <sheetFormatPr defaultRowHeight="14.4" x14ac:dyDescent="0.3"/>
  <sheetData>
    <row r="1" spans="1:86" x14ac:dyDescent="0.3">
      <c r="B1" t="s">
        <v>10</v>
      </c>
      <c r="C1" t="s">
        <v>10</v>
      </c>
      <c r="D1" t="s">
        <v>10</v>
      </c>
      <c r="E1" t="s">
        <v>10</v>
      </c>
      <c r="F1" t="s">
        <v>10</v>
      </c>
      <c r="G1" t="s">
        <v>10</v>
      </c>
      <c r="H1" t="s">
        <v>10</v>
      </c>
      <c r="I1" t="s">
        <v>10</v>
      </c>
      <c r="J1" t="s">
        <v>10</v>
      </c>
      <c r="K1" t="s">
        <v>10</v>
      </c>
      <c r="L1" t="s">
        <v>10</v>
      </c>
      <c r="M1" t="s">
        <v>10</v>
      </c>
      <c r="N1" t="s">
        <v>10</v>
      </c>
      <c r="O1" t="s">
        <v>10</v>
      </c>
      <c r="P1" t="s">
        <v>10</v>
      </c>
      <c r="Q1" t="s">
        <v>10</v>
      </c>
      <c r="R1" t="s">
        <v>10</v>
      </c>
      <c r="S1" s="2" t="s">
        <v>10</v>
      </c>
      <c r="T1" s="2" t="s">
        <v>10</v>
      </c>
      <c r="U1" s="2" t="s">
        <v>10</v>
      </c>
      <c r="V1" s="2" t="s">
        <v>10</v>
      </c>
      <c r="W1" t="s">
        <v>44</v>
      </c>
      <c r="X1" t="s">
        <v>44</v>
      </c>
      <c r="Y1" t="s">
        <v>44</v>
      </c>
      <c r="Z1" t="s">
        <v>44</v>
      </c>
      <c r="AA1" t="s">
        <v>44</v>
      </c>
      <c r="AB1" t="s">
        <v>44</v>
      </c>
      <c r="AC1" t="s">
        <v>44</v>
      </c>
      <c r="AD1" t="s">
        <v>44</v>
      </c>
      <c r="AE1" t="s">
        <v>44</v>
      </c>
      <c r="AF1" t="s">
        <v>44</v>
      </c>
      <c r="AG1" t="s">
        <v>44</v>
      </c>
      <c r="AH1" t="s">
        <v>44</v>
      </c>
      <c r="AI1" t="s">
        <v>44</v>
      </c>
      <c r="AJ1" t="s">
        <v>44</v>
      </c>
      <c r="AK1" t="s">
        <v>44</v>
      </c>
      <c r="AL1" t="s">
        <v>44</v>
      </c>
      <c r="AM1" t="s">
        <v>44</v>
      </c>
      <c r="AN1" s="2" t="s">
        <v>44</v>
      </c>
      <c r="AO1" s="2" t="s">
        <v>44</v>
      </c>
      <c r="AP1" s="2" t="s">
        <v>44</v>
      </c>
      <c r="AQ1" s="2" t="s">
        <v>44</v>
      </c>
      <c r="AR1" t="s">
        <v>43</v>
      </c>
      <c r="AS1" t="s">
        <v>43</v>
      </c>
      <c r="AT1" t="s">
        <v>43</v>
      </c>
      <c r="AU1" t="s">
        <v>43</v>
      </c>
      <c r="AV1" t="s">
        <v>43</v>
      </c>
      <c r="AW1" t="s">
        <v>43</v>
      </c>
      <c r="AX1" t="s">
        <v>43</v>
      </c>
      <c r="AY1" t="s">
        <v>43</v>
      </c>
      <c r="AZ1" t="s">
        <v>43</v>
      </c>
      <c r="BA1" t="s">
        <v>43</v>
      </c>
      <c r="BB1" t="s">
        <v>43</v>
      </c>
      <c r="BC1" t="s">
        <v>43</v>
      </c>
      <c r="BD1" t="s">
        <v>43</v>
      </c>
      <c r="BE1" t="s">
        <v>43</v>
      </c>
      <c r="BF1" t="s">
        <v>43</v>
      </c>
      <c r="BG1" t="s">
        <v>43</v>
      </c>
      <c r="BH1" t="s">
        <v>43</v>
      </c>
      <c r="BI1" s="2" t="s">
        <v>43</v>
      </c>
      <c r="BJ1" s="2" t="s">
        <v>43</v>
      </c>
      <c r="BK1" s="2" t="s">
        <v>43</v>
      </c>
      <c r="BL1" s="2" t="s">
        <v>43</v>
      </c>
      <c r="BM1" t="s">
        <v>42</v>
      </c>
      <c r="BN1" t="s">
        <v>42</v>
      </c>
      <c r="BO1" t="s">
        <v>42</v>
      </c>
      <c r="BP1" t="s">
        <v>42</v>
      </c>
      <c r="BQ1" t="s">
        <v>42</v>
      </c>
      <c r="BR1" t="s">
        <v>42</v>
      </c>
      <c r="BS1" t="s">
        <v>42</v>
      </c>
      <c r="BT1" t="s">
        <v>42</v>
      </c>
      <c r="BU1" t="s">
        <v>42</v>
      </c>
      <c r="BV1" t="s">
        <v>42</v>
      </c>
      <c r="BW1" t="s">
        <v>42</v>
      </c>
      <c r="BX1" t="s">
        <v>42</v>
      </c>
      <c r="BY1" t="s">
        <v>42</v>
      </c>
      <c r="BZ1" t="s">
        <v>42</v>
      </c>
      <c r="CA1" t="s">
        <v>42</v>
      </c>
      <c r="CB1" t="s">
        <v>42</v>
      </c>
      <c r="CC1" t="s">
        <v>42</v>
      </c>
      <c r="CD1" t="s">
        <v>42</v>
      </c>
      <c r="CE1" s="3" t="s">
        <v>42</v>
      </c>
      <c r="CF1" s="3" t="s">
        <v>42</v>
      </c>
      <c r="CG1" s="3" t="s">
        <v>42</v>
      </c>
      <c r="CH1" s="3" t="s">
        <v>42</v>
      </c>
    </row>
    <row r="2" spans="1:86" x14ac:dyDescent="0.3">
      <c r="A2" t="s">
        <v>1</v>
      </c>
      <c r="B2" t="s">
        <v>453</v>
      </c>
      <c r="C2" t="s">
        <v>6</v>
      </c>
      <c r="D2" t="s">
        <v>7</v>
      </c>
      <c r="E2" t="s">
        <v>8</v>
      </c>
      <c r="F2" t="s">
        <v>9</v>
      </c>
      <c r="I2" s="4"/>
      <c r="J2" s="4"/>
      <c r="K2" s="5"/>
      <c r="L2" s="4"/>
      <c r="M2" t="s">
        <v>454</v>
      </c>
      <c r="N2" t="s">
        <v>930</v>
      </c>
      <c r="O2" t="s">
        <v>931</v>
      </c>
      <c r="P2" t="s">
        <v>455</v>
      </c>
      <c r="R2" s="4"/>
      <c r="S2" s="4"/>
      <c r="T2" s="4"/>
      <c r="U2" s="4"/>
      <c r="V2" s="4"/>
      <c r="W2" t="s">
        <v>456</v>
      </c>
      <c r="X2" t="s">
        <v>6</v>
      </c>
      <c r="Y2" t="s">
        <v>7</v>
      </c>
      <c r="Z2" t="s">
        <v>8</v>
      </c>
      <c r="AA2" t="s">
        <v>9</v>
      </c>
      <c r="AD2" s="4"/>
      <c r="AE2" s="4"/>
      <c r="AF2" s="5"/>
      <c r="AG2" s="4"/>
      <c r="AH2" t="s">
        <v>454</v>
      </c>
      <c r="AI2" t="s">
        <v>930</v>
      </c>
      <c r="AJ2" t="s">
        <v>931</v>
      </c>
      <c r="AK2" t="s">
        <v>455</v>
      </c>
      <c r="AM2" s="4"/>
      <c r="AN2" s="4"/>
      <c r="AO2" s="4"/>
      <c r="AP2" s="4"/>
      <c r="AQ2" s="4"/>
      <c r="AR2" t="s">
        <v>457</v>
      </c>
      <c r="AS2" t="s">
        <v>6</v>
      </c>
      <c r="AT2" t="s">
        <v>7</v>
      </c>
      <c r="AU2" t="s">
        <v>8</v>
      </c>
      <c r="AV2" t="s">
        <v>9</v>
      </c>
      <c r="AY2" s="4"/>
      <c r="AZ2" s="4"/>
      <c r="BA2" s="5"/>
      <c r="BB2" s="4"/>
      <c r="BC2" t="s">
        <v>454</v>
      </c>
      <c r="BD2" t="s">
        <v>930</v>
      </c>
      <c r="BE2" t="s">
        <v>931</v>
      </c>
      <c r="BF2" t="s">
        <v>455</v>
      </c>
      <c r="BH2" s="4"/>
      <c r="BI2" s="4"/>
      <c r="BJ2" s="4"/>
      <c r="BK2" s="4"/>
      <c r="BL2" s="4"/>
      <c r="BM2" t="s">
        <v>458</v>
      </c>
      <c r="BN2" t="s">
        <v>6</v>
      </c>
      <c r="BO2" t="s">
        <v>7</v>
      </c>
      <c r="BP2" t="s">
        <v>8</v>
      </c>
      <c r="BQ2" t="s">
        <v>9</v>
      </c>
      <c r="BT2" s="4"/>
      <c r="BU2" s="4"/>
      <c r="BV2" s="5"/>
      <c r="BW2" s="4"/>
      <c r="BX2" t="s">
        <v>454</v>
      </c>
      <c r="BY2" t="s">
        <v>930</v>
      </c>
      <c r="BZ2" t="s">
        <v>931</v>
      </c>
      <c r="CA2" t="s">
        <v>455</v>
      </c>
      <c r="CC2" s="4"/>
      <c r="CD2" s="4"/>
      <c r="CE2" s="4"/>
      <c r="CF2" s="4"/>
      <c r="CG2" s="4"/>
      <c r="CH2" s="3" t="s">
        <v>459</v>
      </c>
    </row>
    <row r="3" spans="1:86" x14ac:dyDescent="0.3">
      <c r="A3">
        <v>1</v>
      </c>
      <c r="B3" s="6">
        <f>SUMIFS('Pres Converted'!M$2:M$10000,'Pres Converted'!$D$2:$D$10000,B$1,'Pres Converted'!$C$2:$C$10000,$A3)</f>
        <v>4306</v>
      </c>
      <c r="C3" s="6">
        <f>SUMIFS('Pres Converted'!I$2:I$10000,'Pres Converted'!$D$2:$D$10000,C$1,'Pres Converted'!$C$2:$C$10000,$A3)</f>
        <v>1624</v>
      </c>
      <c r="D3" s="6">
        <f>SUMIFS('Pres Converted'!J$2:J$10000,'Pres Converted'!$D$2:$D$10000,D$1,'Pres Converted'!$C$2:$C$10000,$A3)</f>
        <v>2495</v>
      </c>
      <c r="E3" s="6">
        <f>SUMIFS('Pres Converted'!K$2:K$10000,'Pres Converted'!$D$2:$D$10000,E$1,'Pres Converted'!$C$2:$C$10000,$A3)</f>
        <v>187</v>
      </c>
      <c r="F3" s="6">
        <f>SUMIFS('Pres Converted'!L$2:L$10000,'Pres Converted'!$D$2:$D$10000,F$1,'Pres Converted'!$C$2:$C$10000,$A3)</f>
        <v>0</v>
      </c>
      <c r="G3" s="6"/>
      <c r="H3" s="6"/>
      <c r="I3" s="6"/>
      <c r="J3" s="6"/>
      <c r="K3" s="6"/>
      <c r="L3" s="6"/>
      <c r="M3" s="6">
        <f t="shared" ref="M3:M25" si="0">C3/B3</f>
        <v>0.37714816535067347</v>
      </c>
      <c r="N3" s="6">
        <f>D3/B3</f>
        <v>0.57942405945192754</v>
      </c>
      <c r="O3" s="6">
        <f>E3/B3</f>
        <v>4.3427775197398981E-2</v>
      </c>
      <c r="P3" s="6">
        <f>F3/B3</f>
        <v>0</v>
      </c>
      <c r="Q3" s="6">
        <f>G3/B3</f>
        <v>0</v>
      </c>
      <c r="R3" s="6">
        <f>H3/B3</f>
        <v>0</v>
      </c>
      <c r="S3" s="6">
        <f>I3/B3</f>
        <v>0</v>
      </c>
      <c r="T3" s="6">
        <f>J3/B3</f>
        <v>0</v>
      </c>
      <c r="U3" s="6">
        <f>K3/B3</f>
        <v>0</v>
      </c>
      <c r="V3" s="6">
        <f>L3/B3</f>
        <v>0</v>
      </c>
      <c r="W3" s="6">
        <f>SUMIFS('Pres Converted'!M$2:M$10000,'Pres Converted'!$D$2:$D$10000,W$1,'Pres Converted'!$C$2:$C$10000,$A3)</f>
        <v>653</v>
      </c>
      <c r="X3" s="6">
        <f>SUMIFS('Pres Converted'!I$2:I$10000,'Pres Converted'!$D$2:$D$10000,X$1,'Pres Converted'!$C$2:$C$10000,$A3)</f>
        <v>251</v>
      </c>
      <c r="Y3" s="6">
        <f>SUMIFS('Pres Converted'!J$2:J$10000,'Pres Converted'!$D$2:$D$10000,Y$1,'Pres Converted'!$C$2:$C$10000,$A3)</f>
        <v>365</v>
      </c>
      <c r="Z3" s="6">
        <f>SUMIFS('Pres Converted'!K$2:K$10000,'Pres Converted'!$D$2:$D$10000,Z$1,'Pres Converted'!$C$2:$C$10000,$A3)</f>
        <v>33</v>
      </c>
      <c r="AA3" s="6">
        <f>SUMIFS('Pres Converted'!L$2:L$10000,'Pres Converted'!$D$2:$D$10000,AA$1,'Pres Converted'!$C$2:$C$10000,$A3)</f>
        <v>4</v>
      </c>
      <c r="AB3" s="6"/>
      <c r="AC3" s="6"/>
      <c r="AD3" s="6"/>
      <c r="AE3" s="6"/>
      <c r="AF3" s="6"/>
      <c r="AG3" s="6"/>
      <c r="AH3" s="6">
        <f t="shared" ref="AH3:AH25" si="1">X3/W3</f>
        <v>0.38437978560490044</v>
      </c>
      <c r="AI3" s="6">
        <f>Y3/W3</f>
        <v>0.55895865237366005</v>
      </c>
      <c r="AJ3" s="6">
        <f>Z3/W3</f>
        <v>5.0535987748851458E-2</v>
      </c>
      <c r="AK3" s="6">
        <f>AA3/W3</f>
        <v>6.1255742725880554E-3</v>
      </c>
      <c r="AL3" s="6">
        <f>AB3/W3</f>
        <v>0</v>
      </c>
      <c r="AM3" s="6">
        <f>AC3/W3</f>
        <v>0</v>
      </c>
      <c r="AN3" s="6">
        <f>AD3/W3</f>
        <v>0</v>
      </c>
      <c r="AO3" s="6">
        <f>AE3/W3</f>
        <v>0</v>
      </c>
      <c r="AP3" s="6">
        <f>AF3/W3</f>
        <v>0</v>
      </c>
      <c r="AQ3" s="6">
        <f>AG3/W3</f>
        <v>0</v>
      </c>
      <c r="AR3" s="6">
        <f>SUMIFS('Pres Converted'!M$2:M$10000,'Pres Converted'!$D$2:$D$10000,AR$1,'Pres Converted'!$C$2:$C$10000,$A3)</f>
        <v>257</v>
      </c>
      <c r="AS3" s="6">
        <f>SUMIFS('Pres Converted'!I$2:I$10000,'Pres Converted'!$D$2:$D$10000,AS$1,'Pres Converted'!$C$2:$C$10000,$A3)</f>
        <v>108</v>
      </c>
      <c r="AT3" s="6">
        <f>SUMIFS('Pres Converted'!J$2:J$10000,'Pres Converted'!$D$2:$D$10000,AT$1,'Pres Converted'!$C$2:$C$10000,$A3)</f>
        <v>134</v>
      </c>
      <c r="AU3" s="6">
        <f>SUMIFS('Pres Converted'!K$2:K$10000,'Pres Converted'!$D$2:$D$10000,AU$1,'Pres Converted'!$C$2:$C$10000,$A3)</f>
        <v>11</v>
      </c>
      <c r="AV3" s="6">
        <f>SUMIFS('Pres Converted'!L$2:L$10000,'Pres Converted'!$D$2:$D$10000,AV$1,'Pres Converted'!$C$2:$C$10000,$A3)</f>
        <v>4</v>
      </c>
      <c r="AW3" s="6"/>
      <c r="AX3" s="6"/>
      <c r="AY3" s="6"/>
      <c r="AZ3" s="6"/>
      <c r="BA3" s="6"/>
      <c r="BB3" s="6"/>
      <c r="BC3" s="6">
        <f t="shared" ref="BC3:BC25" si="2">AS3/AR3</f>
        <v>0.42023346303501946</v>
      </c>
      <c r="BD3" s="6">
        <f>AT3/AR3</f>
        <v>0.52140077821011677</v>
      </c>
      <c r="BE3" s="6">
        <f>AU3/AR3</f>
        <v>4.2801556420233464E-2</v>
      </c>
      <c r="BF3" s="6">
        <f>AV3/AR3</f>
        <v>1.556420233463035E-2</v>
      </c>
      <c r="BG3" s="6">
        <f>AW3/AR3</f>
        <v>0</v>
      </c>
      <c r="BH3" s="6">
        <f>AX3/AR3</f>
        <v>0</v>
      </c>
      <c r="BI3" s="6">
        <f>AY3/AR3</f>
        <v>0</v>
      </c>
      <c r="BJ3" s="6">
        <f>AZ3/AR3</f>
        <v>0</v>
      </c>
      <c r="BK3" s="6">
        <f>BA3/AR3</f>
        <v>0</v>
      </c>
      <c r="BL3" s="6">
        <f>BB3/AR3</f>
        <v>0</v>
      </c>
      <c r="BM3" s="6">
        <f>B3+W3+AR3</f>
        <v>5216</v>
      </c>
      <c r="BN3" s="6">
        <f t="shared" ref="BN3:BW18" si="3">C3+X3+AS3</f>
        <v>1983</v>
      </c>
      <c r="BO3" s="6">
        <f t="shared" si="3"/>
        <v>2994</v>
      </c>
      <c r="BP3" s="6">
        <f t="shared" si="3"/>
        <v>231</v>
      </c>
      <c r="BQ3" s="6">
        <f t="shared" si="3"/>
        <v>8</v>
      </c>
      <c r="BR3" s="6">
        <f t="shared" si="3"/>
        <v>0</v>
      </c>
      <c r="BS3" s="6">
        <f t="shared" si="3"/>
        <v>0</v>
      </c>
      <c r="BT3" s="6">
        <f t="shared" si="3"/>
        <v>0</v>
      </c>
      <c r="BU3" s="6">
        <f t="shared" si="3"/>
        <v>0</v>
      </c>
      <c r="BV3" s="6">
        <f t="shared" si="3"/>
        <v>0</v>
      </c>
      <c r="BW3" s="6">
        <f t="shared" si="3"/>
        <v>0</v>
      </c>
      <c r="BX3" s="6">
        <f t="shared" ref="BX3:BX25" si="4">BN3/BM3</f>
        <v>0.38017638036809814</v>
      </c>
      <c r="BY3" s="6">
        <f>BO3/BM3</f>
        <v>0.57400306748466257</v>
      </c>
      <c r="BZ3" s="6">
        <f>BP3/BM3</f>
        <v>4.4286809815950921E-2</v>
      </c>
      <c r="CA3" s="6">
        <f>BQ3/BM3</f>
        <v>1.5337423312883436E-3</v>
      </c>
      <c r="CB3" s="6">
        <f>BR3/BM3</f>
        <v>0</v>
      </c>
      <c r="CC3" s="6">
        <f>BS3/BM3</f>
        <v>0</v>
      </c>
      <c r="CD3" s="6">
        <f>BT3/BM3</f>
        <v>0</v>
      </c>
      <c r="CE3" s="6">
        <f>BU3/BM3</f>
        <v>0</v>
      </c>
      <c r="CF3" s="6">
        <f>BV3/BM3</f>
        <v>0</v>
      </c>
      <c r="CG3" s="6">
        <f>BW3/BM3</f>
        <v>0</v>
      </c>
      <c r="CH3" s="7">
        <f>IF(BM3=0,10,IF(MAX(BN3:BW3)=LARGE(BN3:BW3,2),9,IF(BO3=MAX(BN3:BW3),BY3,IF(BN3=MAX(BN3:BW3),BX3+2,IF(BP3=MAX(BM3:BW3),BZ3+3,-1)))))</f>
        <v>0.57400306748466257</v>
      </c>
    </row>
    <row r="4" spans="1:86" x14ac:dyDescent="0.3">
      <c r="A4">
        <f>A3+1</f>
        <v>2</v>
      </c>
      <c r="B4" s="6">
        <f>SUMIFS('Pres Converted'!M$2:M$10000,'Pres Converted'!$D$2:$D$10000,B$1,'Pres Converted'!$C$2:$C$10000,$A4)</f>
        <v>2157</v>
      </c>
      <c r="C4" s="6">
        <f>SUMIFS('Pres Converted'!I$2:I$10000,'Pres Converted'!$D$2:$D$10000,C$1,'Pres Converted'!$C$2:$C$10000,$A4)</f>
        <v>870</v>
      </c>
      <c r="D4" s="6">
        <f>SUMIFS('Pres Converted'!J$2:J$10000,'Pres Converted'!$D$2:$D$10000,D$1,'Pres Converted'!$C$2:$C$10000,$A4)</f>
        <v>1171</v>
      </c>
      <c r="E4" s="6">
        <f>SUMIFS('Pres Converted'!K$2:K$10000,'Pres Converted'!$D$2:$D$10000,E$1,'Pres Converted'!$C$2:$C$10000,$A4)</f>
        <v>114</v>
      </c>
      <c r="F4" s="6">
        <f>SUMIFS('Pres Converted'!L$2:L$10000,'Pres Converted'!$D$2:$D$10000,F$1,'Pres Converted'!$C$2:$C$10000,$A4)</f>
        <v>2</v>
      </c>
      <c r="G4" s="6"/>
      <c r="H4" s="6"/>
      <c r="I4" s="6"/>
      <c r="J4" s="6"/>
      <c r="K4" s="6"/>
      <c r="L4" s="6"/>
      <c r="M4" s="6">
        <f t="shared" si="0"/>
        <v>0.40333796940194716</v>
      </c>
      <c r="N4" s="6">
        <f t="shared" ref="N4:N25" si="5">D4/B4</f>
        <v>0.54288363467779321</v>
      </c>
      <c r="O4" s="6">
        <f t="shared" ref="O4:O25" si="6">E4/B4</f>
        <v>5.2851182197496523E-2</v>
      </c>
      <c r="P4" s="6">
        <f t="shared" ref="P4:P25" si="7">F4/B4</f>
        <v>9.2721372276309685E-4</v>
      </c>
      <c r="Q4" s="6">
        <f t="shared" ref="Q4:Q25" si="8">G4/B4</f>
        <v>0</v>
      </c>
      <c r="R4" s="6">
        <f t="shared" ref="R4:R25" si="9">H4/B4</f>
        <v>0</v>
      </c>
      <c r="S4" s="6">
        <f t="shared" ref="S4:S25" si="10">I4/B4</f>
        <v>0</v>
      </c>
      <c r="T4" s="6">
        <f t="shared" ref="T4:T25" si="11">J4/B4</f>
        <v>0</v>
      </c>
      <c r="U4" s="6">
        <f t="shared" ref="U4:U25" si="12">K4/B4</f>
        <v>0</v>
      </c>
      <c r="V4" s="6">
        <f t="shared" ref="V4:V25" si="13">L4/B4</f>
        <v>0</v>
      </c>
      <c r="W4" s="6">
        <f>SUMIFS('Pres Converted'!M$2:M$10000,'Pres Converted'!$D$2:$D$10000,W$1,'Pres Converted'!$C$2:$C$10000,$A4)</f>
        <v>354</v>
      </c>
      <c r="X4" s="6">
        <f>SUMIFS('Pres Converted'!I$2:I$10000,'Pres Converted'!$D$2:$D$10000,X$1,'Pres Converted'!$C$2:$C$10000,$A4)</f>
        <v>117</v>
      </c>
      <c r="Y4" s="6">
        <f>SUMIFS('Pres Converted'!J$2:J$10000,'Pres Converted'!$D$2:$D$10000,Y$1,'Pres Converted'!$C$2:$C$10000,$A4)</f>
        <v>210</v>
      </c>
      <c r="Z4" s="6">
        <f>SUMIFS('Pres Converted'!K$2:K$10000,'Pres Converted'!$D$2:$D$10000,Z$1,'Pres Converted'!$C$2:$C$10000,$A4)</f>
        <v>27</v>
      </c>
      <c r="AA4" s="6">
        <f>SUMIFS('Pres Converted'!L$2:L$10000,'Pres Converted'!$D$2:$D$10000,AA$1,'Pres Converted'!$C$2:$C$10000,$A4)</f>
        <v>0</v>
      </c>
      <c r="AB4" s="6"/>
      <c r="AC4" s="6"/>
      <c r="AD4" s="6"/>
      <c r="AE4" s="6"/>
      <c r="AF4" s="6"/>
      <c r="AG4" s="6"/>
      <c r="AH4" s="6">
        <f t="shared" si="1"/>
        <v>0.33050847457627119</v>
      </c>
      <c r="AI4" s="6">
        <f t="shared" ref="AI4:AI25" si="14">Y4/W4</f>
        <v>0.59322033898305082</v>
      </c>
      <c r="AJ4" s="6">
        <f t="shared" ref="AJ4:AJ25" si="15">Z4/W4</f>
        <v>7.6271186440677971E-2</v>
      </c>
      <c r="AK4" s="6">
        <f t="shared" ref="AK4:AK25" si="16">AA4/W4</f>
        <v>0</v>
      </c>
      <c r="AL4" s="6">
        <f t="shared" ref="AL4:AL25" si="17">AB4/W4</f>
        <v>0</v>
      </c>
      <c r="AM4" s="6">
        <f t="shared" ref="AM4:AM25" si="18">AC4/W4</f>
        <v>0</v>
      </c>
      <c r="AN4" s="6">
        <f t="shared" ref="AN4:AN25" si="19">AD4/W4</f>
        <v>0</v>
      </c>
      <c r="AO4" s="6">
        <f t="shared" ref="AO4:AO25" si="20">AE4/W4</f>
        <v>0</v>
      </c>
      <c r="AP4" s="6">
        <f t="shared" ref="AP4:AP25" si="21">AF4/W4</f>
        <v>0</v>
      </c>
      <c r="AQ4" s="6">
        <f t="shared" ref="AQ4:AQ25" si="22">AG4/W4</f>
        <v>0</v>
      </c>
      <c r="AR4" s="6">
        <f>SUMIFS('Pres Converted'!M$2:M$10000,'Pres Converted'!$D$2:$D$10000,AR$1,'Pres Converted'!$C$2:$C$10000,$A4)</f>
        <v>84</v>
      </c>
      <c r="AS4" s="6">
        <f>SUMIFS('Pres Converted'!I$2:I$10000,'Pres Converted'!$D$2:$D$10000,AS$1,'Pres Converted'!$C$2:$C$10000,$A4)</f>
        <v>35</v>
      </c>
      <c r="AT4" s="6">
        <f>SUMIFS('Pres Converted'!J$2:J$10000,'Pres Converted'!$D$2:$D$10000,AT$1,'Pres Converted'!$C$2:$C$10000,$A4)</f>
        <v>42</v>
      </c>
      <c r="AU4" s="6">
        <f>SUMIFS('Pres Converted'!K$2:K$10000,'Pres Converted'!$D$2:$D$10000,AU$1,'Pres Converted'!$C$2:$C$10000,$A4)</f>
        <v>7</v>
      </c>
      <c r="AV4" s="6">
        <f>SUMIFS('Pres Converted'!L$2:L$10000,'Pres Converted'!$D$2:$D$10000,AV$1,'Pres Converted'!$C$2:$C$10000,$A4)</f>
        <v>0</v>
      </c>
      <c r="AW4" s="6"/>
      <c r="AX4" s="6"/>
      <c r="AY4" s="6"/>
      <c r="AZ4" s="6"/>
      <c r="BA4" s="6"/>
      <c r="BB4" s="6"/>
      <c r="BC4" s="6">
        <f t="shared" si="2"/>
        <v>0.41666666666666669</v>
      </c>
      <c r="BD4" s="6">
        <f t="shared" ref="BD4:BD25" si="23">AT4/AR4</f>
        <v>0.5</v>
      </c>
      <c r="BE4" s="6">
        <f t="shared" ref="BE4:BE25" si="24">AU4/AR4</f>
        <v>8.3333333333333329E-2</v>
      </c>
      <c r="BF4" s="6">
        <f t="shared" ref="BF4:BF25" si="25">AV4/AR4</f>
        <v>0</v>
      </c>
      <c r="BG4" s="6">
        <f t="shared" ref="BG4:BG25" si="26">AW4/AR4</f>
        <v>0</v>
      </c>
      <c r="BH4" s="6">
        <f t="shared" ref="BH4:BL25" si="27">AX4/AR4</f>
        <v>0</v>
      </c>
      <c r="BI4" s="6">
        <f t="shared" ref="BI4:BI24" si="28">AY4/AR4</f>
        <v>0</v>
      </c>
      <c r="BJ4" s="6">
        <f t="shared" ref="BJ4:BJ24" si="29">AZ4/AR4</f>
        <v>0</v>
      </c>
      <c r="BK4" s="6">
        <f t="shared" ref="BK4:BK24" si="30">BA4/AR4</f>
        <v>0</v>
      </c>
      <c r="BL4" s="6">
        <f t="shared" ref="BL4:BL24" si="31">BB4/AR4</f>
        <v>0</v>
      </c>
      <c r="BM4" s="6">
        <f t="shared" ref="BM4:BW24" si="32">B4+W4+AR4</f>
        <v>2595</v>
      </c>
      <c r="BN4" s="6">
        <f t="shared" si="3"/>
        <v>1022</v>
      </c>
      <c r="BO4" s="6">
        <f t="shared" si="3"/>
        <v>1423</v>
      </c>
      <c r="BP4" s="6">
        <f t="shared" si="3"/>
        <v>148</v>
      </c>
      <c r="BQ4" s="6">
        <f t="shared" si="3"/>
        <v>2</v>
      </c>
      <c r="BR4" s="6">
        <f t="shared" si="3"/>
        <v>0</v>
      </c>
      <c r="BS4" s="6">
        <f t="shared" si="3"/>
        <v>0</v>
      </c>
      <c r="BT4" s="6">
        <f t="shared" si="3"/>
        <v>0</v>
      </c>
      <c r="BU4" s="6">
        <f t="shared" si="3"/>
        <v>0</v>
      </c>
      <c r="BV4" s="6">
        <f t="shared" si="3"/>
        <v>0</v>
      </c>
      <c r="BW4" s="6">
        <f t="shared" si="3"/>
        <v>0</v>
      </c>
      <c r="BX4" s="6">
        <f t="shared" si="4"/>
        <v>0.39383429672447012</v>
      </c>
      <c r="BY4" s="6">
        <f t="shared" ref="BY4:BY25" si="33">BO4/BM4</f>
        <v>0.54836223506743742</v>
      </c>
      <c r="BZ4" s="6">
        <f t="shared" ref="BZ4:BZ25" si="34">BP4/BM4</f>
        <v>5.7032755298651254E-2</v>
      </c>
      <c r="CA4" s="6">
        <f t="shared" ref="CA4:CA25" si="35">BQ4/BM4</f>
        <v>7.7071290944123315E-4</v>
      </c>
      <c r="CB4" s="6">
        <f t="shared" ref="CB4:CB25" si="36">BR4/BM4</f>
        <v>0</v>
      </c>
      <c r="CC4" s="6">
        <f t="shared" ref="CC4:CC25" si="37">BS4/BM4</f>
        <v>0</v>
      </c>
      <c r="CD4" s="6">
        <f t="shared" ref="CD4:CD25" si="38">BT4/BM4</f>
        <v>0</v>
      </c>
      <c r="CE4" s="6">
        <f t="shared" ref="CE4:CE25" si="39">BU4/BM4</f>
        <v>0</v>
      </c>
      <c r="CF4" s="6">
        <f t="shared" ref="CF4:CF25" si="40">BV4/BM4</f>
        <v>0</v>
      </c>
      <c r="CG4" s="6">
        <f t="shared" ref="CG4:CG25" si="41">BW4/BM4</f>
        <v>0</v>
      </c>
      <c r="CH4" s="7">
        <f t="shared" ref="CH4:CH25" si="42">IF(BM4=0,10,IF(MAX(BN4:BW4)=LARGE(BN4:BW4,2),9,IF(BO4=MAX(BN4:BW4),BY4,IF(BN4=MAX(BN4:BW4),BX4+2,IF(BP4=MAX(BM4:BW4),BZ4+3,-1)))))</f>
        <v>0.54836223506743742</v>
      </c>
    </row>
    <row r="5" spans="1:86" x14ac:dyDescent="0.3">
      <c r="A5">
        <f t="shared" ref="A5:A24" si="43">A4+1</f>
        <v>3</v>
      </c>
      <c r="B5" s="6">
        <f>SUMIFS('Pres Converted'!M$2:M$10000,'Pres Converted'!$D$2:$D$10000,B$1,'Pres Converted'!$C$2:$C$10000,$A5)</f>
        <v>2444</v>
      </c>
      <c r="C5" s="6">
        <f>SUMIFS('Pres Converted'!I$2:I$10000,'Pres Converted'!$D$2:$D$10000,C$1,'Pres Converted'!$C$2:$C$10000,$A5)</f>
        <v>940</v>
      </c>
      <c r="D5" s="6">
        <f>SUMIFS('Pres Converted'!J$2:J$10000,'Pres Converted'!$D$2:$D$10000,D$1,'Pres Converted'!$C$2:$C$10000,$A5)</f>
        <v>1394</v>
      </c>
      <c r="E5" s="6">
        <f>SUMIFS('Pres Converted'!K$2:K$10000,'Pres Converted'!$D$2:$D$10000,E$1,'Pres Converted'!$C$2:$C$10000,$A5)</f>
        <v>110</v>
      </c>
      <c r="F5" s="6">
        <f>SUMIFS('Pres Converted'!L$2:L$10000,'Pres Converted'!$D$2:$D$10000,F$1,'Pres Converted'!$C$2:$C$10000,$A5)</f>
        <v>0</v>
      </c>
      <c r="G5" s="6"/>
      <c r="H5" s="6"/>
      <c r="I5" s="6"/>
      <c r="J5" s="6"/>
      <c r="K5" s="6"/>
      <c r="L5" s="6"/>
      <c r="M5" s="6">
        <f t="shared" si="0"/>
        <v>0.38461538461538464</v>
      </c>
      <c r="N5" s="6">
        <f t="shared" si="5"/>
        <v>0.5703764320785597</v>
      </c>
      <c r="O5" s="6">
        <f t="shared" si="6"/>
        <v>4.5008183306055646E-2</v>
      </c>
      <c r="P5" s="6">
        <f t="shared" si="7"/>
        <v>0</v>
      </c>
      <c r="Q5" s="6">
        <f t="shared" si="8"/>
        <v>0</v>
      </c>
      <c r="R5" s="6">
        <f t="shared" si="9"/>
        <v>0</v>
      </c>
      <c r="S5" s="6">
        <f t="shared" si="10"/>
        <v>0</v>
      </c>
      <c r="T5" s="6">
        <f t="shared" si="11"/>
        <v>0</v>
      </c>
      <c r="U5" s="6">
        <f t="shared" si="12"/>
        <v>0</v>
      </c>
      <c r="V5" s="6">
        <f t="shared" si="13"/>
        <v>0</v>
      </c>
      <c r="W5" s="6">
        <f>SUMIFS('Pres Converted'!M$2:M$10000,'Pres Converted'!$D$2:$D$10000,W$1,'Pres Converted'!$C$2:$C$10000,$A5)</f>
        <v>369</v>
      </c>
      <c r="X5" s="6">
        <f>SUMIFS('Pres Converted'!I$2:I$10000,'Pres Converted'!$D$2:$D$10000,X$1,'Pres Converted'!$C$2:$C$10000,$A5)</f>
        <v>137</v>
      </c>
      <c r="Y5" s="6">
        <f>SUMIFS('Pres Converted'!J$2:J$10000,'Pres Converted'!$D$2:$D$10000,Y$1,'Pres Converted'!$C$2:$C$10000,$A5)</f>
        <v>213</v>
      </c>
      <c r="Z5" s="6">
        <f>SUMIFS('Pres Converted'!K$2:K$10000,'Pres Converted'!$D$2:$D$10000,Z$1,'Pres Converted'!$C$2:$C$10000,$A5)</f>
        <v>17</v>
      </c>
      <c r="AA5" s="6">
        <f>SUMIFS('Pres Converted'!L$2:L$10000,'Pres Converted'!$D$2:$D$10000,AA$1,'Pres Converted'!$C$2:$C$10000,$A5)</f>
        <v>2</v>
      </c>
      <c r="AB5" s="6"/>
      <c r="AC5" s="6"/>
      <c r="AD5" s="6"/>
      <c r="AE5" s="6"/>
      <c r="AF5" s="6"/>
      <c r="AG5" s="6"/>
      <c r="AH5" s="6">
        <f t="shared" si="1"/>
        <v>0.37127371273712739</v>
      </c>
      <c r="AI5" s="6">
        <f t="shared" si="14"/>
        <v>0.57723577235772361</v>
      </c>
      <c r="AJ5" s="6">
        <f t="shared" si="15"/>
        <v>4.6070460704607047E-2</v>
      </c>
      <c r="AK5" s="6">
        <f t="shared" si="16"/>
        <v>5.4200542005420054E-3</v>
      </c>
      <c r="AL5" s="6">
        <f t="shared" si="17"/>
        <v>0</v>
      </c>
      <c r="AM5" s="6">
        <f t="shared" si="18"/>
        <v>0</v>
      </c>
      <c r="AN5" s="6">
        <f t="shared" si="19"/>
        <v>0</v>
      </c>
      <c r="AO5" s="6">
        <f t="shared" si="20"/>
        <v>0</v>
      </c>
      <c r="AP5" s="6">
        <f t="shared" si="21"/>
        <v>0</v>
      </c>
      <c r="AQ5" s="6">
        <f t="shared" si="22"/>
        <v>0</v>
      </c>
      <c r="AR5" s="6">
        <f>SUMIFS('Pres Converted'!M$2:M$10000,'Pres Converted'!$D$2:$D$10000,AR$1,'Pres Converted'!$C$2:$C$10000,$A5)</f>
        <v>193</v>
      </c>
      <c r="AS5" s="6">
        <f>SUMIFS('Pres Converted'!I$2:I$10000,'Pres Converted'!$D$2:$D$10000,AS$1,'Pres Converted'!$C$2:$C$10000,$A5)</f>
        <v>75</v>
      </c>
      <c r="AT5" s="6">
        <f>SUMIFS('Pres Converted'!J$2:J$10000,'Pres Converted'!$D$2:$D$10000,AT$1,'Pres Converted'!$C$2:$C$10000,$A5)</f>
        <v>103</v>
      </c>
      <c r="AU5" s="6">
        <f>SUMIFS('Pres Converted'!K$2:K$10000,'Pres Converted'!$D$2:$D$10000,AU$1,'Pres Converted'!$C$2:$C$10000,$A5)</f>
        <v>7</v>
      </c>
      <c r="AV5" s="6">
        <f>SUMIFS('Pres Converted'!L$2:L$10000,'Pres Converted'!$D$2:$D$10000,AV$1,'Pres Converted'!$C$2:$C$10000,$A5)</f>
        <v>8</v>
      </c>
      <c r="AW5" s="6"/>
      <c r="AX5" s="6"/>
      <c r="AY5" s="6"/>
      <c r="AZ5" s="6"/>
      <c r="BA5" s="6"/>
      <c r="BB5" s="6"/>
      <c r="BC5" s="6">
        <f t="shared" si="2"/>
        <v>0.38860103626943004</v>
      </c>
      <c r="BD5" s="6">
        <f t="shared" si="23"/>
        <v>0.53367875647668395</v>
      </c>
      <c r="BE5" s="6">
        <f t="shared" si="24"/>
        <v>3.6269430051813469E-2</v>
      </c>
      <c r="BF5" s="6">
        <f t="shared" si="25"/>
        <v>4.145077720207254E-2</v>
      </c>
      <c r="BG5" s="6">
        <f t="shared" si="26"/>
        <v>0</v>
      </c>
      <c r="BH5" s="6">
        <f t="shared" si="27"/>
        <v>0</v>
      </c>
      <c r="BI5" s="6">
        <f t="shared" si="28"/>
        <v>0</v>
      </c>
      <c r="BJ5" s="6">
        <f t="shared" si="29"/>
        <v>0</v>
      </c>
      <c r="BK5" s="6">
        <f t="shared" si="30"/>
        <v>0</v>
      </c>
      <c r="BL5" s="6">
        <f t="shared" si="31"/>
        <v>0</v>
      </c>
      <c r="BM5" s="6">
        <f t="shared" si="32"/>
        <v>3006</v>
      </c>
      <c r="BN5" s="6">
        <f t="shared" si="3"/>
        <v>1152</v>
      </c>
      <c r="BO5" s="6">
        <f t="shared" si="3"/>
        <v>1710</v>
      </c>
      <c r="BP5" s="6">
        <f t="shared" si="3"/>
        <v>134</v>
      </c>
      <c r="BQ5" s="6">
        <f t="shared" si="3"/>
        <v>10</v>
      </c>
      <c r="BR5" s="6">
        <f t="shared" si="3"/>
        <v>0</v>
      </c>
      <c r="BS5" s="6">
        <f t="shared" si="3"/>
        <v>0</v>
      </c>
      <c r="BT5" s="6">
        <f t="shared" si="3"/>
        <v>0</v>
      </c>
      <c r="BU5" s="6">
        <f t="shared" si="3"/>
        <v>0</v>
      </c>
      <c r="BV5" s="6">
        <f t="shared" si="3"/>
        <v>0</v>
      </c>
      <c r="BW5" s="6">
        <f t="shared" si="3"/>
        <v>0</v>
      </c>
      <c r="BX5" s="6">
        <f t="shared" si="4"/>
        <v>0.38323353293413176</v>
      </c>
      <c r="BY5" s="6">
        <f t="shared" si="33"/>
        <v>0.56886227544910184</v>
      </c>
      <c r="BZ5" s="6">
        <f t="shared" si="34"/>
        <v>4.4577511643379905E-2</v>
      </c>
      <c r="CA5" s="6">
        <f t="shared" si="35"/>
        <v>3.3266799733865601E-3</v>
      </c>
      <c r="CB5" s="6">
        <f t="shared" si="36"/>
        <v>0</v>
      </c>
      <c r="CC5" s="6">
        <f t="shared" si="37"/>
        <v>0</v>
      </c>
      <c r="CD5" s="6">
        <f t="shared" si="38"/>
        <v>0</v>
      </c>
      <c r="CE5" s="6">
        <f t="shared" si="39"/>
        <v>0</v>
      </c>
      <c r="CF5" s="6">
        <f t="shared" si="40"/>
        <v>0</v>
      </c>
      <c r="CG5" s="6">
        <f t="shared" si="41"/>
        <v>0</v>
      </c>
      <c r="CH5" s="7">
        <f t="shared" si="42"/>
        <v>0.56886227544910184</v>
      </c>
    </row>
    <row r="6" spans="1:86" x14ac:dyDescent="0.3">
      <c r="A6">
        <f t="shared" si="43"/>
        <v>4</v>
      </c>
      <c r="B6" s="6">
        <f>SUMIFS('Pres Converted'!M$2:M$10000,'Pres Converted'!$D$2:$D$10000,B$1,'Pres Converted'!$C$2:$C$10000,$A6)</f>
        <v>7353</v>
      </c>
      <c r="C6" s="6">
        <f>SUMIFS('Pres Converted'!I$2:I$10000,'Pres Converted'!$D$2:$D$10000,C$1,'Pres Converted'!$C$2:$C$10000,$A6)</f>
        <v>2583</v>
      </c>
      <c r="D6" s="6">
        <f>SUMIFS('Pres Converted'!J$2:J$10000,'Pres Converted'!$D$2:$D$10000,D$1,'Pres Converted'!$C$2:$C$10000,$A6)</f>
        <v>4434</v>
      </c>
      <c r="E6" s="6">
        <f>SUMIFS('Pres Converted'!K$2:K$10000,'Pres Converted'!$D$2:$D$10000,E$1,'Pres Converted'!$C$2:$C$10000,$A6)</f>
        <v>238</v>
      </c>
      <c r="F6" s="6">
        <f>SUMIFS('Pres Converted'!L$2:L$10000,'Pres Converted'!$D$2:$D$10000,F$1,'Pres Converted'!$C$2:$C$10000,$A6)</f>
        <v>98</v>
      </c>
      <c r="G6" s="6"/>
      <c r="H6" s="6"/>
      <c r="I6" s="6"/>
      <c r="J6" s="6"/>
      <c r="K6" s="6"/>
      <c r="L6" s="6"/>
      <c r="M6" s="6">
        <f t="shared" si="0"/>
        <v>0.35128518971848227</v>
      </c>
      <c r="N6" s="6">
        <f t="shared" si="5"/>
        <v>0.60301917584659326</v>
      </c>
      <c r="O6" s="6">
        <f t="shared" si="6"/>
        <v>3.2367741058071532E-2</v>
      </c>
      <c r="P6" s="6">
        <f t="shared" si="7"/>
        <v>1.3327893376852985E-2</v>
      </c>
      <c r="Q6" s="6">
        <f t="shared" si="8"/>
        <v>0</v>
      </c>
      <c r="R6" s="6">
        <f t="shared" si="9"/>
        <v>0</v>
      </c>
      <c r="S6" s="6">
        <f t="shared" si="10"/>
        <v>0</v>
      </c>
      <c r="T6" s="6">
        <f t="shared" si="11"/>
        <v>0</v>
      </c>
      <c r="U6" s="6">
        <f t="shared" si="12"/>
        <v>0</v>
      </c>
      <c r="V6" s="6">
        <f t="shared" si="13"/>
        <v>0</v>
      </c>
      <c r="W6" s="6">
        <f>SUMIFS('Pres Converted'!M$2:M$10000,'Pres Converted'!$D$2:$D$10000,W$1,'Pres Converted'!$C$2:$C$10000,$A6)</f>
        <v>744</v>
      </c>
      <c r="X6" s="6">
        <f>SUMIFS('Pres Converted'!I$2:I$10000,'Pres Converted'!$D$2:$D$10000,X$1,'Pres Converted'!$C$2:$C$10000,$A6)</f>
        <v>304</v>
      </c>
      <c r="Y6" s="6">
        <f>SUMIFS('Pres Converted'!J$2:J$10000,'Pres Converted'!$D$2:$D$10000,Y$1,'Pres Converted'!$C$2:$C$10000,$A6)</f>
        <v>410</v>
      </c>
      <c r="Z6" s="6">
        <f>SUMIFS('Pres Converted'!K$2:K$10000,'Pres Converted'!$D$2:$D$10000,Z$1,'Pres Converted'!$C$2:$C$10000,$A6)</f>
        <v>27</v>
      </c>
      <c r="AA6" s="6">
        <f>SUMIFS('Pres Converted'!L$2:L$10000,'Pres Converted'!$D$2:$D$10000,AA$1,'Pres Converted'!$C$2:$C$10000,$A6)</f>
        <v>3</v>
      </c>
      <c r="AB6" s="6"/>
      <c r="AC6" s="6"/>
      <c r="AD6" s="6"/>
      <c r="AE6" s="6"/>
      <c r="AF6" s="6"/>
      <c r="AG6" s="6"/>
      <c r="AH6" s="6">
        <f t="shared" si="1"/>
        <v>0.40860215053763443</v>
      </c>
      <c r="AI6" s="6">
        <f t="shared" si="14"/>
        <v>0.55107526881720426</v>
      </c>
      <c r="AJ6" s="6">
        <f t="shared" si="15"/>
        <v>3.6290322580645164E-2</v>
      </c>
      <c r="AK6" s="6">
        <f t="shared" si="16"/>
        <v>4.0322580645161289E-3</v>
      </c>
      <c r="AL6" s="6">
        <f t="shared" si="17"/>
        <v>0</v>
      </c>
      <c r="AM6" s="6">
        <f t="shared" si="18"/>
        <v>0</v>
      </c>
      <c r="AN6" s="6">
        <f t="shared" si="19"/>
        <v>0</v>
      </c>
      <c r="AO6" s="6">
        <f t="shared" si="20"/>
        <v>0</v>
      </c>
      <c r="AP6" s="6">
        <f t="shared" si="21"/>
        <v>0</v>
      </c>
      <c r="AQ6" s="6">
        <f t="shared" si="22"/>
        <v>0</v>
      </c>
      <c r="AR6" s="6">
        <f>SUMIFS('Pres Converted'!M$2:M$10000,'Pres Converted'!$D$2:$D$10000,AR$1,'Pres Converted'!$C$2:$C$10000,$A6)</f>
        <v>806</v>
      </c>
      <c r="AS6" s="6">
        <f>SUMIFS('Pres Converted'!I$2:I$10000,'Pres Converted'!$D$2:$D$10000,AS$1,'Pres Converted'!$C$2:$C$10000,$A6)</f>
        <v>327</v>
      </c>
      <c r="AT6" s="6">
        <f>SUMIFS('Pres Converted'!J$2:J$10000,'Pres Converted'!$D$2:$D$10000,AT$1,'Pres Converted'!$C$2:$C$10000,$A6)</f>
        <v>408</v>
      </c>
      <c r="AU6" s="6">
        <f>SUMIFS('Pres Converted'!K$2:K$10000,'Pres Converted'!$D$2:$D$10000,AU$1,'Pres Converted'!$C$2:$C$10000,$A6)</f>
        <v>34</v>
      </c>
      <c r="AV6" s="6">
        <f>SUMIFS('Pres Converted'!L$2:L$10000,'Pres Converted'!$D$2:$D$10000,AV$1,'Pres Converted'!$C$2:$C$10000,$A6)</f>
        <v>37</v>
      </c>
      <c r="AW6" s="6"/>
      <c r="AX6" s="6"/>
      <c r="AY6" s="6"/>
      <c r="AZ6" s="6"/>
      <c r="BA6" s="6"/>
      <c r="BB6" s="6"/>
      <c r="BC6" s="6">
        <f t="shared" si="2"/>
        <v>0.40570719602977667</v>
      </c>
      <c r="BD6" s="6">
        <f t="shared" si="23"/>
        <v>0.50620347394540943</v>
      </c>
      <c r="BE6" s="6">
        <f t="shared" si="24"/>
        <v>4.2183622828784122E-2</v>
      </c>
      <c r="BF6" s="6">
        <f t="shared" si="25"/>
        <v>4.590570719602978E-2</v>
      </c>
      <c r="BG6" s="6">
        <f t="shared" si="26"/>
        <v>0</v>
      </c>
      <c r="BH6" s="6">
        <f t="shared" si="27"/>
        <v>0</v>
      </c>
      <c r="BI6" s="6">
        <f t="shared" si="28"/>
        <v>0</v>
      </c>
      <c r="BJ6" s="6">
        <f t="shared" si="29"/>
        <v>0</v>
      </c>
      <c r="BK6" s="6">
        <f t="shared" si="30"/>
        <v>0</v>
      </c>
      <c r="BL6" s="6">
        <f t="shared" si="31"/>
        <v>0</v>
      </c>
      <c r="BM6" s="6">
        <f t="shared" si="32"/>
        <v>8903</v>
      </c>
      <c r="BN6" s="6">
        <f t="shared" si="3"/>
        <v>3214</v>
      </c>
      <c r="BO6" s="6">
        <f t="shared" si="3"/>
        <v>5252</v>
      </c>
      <c r="BP6" s="6">
        <f t="shared" si="3"/>
        <v>299</v>
      </c>
      <c r="BQ6" s="6">
        <f t="shared" si="3"/>
        <v>138</v>
      </c>
      <c r="BR6" s="6">
        <f t="shared" si="3"/>
        <v>0</v>
      </c>
      <c r="BS6" s="6">
        <f t="shared" si="3"/>
        <v>0</v>
      </c>
      <c r="BT6" s="6">
        <f t="shared" si="3"/>
        <v>0</v>
      </c>
      <c r="BU6" s="6">
        <f t="shared" si="3"/>
        <v>0</v>
      </c>
      <c r="BV6" s="6">
        <f t="shared" si="3"/>
        <v>0</v>
      </c>
      <c r="BW6" s="6">
        <f t="shared" si="3"/>
        <v>0</v>
      </c>
      <c r="BX6" s="6">
        <f t="shared" si="4"/>
        <v>0.36100190946871841</v>
      </c>
      <c r="BY6" s="6">
        <f t="shared" si="33"/>
        <v>0.58991351229922495</v>
      </c>
      <c r="BZ6" s="6">
        <f t="shared" si="34"/>
        <v>3.3584185106143999E-2</v>
      </c>
      <c r="CA6" s="6">
        <f t="shared" si="35"/>
        <v>1.5500393125912613E-2</v>
      </c>
      <c r="CB6" s="6">
        <f t="shared" si="36"/>
        <v>0</v>
      </c>
      <c r="CC6" s="6">
        <f t="shared" si="37"/>
        <v>0</v>
      </c>
      <c r="CD6" s="6">
        <f t="shared" si="38"/>
        <v>0</v>
      </c>
      <c r="CE6" s="6">
        <f t="shared" si="39"/>
        <v>0</v>
      </c>
      <c r="CF6" s="6">
        <f t="shared" si="40"/>
        <v>0</v>
      </c>
      <c r="CG6" s="6">
        <f t="shared" si="41"/>
        <v>0</v>
      </c>
      <c r="CH6" s="7">
        <f t="shared" si="42"/>
        <v>0.58991351229922495</v>
      </c>
    </row>
    <row r="7" spans="1:86" x14ac:dyDescent="0.3">
      <c r="A7">
        <f t="shared" si="43"/>
        <v>5</v>
      </c>
      <c r="B7" s="6">
        <f>SUMIFS('Pres Converted'!M$2:M$10000,'Pres Converted'!$D$2:$D$10000,B$1,'Pres Converted'!$C$2:$C$10000,$A7)</f>
        <v>2914</v>
      </c>
      <c r="C7" s="6">
        <f>SUMIFS('Pres Converted'!I$2:I$10000,'Pres Converted'!$D$2:$D$10000,C$1,'Pres Converted'!$C$2:$C$10000,$A7)</f>
        <v>1041</v>
      </c>
      <c r="D7" s="6">
        <f>SUMIFS('Pres Converted'!J$2:J$10000,'Pres Converted'!$D$2:$D$10000,D$1,'Pres Converted'!$C$2:$C$10000,$A7)</f>
        <v>1657</v>
      </c>
      <c r="E7" s="6">
        <f>SUMIFS('Pres Converted'!K$2:K$10000,'Pres Converted'!$D$2:$D$10000,E$1,'Pres Converted'!$C$2:$C$10000,$A7)</f>
        <v>211</v>
      </c>
      <c r="F7" s="6">
        <f>SUMIFS('Pres Converted'!L$2:L$10000,'Pres Converted'!$D$2:$D$10000,F$1,'Pres Converted'!$C$2:$C$10000,$A7)</f>
        <v>5</v>
      </c>
      <c r="G7" s="6"/>
      <c r="H7" s="6"/>
      <c r="I7" s="6"/>
      <c r="J7" s="6"/>
      <c r="K7" s="6"/>
      <c r="L7" s="6"/>
      <c r="M7" s="6">
        <f t="shared" si="0"/>
        <v>0.35724090597117364</v>
      </c>
      <c r="N7" s="6">
        <f t="shared" si="5"/>
        <v>0.56863417982155118</v>
      </c>
      <c r="O7" s="6">
        <f t="shared" si="6"/>
        <v>7.2409059711736445E-2</v>
      </c>
      <c r="P7" s="6">
        <f t="shared" si="7"/>
        <v>1.7158544955387784E-3</v>
      </c>
      <c r="Q7" s="6">
        <f t="shared" si="8"/>
        <v>0</v>
      </c>
      <c r="R7" s="6">
        <f t="shared" si="9"/>
        <v>0</v>
      </c>
      <c r="S7" s="6">
        <f t="shared" si="10"/>
        <v>0</v>
      </c>
      <c r="T7" s="6">
        <f t="shared" si="11"/>
        <v>0</v>
      </c>
      <c r="U7" s="6">
        <f t="shared" si="12"/>
        <v>0</v>
      </c>
      <c r="V7" s="6">
        <f t="shared" si="13"/>
        <v>0</v>
      </c>
      <c r="W7" s="6">
        <f>SUMIFS('Pres Converted'!M$2:M$10000,'Pres Converted'!$D$2:$D$10000,W$1,'Pres Converted'!$C$2:$C$10000,$A7)</f>
        <v>526</v>
      </c>
      <c r="X7" s="6">
        <f>SUMIFS('Pres Converted'!I$2:I$10000,'Pres Converted'!$D$2:$D$10000,X$1,'Pres Converted'!$C$2:$C$10000,$A7)</f>
        <v>190</v>
      </c>
      <c r="Y7" s="6">
        <f>SUMIFS('Pres Converted'!J$2:J$10000,'Pres Converted'!$D$2:$D$10000,Y$1,'Pres Converted'!$C$2:$C$10000,$A7)</f>
        <v>310</v>
      </c>
      <c r="Z7" s="6">
        <f>SUMIFS('Pres Converted'!K$2:K$10000,'Pres Converted'!$D$2:$D$10000,Z$1,'Pres Converted'!$C$2:$C$10000,$A7)</f>
        <v>26</v>
      </c>
      <c r="AA7" s="6">
        <f>SUMIFS('Pres Converted'!L$2:L$10000,'Pres Converted'!$D$2:$D$10000,AA$1,'Pres Converted'!$C$2:$C$10000,$A7)</f>
        <v>0</v>
      </c>
      <c r="AB7" s="6"/>
      <c r="AC7" s="6"/>
      <c r="AD7" s="6"/>
      <c r="AE7" s="6"/>
      <c r="AF7" s="6"/>
      <c r="AG7" s="6"/>
      <c r="AH7" s="6">
        <f t="shared" si="1"/>
        <v>0.36121673003802279</v>
      </c>
      <c r="AI7" s="6">
        <f t="shared" si="14"/>
        <v>0.58935361216730042</v>
      </c>
      <c r="AJ7" s="6">
        <f t="shared" si="15"/>
        <v>4.9429657794676805E-2</v>
      </c>
      <c r="AK7" s="6">
        <f t="shared" si="16"/>
        <v>0</v>
      </c>
      <c r="AL7" s="6">
        <f t="shared" si="17"/>
        <v>0</v>
      </c>
      <c r="AM7" s="6">
        <f t="shared" si="18"/>
        <v>0</v>
      </c>
      <c r="AN7" s="6">
        <f t="shared" si="19"/>
        <v>0</v>
      </c>
      <c r="AO7" s="6">
        <f t="shared" si="20"/>
        <v>0</v>
      </c>
      <c r="AP7" s="6">
        <f t="shared" si="21"/>
        <v>0</v>
      </c>
      <c r="AQ7" s="6">
        <f t="shared" si="22"/>
        <v>0</v>
      </c>
      <c r="AR7" s="6">
        <f>SUMIFS('Pres Converted'!M$2:M$10000,'Pres Converted'!$D$2:$D$10000,AR$1,'Pres Converted'!$C$2:$C$10000,$A7)</f>
        <v>198</v>
      </c>
      <c r="AS7" s="6">
        <f>SUMIFS('Pres Converted'!I$2:I$10000,'Pres Converted'!$D$2:$D$10000,AS$1,'Pres Converted'!$C$2:$C$10000,$A7)</f>
        <v>76</v>
      </c>
      <c r="AT7" s="6">
        <f>SUMIFS('Pres Converted'!J$2:J$10000,'Pres Converted'!$D$2:$D$10000,AT$1,'Pres Converted'!$C$2:$C$10000,$A7)</f>
        <v>104</v>
      </c>
      <c r="AU7" s="6">
        <f>SUMIFS('Pres Converted'!K$2:K$10000,'Pres Converted'!$D$2:$D$10000,AU$1,'Pres Converted'!$C$2:$C$10000,$A7)</f>
        <v>18</v>
      </c>
      <c r="AV7" s="6">
        <f>SUMIFS('Pres Converted'!L$2:L$10000,'Pres Converted'!$D$2:$D$10000,AV$1,'Pres Converted'!$C$2:$C$10000,$A7)</f>
        <v>0</v>
      </c>
      <c r="AW7" s="6"/>
      <c r="AX7" s="6"/>
      <c r="AY7" s="6"/>
      <c r="AZ7" s="6"/>
      <c r="BA7" s="6"/>
      <c r="BB7" s="6"/>
      <c r="BC7" s="6">
        <f t="shared" si="2"/>
        <v>0.38383838383838381</v>
      </c>
      <c r="BD7" s="6">
        <f t="shared" si="23"/>
        <v>0.5252525252525253</v>
      </c>
      <c r="BE7" s="6">
        <f t="shared" si="24"/>
        <v>9.0909090909090912E-2</v>
      </c>
      <c r="BF7" s="6">
        <f t="shared" si="25"/>
        <v>0</v>
      </c>
      <c r="BG7" s="6">
        <f t="shared" si="26"/>
        <v>0</v>
      </c>
      <c r="BH7" s="6">
        <f t="shared" si="27"/>
        <v>0</v>
      </c>
      <c r="BI7" s="6">
        <f t="shared" si="28"/>
        <v>0</v>
      </c>
      <c r="BJ7" s="6">
        <f t="shared" si="29"/>
        <v>0</v>
      </c>
      <c r="BK7" s="6">
        <f t="shared" si="30"/>
        <v>0</v>
      </c>
      <c r="BL7" s="6">
        <f t="shared" si="31"/>
        <v>0</v>
      </c>
      <c r="BM7" s="6">
        <f t="shared" si="32"/>
        <v>3638</v>
      </c>
      <c r="BN7" s="6">
        <f t="shared" si="3"/>
        <v>1307</v>
      </c>
      <c r="BO7" s="6">
        <f t="shared" si="3"/>
        <v>2071</v>
      </c>
      <c r="BP7" s="6">
        <f t="shared" si="3"/>
        <v>255</v>
      </c>
      <c r="BQ7" s="6">
        <f t="shared" si="3"/>
        <v>5</v>
      </c>
      <c r="BR7" s="6">
        <f t="shared" si="3"/>
        <v>0</v>
      </c>
      <c r="BS7" s="6">
        <f t="shared" si="3"/>
        <v>0</v>
      </c>
      <c r="BT7" s="6">
        <f t="shared" si="3"/>
        <v>0</v>
      </c>
      <c r="BU7" s="6">
        <f t="shared" si="3"/>
        <v>0</v>
      </c>
      <c r="BV7" s="6">
        <f t="shared" si="3"/>
        <v>0</v>
      </c>
      <c r="BW7" s="6">
        <f t="shared" si="3"/>
        <v>0</v>
      </c>
      <c r="BX7" s="6">
        <f t="shared" si="4"/>
        <v>0.35926333150082462</v>
      </c>
      <c r="BY7" s="6">
        <f t="shared" si="33"/>
        <v>0.56926882902693787</v>
      </c>
      <c r="BZ7" s="6">
        <f t="shared" si="34"/>
        <v>7.0093457943925228E-2</v>
      </c>
      <c r="CA7" s="6">
        <f t="shared" si="35"/>
        <v>1.3743815283122594E-3</v>
      </c>
      <c r="CB7" s="6">
        <f t="shared" si="36"/>
        <v>0</v>
      </c>
      <c r="CC7" s="6">
        <f t="shared" si="37"/>
        <v>0</v>
      </c>
      <c r="CD7" s="6">
        <f t="shared" si="38"/>
        <v>0</v>
      </c>
      <c r="CE7" s="6">
        <f t="shared" si="39"/>
        <v>0</v>
      </c>
      <c r="CF7" s="6">
        <f t="shared" si="40"/>
        <v>0</v>
      </c>
      <c r="CG7" s="6">
        <f t="shared" si="41"/>
        <v>0</v>
      </c>
      <c r="CH7" s="7">
        <f t="shared" si="42"/>
        <v>0.56926882902693787</v>
      </c>
    </row>
    <row r="8" spans="1:86" x14ac:dyDescent="0.3">
      <c r="A8">
        <f t="shared" si="43"/>
        <v>6</v>
      </c>
      <c r="B8" s="6">
        <f>SUMIFS('Pres Converted'!M$2:M$10000,'Pres Converted'!$D$2:$D$10000,B$1,'Pres Converted'!$C$2:$C$10000,$A8)</f>
        <v>3954</v>
      </c>
      <c r="C8" s="6">
        <f>SUMIFS('Pres Converted'!I$2:I$10000,'Pres Converted'!$D$2:$D$10000,C$1,'Pres Converted'!$C$2:$C$10000,$A8)</f>
        <v>1224</v>
      </c>
      <c r="D8" s="6">
        <f>SUMIFS('Pres Converted'!J$2:J$10000,'Pres Converted'!$D$2:$D$10000,D$1,'Pres Converted'!$C$2:$C$10000,$A8)</f>
        <v>2392</v>
      </c>
      <c r="E8" s="6">
        <f>SUMIFS('Pres Converted'!K$2:K$10000,'Pres Converted'!$D$2:$D$10000,E$1,'Pres Converted'!$C$2:$C$10000,$A8)</f>
        <v>325</v>
      </c>
      <c r="F8" s="6">
        <f>SUMIFS('Pres Converted'!L$2:L$10000,'Pres Converted'!$D$2:$D$10000,F$1,'Pres Converted'!$C$2:$C$10000,$A8)</f>
        <v>13</v>
      </c>
      <c r="G8" s="6"/>
      <c r="H8" s="6"/>
      <c r="I8" s="6"/>
      <c r="J8" s="6"/>
      <c r="K8" s="6"/>
      <c r="L8" s="6"/>
      <c r="M8" s="6">
        <f t="shared" si="0"/>
        <v>0.30955993930197268</v>
      </c>
      <c r="N8" s="6">
        <f t="shared" si="5"/>
        <v>0.60495700556398579</v>
      </c>
      <c r="O8" s="6">
        <f t="shared" si="6"/>
        <v>8.2195245321193725E-2</v>
      </c>
      <c r="P8" s="6">
        <f t="shared" si="7"/>
        <v>3.2878098128477492E-3</v>
      </c>
      <c r="Q8" s="6">
        <f t="shared" si="8"/>
        <v>0</v>
      </c>
      <c r="R8" s="6">
        <f t="shared" si="9"/>
        <v>0</v>
      </c>
      <c r="S8" s="6">
        <f t="shared" si="10"/>
        <v>0</v>
      </c>
      <c r="T8" s="6">
        <f t="shared" si="11"/>
        <v>0</v>
      </c>
      <c r="U8" s="6">
        <f t="shared" si="12"/>
        <v>0</v>
      </c>
      <c r="V8" s="6">
        <f t="shared" si="13"/>
        <v>0</v>
      </c>
      <c r="W8" s="6">
        <f>SUMIFS('Pres Converted'!M$2:M$10000,'Pres Converted'!$D$2:$D$10000,W$1,'Pres Converted'!$C$2:$C$10000,$A8)</f>
        <v>619</v>
      </c>
      <c r="X8" s="6">
        <f>SUMIFS('Pres Converted'!I$2:I$10000,'Pres Converted'!$D$2:$D$10000,X$1,'Pres Converted'!$C$2:$C$10000,$A8)</f>
        <v>202</v>
      </c>
      <c r="Y8" s="6">
        <f>SUMIFS('Pres Converted'!J$2:J$10000,'Pres Converted'!$D$2:$D$10000,Y$1,'Pres Converted'!$C$2:$C$10000,$A8)</f>
        <v>367</v>
      </c>
      <c r="Z8" s="6">
        <f>SUMIFS('Pres Converted'!K$2:K$10000,'Pres Converted'!$D$2:$D$10000,Z$1,'Pres Converted'!$C$2:$C$10000,$A8)</f>
        <v>36</v>
      </c>
      <c r="AA8" s="6">
        <f>SUMIFS('Pres Converted'!L$2:L$10000,'Pres Converted'!$D$2:$D$10000,AA$1,'Pres Converted'!$C$2:$C$10000,$A8)</f>
        <v>14</v>
      </c>
      <c r="AB8" s="6"/>
      <c r="AC8" s="6"/>
      <c r="AD8" s="6"/>
      <c r="AE8" s="6"/>
      <c r="AF8" s="6"/>
      <c r="AG8" s="6"/>
      <c r="AH8" s="6">
        <f t="shared" si="1"/>
        <v>0.32633279483037159</v>
      </c>
      <c r="AI8" s="6">
        <f t="shared" si="14"/>
        <v>0.59289176090468498</v>
      </c>
      <c r="AJ8" s="6">
        <f t="shared" si="15"/>
        <v>5.8158319870759291E-2</v>
      </c>
      <c r="AK8" s="6">
        <f t="shared" si="16"/>
        <v>2.2617124394184167E-2</v>
      </c>
      <c r="AL8" s="6">
        <f t="shared" si="17"/>
        <v>0</v>
      </c>
      <c r="AM8" s="6">
        <f t="shared" si="18"/>
        <v>0</v>
      </c>
      <c r="AN8" s="6">
        <f t="shared" si="19"/>
        <v>0</v>
      </c>
      <c r="AO8" s="6">
        <f t="shared" si="20"/>
        <v>0</v>
      </c>
      <c r="AP8" s="6">
        <f t="shared" si="21"/>
        <v>0</v>
      </c>
      <c r="AQ8" s="6">
        <f t="shared" si="22"/>
        <v>0</v>
      </c>
      <c r="AR8" s="6">
        <f>SUMIFS('Pres Converted'!M$2:M$10000,'Pres Converted'!$D$2:$D$10000,AR$1,'Pres Converted'!$C$2:$C$10000,$A8)</f>
        <v>202</v>
      </c>
      <c r="AS8" s="6">
        <f>SUMIFS('Pres Converted'!I$2:I$10000,'Pres Converted'!$D$2:$D$10000,AS$1,'Pres Converted'!$C$2:$C$10000,$A8)</f>
        <v>60</v>
      </c>
      <c r="AT8" s="6">
        <f>SUMIFS('Pres Converted'!J$2:J$10000,'Pres Converted'!$D$2:$D$10000,AT$1,'Pres Converted'!$C$2:$C$10000,$A8)</f>
        <v>123</v>
      </c>
      <c r="AU8" s="6">
        <f>SUMIFS('Pres Converted'!K$2:K$10000,'Pres Converted'!$D$2:$D$10000,AU$1,'Pres Converted'!$C$2:$C$10000,$A8)</f>
        <v>19</v>
      </c>
      <c r="AV8" s="6">
        <f>SUMIFS('Pres Converted'!L$2:L$10000,'Pres Converted'!$D$2:$D$10000,AV$1,'Pres Converted'!$C$2:$C$10000,$A8)</f>
        <v>0</v>
      </c>
      <c r="AW8" s="6"/>
      <c r="AX8" s="6"/>
      <c r="AY8" s="6"/>
      <c r="AZ8" s="6"/>
      <c r="BA8" s="6"/>
      <c r="BB8" s="6"/>
      <c r="BC8" s="6">
        <f t="shared" si="2"/>
        <v>0.29702970297029702</v>
      </c>
      <c r="BD8" s="6">
        <f t="shared" si="23"/>
        <v>0.6089108910891089</v>
      </c>
      <c r="BE8" s="6">
        <f t="shared" si="24"/>
        <v>9.405940594059406E-2</v>
      </c>
      <c r="BF8" s="6">
        <f t="shared" si="25"/>
        <v>0</v>
      </c>
      <c r="BG8" s="6">
        <f t="shared" si="26"/>
        <v>0</v>
      </c>
      <c r="BH8" s="6">
        <f t="shared" si="27"/>
        <v>0</v>
      </c>
      <c r="BI8" s="6">
        <f t="shared" si="28"/>
        <v>0</v>
      </c>
      <c r="BJ8" s="6">
        <f t="shared" si="29"/>
        <v>0</v>
      </c>
      <c r="BK8" s="6">
        <f t="shared" si="30"/>
        <v>0</v>
      </c>
      <c r="BL8" s="6">
        <f t="shared" si="31"/>
        <v>0</v>
      </c>
      <c r="BM8" s="6">
        <f t="shared" si="32"/>
        <v>4775</v>
      </c>
      <c r="BN8" s="6">
        <f t="shared" si="3"/>
        <v>1486</v>
      </c>
      <c r="BO8" s="6">
        <f t="shared" si="3"/>
        <v>2882</v>
      </c>
      <c r="BP8" s="6">
        <f t="shared" si="3"/>
        <v>380</v>
      </c>
      <c r="BQ8" s="6">
        <f t="shared" si="3"/>
        <v>27</v>
      </c>
      <c r="BR8" s="6">
        <f t="shared" si="3"/>
        <v>0</v>
      </c>
      <c r="BS8" s="6">
        <f t="shared" si="3"/>
        <v>0</v>
      </c>
      <c r="BT8" s="6">
        <f t="shared" si="3"/>
        <v>0</v>
      </c>
      <c r="BU8" s="6">
        <f t="shared" si="3"/>
        <v>0</v>
      </c>
      <c r="BV8" s="6">
        <f t="shared" si="3"/>
        <v>0</v>
      </c>
      <c r="BW8" s="6">
        <f t="shared" si="3"/>
        <v>0</v>
      </c>
      <c r="BX8" s="6">
        <f t="shared" si="4"/>
        <v>0.31120418848167541</v>
      </c>
      <c r="BY8" s="6">
        <f t="shared" si="33"/>
        <v>0.60356020942408373</v>
      </c>
      <c r="BZ8" s="6">
        <f t="shared" si="34"/>
        <v>7.9581151832460728E-2</v>
      </c>
      <c r="CA8" s="6">
        <f t="shared" si="35"/>
        <v>5.6544502617801046E-3</v>
      </c>
      <c r="CB8" s="6">
        <f t="shared" si="36"/>
        <v>0</v>
      </c>
      <c r="CC8" s="6">
        <f t="shared" si="37"/>
        <v>0</v>
      </c>
      <c r="CD8" s="6">
        <f t="shared" si="38"/>
        <v>0</v>
      </c>
      <c r="CE8" s="6">
        <f t="shared" si="39"/>
        <v>0</v>
      </c>
      <c r="CF8" s="6">
        <f t="shared" si="40"/>
        <v>0</v>
      </c>
      <c r="CG8" s="6">
        <f t="shared" si="41"/>
        <v>0</v>
      </c>
      <c r="CH8" s="7">
        <f t="shared" si="42"/>
        <v>0.60356020942408373</v>
      </c>
    </row>
    <row r="9" spans="1:86" x14ac:dyDescent="0.3">
      <c r="A9">
        <f t="shared" si="43"/>
        <v>7</v>
      </c>
      <c r="B9" s="6">
        <f>SUMIFS('Pres Converted'!M$2:M$10000,'Pres Converted'!$D$2:$D$10000,B$1,'Pres Converted'!$C$2:$C$10000,$A9)</f>
        <v>6231</v>
      </c>
      <c r="C9" s="6">
        <f>SUMIFS('Pres Converted'!I$2:I$10000,'Pres Converted'!$D$2:$D$10000,C$1,'Pres Converted'!$C$2:$C$10000,$A9)</f>
        <v>2448</v>
      </c>
      <c r="D9" s="6">
        <f>SUMIFS('Pres Converted'!J$2:J$10000,'Pres Converted'!$D$2:$D$10000,D$1,'Pres Converted'!$C$2:$C$10000,$A9)</f>
        <v>3462</v>
      </c>
      <c r="E9" s="6">
        <f>SUMIFS('Pres Converted'!K$2:K$10000,'Pres Converted'!$D$2:$D$10000,E$1,'Pres Converted'!$C$2:$C$10000,$A9)</f>
        <v>253</v>
      </c>
      <c r="F9" s="6">
        <f>SUMIFS('Pres Converted'!L$2:L$10000,'Pres Converted'!$D$2:$D$10000,F$1,'Pres Converted'!$C$2:$C$10000,$A9)</f>
        <v>68</v>
      </c>
      <c r="G9" s="6"/>
      <c r="H9" s="6"/>
      <c r="I9" s="6"/>
      <c r="J9" s="6"/>
      <c r="K9" s="6"/>
      <c r="L9" s="6"/>
      <c r="M9" s="6">
        <f t="shared" si="0"/>
        <v>0.39287433798748195</v>
      </c>
      <c r="N9" s="6">
        <f t="shared" si="5"/>
        <v>0.55560905151661044</v>
      </c>
      <c r="O9" s="6">
        <f t="shared" si="6"/>
        <v>4.0603434440699727E-2</v>
      </c>
      <c r="P9" s="6">
        <f t="shared" si="7"/>
        <v>1.0913176055207831E-2</v>
      </c>
      <c r="Q9" s="6">
        <f t="shared" si="8"/>
        <v>0</v>
      </c>
      <c r="R9" s="6">
        <f t="shared" si="9"/>
        <v>0</v>
      </c>
      <c r="S9" s="6">
        <f t="shared" si="10"/>
        <v>0</v>
      </c>
      <c r="T9" s="6">
        <f t="shared" si="11"/>
        <v>0</v>
      </c>
      <c r="U9" s="6">
        <f t="shared" si="12"/>
        <v>0</v>
      </c>
      <c r="V9" s="6">
        <f t="shared" si="13"/>
        <v>0</v>
      </c>
      <c r="W9" s="6">
        <f>SUMIFS('Pres Converted'!M$2:M$10000,'Pres Converted'!$D$2:$D$10000,W$1,'Pres Converted'!$C$2:$C$10000,$A9)</f>
        <v>786</v>
      </c>
      <c r="X9" s="6">
        <f>SUMIFS('Pres Converted'!I$2:I$10000,'Pres Converted'!$D$2:$D$10000,X$1,'Pres Converted'!$C$2:$C$10000,$A9)</f>
        <v>309</v>
      </c>
      <c r="Y9" s="6">
        <f>SUMIFS('Pres Converted'!J$2:J$10000,'Pres Converted'!$D$2:$D$10000,Y$1,'Pres Converted'!$C$2:$C$10000,$A9)</f>
        <v>422</v>
      </c>
      <c r="Z9" s="6">
        <f>SUMIFS('Pres Converted'!K$2:K$10000,'Pres Converted'!$D$2:$D$10000,Z$1,'Pres Converted'!$C$2:$C$10000,$A9)</f>
        <v>38</v>
      </c>
      <c r="AA9" s="6">
        <f>SUMIFS('Pres Converted'!L$2:L$10000,'Pres Converted'!$D$2:$D$10000,AA$1,'Pres Converted'!$C$2:$C$10000,$A9)</f>
        <v>17</v>
      </c>
      <c r="AB9" s="6"/>
      <c r="AC9" s="6"/>
      <c r="AD9" s="6"/>
      <c r="AE9" s="6"/>
      <c r="AF9" s="6"/>
      <c r="AG9" s="6"/>
      <c r="AH9" s="6">
        <f t="shared" si="1"/>
        <v>0.3931297709923664</v>
      </c>
      <c r="AI9" s="6">
        <f t="shared" si="14"/>
        <v>0.53689567430025442</v>
      </c>
      <c r="AJ9" s="6">
        <f t="shared" si="15"/>
        <v>4.8346055979643768E-2</v>
      </c>
      <c r="AK9" s="6">
        <f t="shared" si="16"/>
        <v>2.1628498727735368E-2</v>
      </c>
      <c r="AL9" s="6">
        <f t="shared" si="17"/>
        <v>0</v>
      </c>
      <c r="AM9" s="6">
        <f t="shared" si="18"/>
        <v>0</v>
      </c>
      <c r="AN9" s="6">
        <f t="shared" si="19"/>
        <v>0</v>
      </c>
      <c r="AO9" s="6">
        <f t="shared" si="20"/>
        <v>0</v>
      </c>
      <c r="AP9" s="6">
        <f t="shared" si="21"/>
        <v>0</v>
      </c>
      <c r="AQ9" s="6">
        <f t="shared" si="22"/>
        <v>0</v>
      </c>
      <c r="AR9" s="6">
        <f>SUMIFS('Pres Converted'!M$2:M$10000,'Pres Converted'!$D$2:$D$10000,AR$1,'Pres Converted'!$C$2:$C$10000,$A9)</f>
        <v>427</v>
      </c>
      <c r="AS9" s="6">
        <f>SUMIFS('Pres Converted'!I$2:I$10000,'Pres Converted'!$D$2:$D$10000,AS$1,'Pres Converted'!$C$2:$C$10000,$A9)</f>
        <v>178</v>
      </c>
      <c r="AT9" s="6">
        <f>SUMIFS('Pres Converted'!J$2:J$10000,'Pres Converted'!$D$2:$D$10000,AT$1,'Pres Converted'!$C$2:$C$10000,$A9)</f>
        <v>221</v>
      </c>
      <c r="AU9" s="6">
        <f>SUMIFS('Pres Converted'!K$2:K$10000,'Pres Converted'!$D$2:$D$10000,AU$1,'Pres Converted'!$C$2:$C$10000,$A9)</f>
        <v>23</v>
      </c>
      <c r="AV9" s="6">
        <f>SUMIFS('Pres Converted'!L$2:L$10000,'Pres Converted'!$D$2:$D$10000,AV$1,'Pres Converted'!$C$2:$C$10000,$A9)</f>
        <v>5</v>
      </c>
      <c r="AW9" s="6"/>
      <c r="AX9" s="6"/>
      <c r="AY9" s="6"/>
      <c r="AZ9" s="6"/>
      <c r="BA9" s="6"/>
      <c r="BB9" s="6"/>
      <c r="BC9" s="6">
        <f t="shared" si="2"/>
        <v>0.41686182669789229</v>
      </c>
      <c r="BD9" s="6">
        <f t="shared" si="23"/>
        <v>0.51756440281030447</v>
      </c>
      <c r="BE9" s="6">
        <f t="shared" si="24"/>
        <v>5.3864168618266976E-2</v>
      </c>
      <c r="BF9" s="6">
        <f t="shared" si="25"/>
        <v>1.1709601873536301E-2</v>
      </c>
      <c r="BG9" s="6">
        <f t="shared" si="26"/>
        <v>0</v>
      </c>
      <c r="BH9" s="6">
        <f t="shared" si="27"/>
        <v>0</v>
      </c>
      <c r="BI9" s="6">
        <f t="shared" si="28"/>
        <v>0</v>
      </c>
      <c r="BJ9" s="6">
        <f t="shared" si="29"/>
        <v>0</v>
      </c>
      <c r="BK9" s="6">
        <f t="shared" si="30"/>
        <v>0</v>
      </c>
      <c r="BL9" s="6">
        <f t="shared" si="31"/>
        <v>0</v>
      </c>
      <c r="BM9" s="6">
        <f t="shared" si="32"/>
        <v>7444</v>
      </c>
      <c r="BN9" s="6">
        <f t="shared" si="3"/>
        <v>2935</v>
      </c>
      <c r="BO9" s="6">
        <f t="shared" si="3"/>
        <v>4105</v>
      </c>
      <c r="BP9" s="6">
        <f t="shared" si="3"/>
        <v>314</v>
      </c>
      <c r="BQ9" s="6">
        <f t="shared" si="3"/>
        <v>90</v>
      </c>
      <c r="BR9" s="6">
        <f t="shared" si="3"/>
        <v>0</v>
      </c>
      <c r="BS9" s="6">
        <f t="shared" si="3"/>
        <v>0</v>
      </c>
      <c r="BT9" s="6">
        <f t="shared" si="3"/>
        <v>0</v>
      </c>
      <c r="BU9" s="6">
        <f t="shared" si="3"/>
        <v>0</v>
      </c>
      <c r="BV9" s="6">
        <f t="shared" si="3"/>
        <v>0</v>
      </c>
      <c r="BW9" s="6">
        <f t="shared" si="3"/>
        <v>0</v>
      </c>
      <c r="BX9" s="6">
        <f t="shared" si="4"/>
        <v>0.39427727028479315</v>
      </c>
      <c r="BY9" s="6">
        <f t="shared" si="33"/>
        <v>0.55145083288554542</v>
      </c>
      <c r="BZ9" s="6">
        <f t="shared" si="34"/>
        <v>4.2181622783449758E-2</v>
      </c>
      <c r="CA9" s="6">
        <f t="shared" si="35"/>
        <v>1.2090274046211715E-2</v>
      </c>
      <c r="CB9" s="6">
        <f t="shared" si="36"/>
        <v>0</v>
      </c>
      <c r="CC9" s="6">
        <f t="shared" si="37"/>
        <v>0</v>
      </c>
      <c r="CD9" s="6">
        <f t="shared" si="38"/>
        <v>0</v>
      </c>
      <c r="CE9" s="6">
        <f t="shared" si="39"/>
        <v>0</v>
      </c>
      <c r="CF9" s="6">
        <f t="shared" si="40"/>
        <v>0</v>
      </c>
      <c r="CG9" s="6">
        <f t="shared" si="41"/>
        <v>0</v>
      </c>
      <c r="CH9" s="7">
        <f t="shared" si="42"/>
        <v>0.55145083288554542</v>
      </c>
    </row>
    <row r="10" spans="1:86" x14ac:dyDescent="0.3">
      <c r="A10">
        <f t="shared" si="43"/>
        <v>8</v>
      </c>
      <c r="B10" s="6">
        <f>SUMIFS('Pres Converted'!M$2:M$10000,'Pres Converted'!$D$2:$D$10000,B$1,'Pres Converted'!$C$2:$C$10000,$A10)</f>
        <v>7998</v>
      </c>
      <c r="C10" s="6">
        <f>SUMIFS('Pres Converted'!I$2:I$10000,'Pres Converted'!$D$2:$D$10000,C$1,'Pres Converted'!$C$2:$C$10000,$A10)</f>
        <v>2822</v>
      </c>
      <c r="D10" s="6">
        <f>SUMIFS('Pres Converted'!J$2:J$10000,'Pres Converted'!$D$2:$D$10000,D$1,'Pres Converted'!$C$2:$C$10000,$A10)</f>
        <v>4676</v>
      </c>
      <c r="E10" s="6">
        <f>SUMIFS('Pres Converted'!K$2:K$10000,'Pres Converted'!$D$2:$D$10000,E$1,'Pres Converted'!$C$2:$C$10000,$A10)</f>
        <v>443</v>
      </c>
      <c r="F10" s="6">
        <f>SUMIFS('Pres Converted'!L$2:L$10000,'Pres Converted'!$D$2:$D$10000,F$1,'Pres Converted'!$C$2:$C$10000,$A10)</f>
        <v>57</v>
      </c>
      <c r="G10" s="6"/>
      <c r="H10" s="6"/>
      <c r="I10" s="6"/>
      <c r="J10" s="6"/>
      <c r="K10" s="6"/>
      <c r="L10" s="6"/>
      <c r="M10" s="6">
        <f t="shared" si="0"/>
        <v>0.35283820955238809</v>
      </c>
      <c r="N10" s="6">
        <f t="shared" si="5"/>
        <v>0.58464616154038507</v>
      </c>
      <c r="O10" s="6">
        <f t="shared" si="6"/>
        <v>5.5388847211802948E-2</v>
      </c>
      <c r="P10" s="6">
        <f t="shared" si="7"/>
        <v>7.1267816954238561E-3</v>
      </c>
      <c r="Q10" s="6">
        <f t="shared" si="8"/>
        <v>0</v>
      </c>
      <c r="R10" s="6">
        <f t="shared" si="9"/>
        <v>0</v>
      </c>
      <c r="S10" s="6">
        <f t="shared" si="10"/>
        <v>0</v>
      </c>
      <c r="T10" s="6">
        <f t="shared" si="11"/>
        <v>0</v>
      </c>
      <c r="U10" s="6">
        <f t="shared" si="12"/>
        <v>0</v>
      </c>
      <c r="V10" s="6">
        <f t="shared" si="13"/>
        <v>0</v>
      </c>
      <c r="W10" s="6">
        <f>SUMIFS('Pres Converted'!M$2:M$10000,'Pres Converted'!$D$2:$D$10000,W$1,'Pres Converted'!$C$2:$C$10000,$A10)</f>
        <v>746</v>
      </c>
      <c r="X10" s="6">
        <f>SUMIFS('Pres Converted'!I$2:I$10000,'Pres Converted'!$D$2:$D$10000,X$1,'Pres Converted'!$C$2:$C$10000,$A10)</f>
        <v>293</v>
      </c>
      <c r="Y10" s="6">
        <f>SUMIFS('Pres Converted'!J$2:J$10000,'Pres Converted'!$D$2:$D$10000,Y$1,'Pres Converted'!$C$2:$C$10000,$A10)</f>
        <v>398</v>
      </c>
      <c r="Z10" s="6">
        <f>SUMIFS('Pres Converted'!K$2:K$10000,'Pres Converted'!$D$2:$D$10000,Z$1,'Pres Converted'!$C$2:$C$10000,$A10)</f>
        <v>38</v>
      </c>
      <c r="AA10" s="6">
        <f>SUMIFS('Pres Converted'!L$2:L$10000,'Pres Converted'!$D$2:$D$10000,AA$1,'Pres Converted'!$C$2:$C$10000,$A10)</f>
        <v>17</v>
      </c>
      <c r="AB10" s="6"/>
      <c r="AC10" s="6"/>
      <c r="AD10" s="6"/>
      <c r="AE10" s="6"/>
      <c r="AF10" s="6"/>
      <c r="AG10" s="6"/>
      <c r="AH10" s="6">
        <f t="shared" si="1"/>
        <v>0.39276139410187666</v>
      </c>
      <c r="AI10" s="6">
        <f t="shared" si="14"/>
        <v>0.53351206434316356</v>
      </c>
      <c r="AJ10" s="6">
        <f t="shared" si="15"/>
        <v>5.0938337801608578E-2</v>
      </c>
      <c r="AK10" s="6">
        <f t="shared" si="16"/>
        <v>2.2788203753351208E-2</v>
      </c>
      <c r="AL10" s="6">
        <f t="shared" si="17"/>
        <v>0</v>
      </c>
      <c r="AM10" s="6">
        <f t="shared" si="18"/>
        <v>0</v>
      </c>
      <c r="AN10" s="6">
        <f t="shared" si="19"/>
        <v>0</v>
      </c>
      <c r="AO10" s="6">
        <f t="shared" si="20"/>
        <v>0</v>
      </c>
      <c r="AP10" s="6">
        <f t="shared" si="21"/>
        <v>0</v>
      </c>
      <c r="AQ10" s="6">
        <f t="shared" si="22"/>
        <v>0</v>
      </c>
      <c r="AR10" s="6">
        <f>SUMIFS('Pres Converted'!M$2:M$10000,'Pres Converted'!$D$2:$D$10000,AR$1,'Pres Converted'!$C$2:$C$10000,$A10)</f>
        <v>625</v>
      </c>
      <c r="AS10" s="6">
        <f>SUMIFS('Pres Converted'!I$2:I$10000,'Pres Converted'!$D$2:$D$10000,AS$1,'Pres Converted'!$C$2:$C$10000,$A10)</f>
        <v>253</v>
      </c>
      <c r="AT10" s="6">
        <f>SUMIFS('Pres Converted'!J$2:J$10000,'Pres Converted'!$D$2:$D$10000,AT$1,'Pres Converted'!$C$2:$C$10000,$A10)</f>
        <v>338</v>
      </c>
      <c r="AU10" s="6">
        <f>SUMIFS('Pres Converted'!K$2:K$10000,'Pres Converted'!$D$2:$D$10000,AU$1,'Pres Converted'!$C$2:$C$10000,$A10)</f>
        <v>26</v>
      </c>
      <c r="AV10" s="6">
        <f>SUMIFS('Pres Converted'!L$2:L$10000,'Pres Converted'!$D$2:$D$10000,AV$1,'Pres Converted'!$C$2:$C$10000,$A10)</f>
        <v>8</v>
      </c>
      <c r="AW10" s="6"/>
      <c r="AX10" s="6"/>
      <c r="AY10" s="6"/>
      <c r="AZ10" s="6"/>
      <c r="BA10" s="6"/>
      <c r="BB10" s="6"/>
      <c r="BC10" s="6">
        <f t="shared" si="2"/>
        <v>0.40479999999999999</v>
      </c>
      <c r="BD10" s="6">
        <f t="shared" si="23"/>
        <v>0.54079999999999995</v>
      </c>
      <c r="BE10" s="6">
        <f t="shared" si="24"/>
        <v>4.1599999999999998E-2</v>
      </c>
      <c r="BF10" s="6">
        <f t="shared" si="25"/>
        <v>1.2800000000000001E-2</v>
      </c>
      <c r="BG10" s="6">
        <f t="shared" si="26"/>
        <v>0</v>
      </c>
      <c r="BH10" s="6">
        <f t="shared" si="27"/>
        <v>0</v>
      </c>
      <c r="BI10" s="6">
        <f t="shared" si="28"/>
        <v>0</v>
      </c>
      <c r="BJ10" s="6">
        <f t="shared" si="29"/>
        <v>0</v>
      </c>
      <c r="BK10" s="6">
        <f t="shared" si="30"/>
        <v>0</v>
      </c>
      <c r="BL10" s="6">
        <f t="shared" si="31"/>
        <v>0</v>
      </c>
      <c r="BM10" s="6">
        <f t="shared" si="32"/>
        <v>9369</v>
      </c>
      <c r="BN10" s="6">
        <f t="shared" si="3"/>
        <v>3368</v>
      </c>
      <c r="BO10" s="6">
        <f t="shared" si="3"/>
        <v>5412</v>
      </c>
      <c r="BP10" s="6">
        <f t="shared" si="3"/>
        <v>507</v>
      </c>
      <c r="BQ10" s="6">
        <f t="shared" si="3"/>
        <v>82</v>
      </c>
      <c r="BR10" s="6">
        <f t="shared" si="3"/>
        <v>0</v>
      </c>
      <c r="BS10" s="6">
        <f t="shared" si="3"/>
        <v>0</v>
      </c>
      <c r="BT10" s="6">
        <f t="shared" si="3"/>
        <v>0</v>
      </c>
      <c r="BU10" s="6">
        <f t="shared" si="3"/>
        <v>0</v>
      </c>
      <c r="BV10" s="6">
        <f t="shared" si="3"/>
        <v>0</v>
      </c>
      <c r="BW10" s="6">
        <f t="shared" si="3"/>
        <v>0</v>
      </c>
      <c r="BX10" s="6">
        <f t="shared" si="4"/>
        <v>0.35948340271106843</v>
      </c>
      <c r="BY10" s="6">
        <f t="shared" si="33"/>
        <v>0.57764969580531544</v>
      </c>
      <c r="BZ10" s="6">
        <f t="shared" si="34"/>
        <v>5.4114633365353826E-2</v>
      </c>
      <c r="CA10" s="6">
        <f t="shared" si="35"/>
        <v>8.7522681182623553E-3</v>
      </c>
      <c r="CB10" s="6">
        <f t="shared" si="36"/>
        <v>0</v>
      </c>
      <c r="CC10" s="6">
        <f t="shared" si="37"/>
        <v>0</v>
      </c>
      <c r="CD10" s="6">
        <f t="shared" si="38"/>
        <v>0</v>
      </c>
      <c r="CE10" s="6">
        <f t="shared" si="39"/>
        <v>0</v>
      </c>
      <c r="CF10" s="6">
        <f t="shared" si="40"/>
        <v>0</v>
      </c>
      <c r="CG10" s="6">
        <f t="shared" si="41"/>
        <v>0</v>
      </c>
      <c r="CH10" s="7">
        <f t="shared" si="42"/>
        <v>0.57764969580531544</v>
      </c>
    </row>
    <row r="11" spans="1:86" x14ac:dyDescent="0.3">
      <c r="A11">
        <f t="shared" si="43"/>
        <v>9</v>
      </c>
      <c r="B11" s="6">
        <f>SUMIFS('Pres Converted'!M$2:M$10000,'Pres Converted'!$D$2:$D$10000,B$1,'Pres Converted'!$C$2:$C$10000,$A11)</f>
        <v>3888</v>
      </c>
      <c r="C11" s="6">
        <f>SUMIFS('Pres Converted'!I$2:I$10000,'Pres Converted'!$D$2:$D$10000,C$1,'Pres Converted'!$C$2:$C$10000,$A11)</f>
        <v>1422</v>
      </c>
      <c r="D11" s="6">
        <f>SUMIFS('Pres Converted'!J$2:J$10000,'Pres Converted'!$D$2:$D$10000,D$1,'Pres Converted'!$C$2:$C$10000,$A11)</f>
        <v>2196</v>
      </c>
      <c r="E11" s="6">
        <f>SUMIFS('Pres Converted'!K$2:K$10000,'Pres Converted'!$D$2:$D$10000,E$1,'Pres Converted'!$C$2:$C$10000,$A11)</f>
        <v>229</v>
      </c>
      <c r="F11" s="6">
        <f>SUMIFS('Pres Converted'!L$2:L$10000,'Pres Converted'!$D$2:$D$10000,F$1,'Pres Converted'!$C$2:$C$10000,$A11)</f>
        <v>41</v>
      </c>
      <c r="G11" s="6"/>
      <c r="H11" s="6"/>
      <c r="I11" s="6"/>
      <c r="J11" s="6"/>
      <c r="K11" s="6"/>
      <c r="L11" s="6"/>
      <c r="M11" s="6">
        <f t="shared" si="0"/>
        <v>0.36574074074074076</v>
      </c>
      <c r="N11" s="6">
        <f t="shared" si="5"/>
        <v>0.56481481481481477</v>
      </c>
      <c r="O11" s="6">
        <f t="shared" si="6"/>
        <v>5.8899176954732513E-2</v>
      </c>
      <c r="P11" s="6">
        <f t="shared" si="7"/>
        <v>1.0545267489711935E-2</v>
      </c>
      <c r="Q11" s="6">
        <f t="shared" si="8"/>
        <v>0</v>
      </c>
      <c r="R11" s="6">
        <f t="shared" si="9"/>
        <v>0</v>
      </c>
      <c r="S11" s="6">
        <f t="shared" si="10"/>
        <v>0</v>
      </c>
      <c r="T11" s="6">
        <f t="shared" si="11"/>
        <v>0</v>
      </c>
      <c r="U11" s="6">
        <f t="shared" si="12"/>
        <v>0</v>
      </c>
      <c r="V11" s="6">
        <f t="shared" si="13"/>
        <v>0</v>
      </c>
      <c r="W11" s="6">
        <f>SUMIFS('Pres Converted'!M$2:M$10000,'Pres Converted'!$D$2:$D$10000,W$1,'Pres Converted'!$C$2:$C$10000,$A11)</f>
        <v>425</v>
      </c>
      <c r="X11" s="6">
        <f>SUMIFS('Pres Converted'!I$2:I$10000,'Pres Converted'!$D$2:$D$10000,X$1,'Pres Converted'!$C$2:$C$10000,$A11)</f>
        <v>190</v>
      </c>
      <c r="Y11" s="6">
        <f>SUMIFS('Pres Converted'!J$2:J$10000,'Pres Converted'!$D$2:$D$10000,Y$1,'Pres Converted'!$C$2:$C$10000,$A11)</f>
        <v>203</v>
      </c>
      <c r="Z11" s="6">
        <f>SUMIFS('Pres Converted'!K$2:K$10000,'Pres Converted'!$D$2:$D$10000,Z$1,'Pres Converted'!$C$2:$C$10000,$A11)</f>
        <v>22</v>
      </c>
      <c r="AA11" s="6">
        <f>SUMIFS('Pres Converted'!L$2:L$10000,'Pres Converted'!$D$2:$D$10000,AA$1,'Pres Converted'!$C$2:$C$10000,$A11)</f>
        <v>10</v>
      </c>
      <c r="AB11" s="6"/>
      <c r="AC11" s="6"/>
      <c r="AD11" s="6"/>
      <c r="AE11" s="6"/>
      <c r="AF11" s="6"/>
      <c r="AG11" s="6"/>
      <c r="AH11" s="6">
        <f t="shared" si="1"/>
        <v>0.44705882352941179</v>
      </c>
      <c r="AI11" s="6">
        <f t="shared" si="14"/>
        <v>0.47764705882352942</v>
      </c>
      <c r="AJ11" s="6">
        <f t="shared" si="15"/>
        <v>5.1764705882352942E-2</v>
      </c>
      <c r="AK11" s="6">
        <f t="shared" si="16"/>
        <v>2.3529411764705882E-2</v>
      </c>
      <c r="AL11" s="6">
        <f t="shared" si="17"/>
        <v>0</v>
      </c>
      <c r="AM11" s="6">
        <f t="shared" si="18"/>
        <v>0</v>
      </c>
      <c r="AN11" s="6">
        <f t="shared" si="19"/>
        <v>0</v>
      </c>
      <c r="AO11" s="6">
        <f t="shared" si="20"/>
        <v>0</v>
      </c>
      <c r="AP11" s="6">
        <f t="shared" si="21"/>
        <v>0</v>
      </c>
      <c r="AQ11" s="6">
        <f t="shared" si="22"/>
        <v>0</v>
      </c>
      <c r="AR11" s="6">
        <f>SUMIFS('Pres Converted'!M$2:M$10000,'Pres Converted'!$D$2:$D$10000,AR$1,'Pres Converted'!$C$2:$C$10000,$A11)</f>
        <v>314</v>
      </c>
      <c r="AS11" s="6">
        <f>SUMIFS('Pres Converted'!I$2:I$10000,'Pres Converted'!$D$2:$D$10000,AS$1,'Pres Converted'!$C$2:$C$10000,$A11)</f>
        <v>114</v>
      </c>
      <c r="AT11" s="6">
        <f>SUMIFS('Pres Converted'!J$2:J$10000,'Pres Converted'!$D$2:$D$10000,AT$1,'Pres Converted'!$C$2:$C$10000,$A11)</f>
        <v>162</v>
      </c>
      <c r="AU11" s="6">
        <f>SUMIFS('Pres Converted'!K$2:K$10000,'Pres Converted'!$D$2:$D$10000,AU$1,'Pres Converted'!$C$2:$C$10000,$A11)</f>
        <v>30</v>
      </c>
      <c r="AV11" s="6">
        <f>SUMIFS('Pres Converted'!L$2:L$10000,'Pres Converted'!$D$2:$D$10000,AV$1,'Pres Converted'!$C$2:$C$10000,$A11)</f>
        <v>8</v>
      </c>
      <c r="AW11" s="6"/>
      <c r="AX11" s="6"/>
      <c r="AY11" s="6"/>
      <c r="AZ11" s="6"/>
      <c r="BA11" s="6"/>
      <c r="BB11" s="6"/>
      <c r="BC11" s="6">
        <f t="shared" si="2"/>
        <v>0.36305732484076431</v>
      </c>
      <c r="BD11" s="6">
        <f t="shared" si="23"/>
        <v>0.51592356687898089</v>
      </c>
      <c r="BE11" s="6">
        <f t="shared" si="24"/>
        <v>9.5541401273885357E-2</v>
      </c>
      <c r="BF11" s="6">
        <f t="shared" si="25"/>
        <v>2.5477707006369428E-2</v>
      </c>
      <c r="BG11" s="6">
        <f t="shared" si="26"/>
        <v>0</v>
      </c>
      <c r="BH11" s="6">
        <f t="shared" si="27"/>
        <v>0</v>
      </c>
      <c r="BI11" s="6">
        <f t="shared" si="28"/>
        <v>0</v>
      </c>
      <c r="BJ11" s="6">
        <f t="shared" si="29"/>
        <v>0</v>
      </c>
      <c r="BK11" s="6">
        <f t="shared" si="30"/>
        <v>0</v>
      </c>
      <c r="BL11" s="6">
        <f t="shared" si="31"/>
        <v>0</v>
      </c>
      <c r="BM11" s="6">
        <f t="shared" si="32"/>
        <v>4627</v>
      </c>
      <c r="BN11" s="6">
        <f t="shared" si="3"/>
        <v>1726</v>
      </c>
      <c r="BO11" s="6">
        <f t="shared" si="3"/>
        <v>2561</v>
      </c>
      <c r="BP11" s="6">
        <f t="shared" si="3"/>
        <v>281</v>
      </c>
      <c r="BQ11" s="6">
        <f t="shared" si="3"/>
        <v>59</v>
      </c>
      <c r="BR11" s="6">
        <f t="shared" si="3"/>
        <v>0</v>
      </c>
      <c r="BS11" s="6">
        <f t="shared" si="3"/>
        <v>0</v>
      </c>
      <c r="BT11" s="6">
        <f t="shared" si="3"/>
        <v>0</v>
      </c>
      <c r="BU11" s="6">
        <f t="shared" si="3"/>
        <v>0</v>
      </c>
      <c r="BV11" s="6">
        <f t="shared" si="3"/>
        <v>0</v>
      </c>
      <c r="BW11" s="6">
        <f t="shared" si="3"/>
        <v>0</v>
      </c>
      <c r="BX11" s="6">
        <f t="shared" si="4"/>
        <v>0.3730278798357467</v>
      </c>
      <c r="BY11" s="6">
        <f t="shared" si="33"/>
        <v>0.55349038253728122</v>
      </c>
      <c r="BZ11" s="6">
        <f t="shared" si="34"/>
        <v>6.0730494921115194E-2</v>
      </c>
      <c r="CA11" s="6">
        <f t="shared" si="35"/>
        <v>1.2751242705856926E-2</v>
      </c>
      <c r="CB11" s="6">
        <f t="shared" si="36"/>
        <v>0</v>
      </c>
      <c r="CC11" s="6">
        <f t="shared" si="37"/>
        <v>0</v>
      </c>
      <c r="CD11" s="6">
        <f t="shared" si="38"/>
        <v>0</v>
      </c>
      <c r="CE11" s="6">
        <f t="shared" si="39"/>
        <v>0</v>
      </c>
      <c r="CF11" s="6">
        <f t="shared" si="40"/>
        <v>0</v>
      </c>
      <c r="CG11" s="6">
        <f t="shared" si="41"/>
        <v>0</v>
      </c>
      <c r="CH11" s="7">
        <f t="shared" si="42"/>
        <v>0.55349038253728122</v>
      </c>
    </row>
    <row r="12" spans="1:86" x14ac:dyDescent="0.3">
      <c r="A12">
        <f t="shared" si="43"/>
        <v>10</v>
      </c>
      <c r="B12" s="6">
        <f>SUMIFS('Pres Converted'!M$2:M$10000,'Pres Converted'!$D$2:$D$10000,B$1,'Pres Converted'!$C$2:$C$10000,$A12)</f>
        <v>8724</v>
      </c>
      <c r="C12" s="6">
        <f>SUMIFS('Pres Converted'!I$2:I$10000,'Pres Converted'!$D$2:$D$10000,C$1,'Pres Converted'!$C$2:$C$10000,$A12)</f>
        <v>2422</v>
      </c>
      <c r="D12" s="6">
        <f>SUMIFS('Pres Converted'!J$2:J$10000,'Pres Converted'!$D$2:$D$10000,D$1,'Pres Converted'!$C$2:$C$10000,$A12)</f>
        <v>5973</v>
      </c>
      <c r="E12" s="6">
        <f>SUMIFS('Pres Converted'!K$2:K$10000,'Pres Converted'!$D$2:$D$10000,E$1,'Pres Converted'!$C$2:$C$10000,$A12)</f>
        <v>265</v>
      </c>
      <c r="F12" s="6">
        <f>SUMIFS('Pres Converted'!L$2:L$10000,'Pres Converted'!$D$2:$D$10000,F$1,'Pres Converted'!$C$2:$C$10000,$A12)</f>
        <v>64</v>
      </c>
      <c r="G12" s="6"/>
      <c r="H12" s="6"/>
      <c r="I12" s="6"/>
      <c r="J12" s="6"/>
      <c r="K12" s="6"/>
      <c r="L12" s="6"/>
      <c r="M12" s="6">
        <f t="shared" si="0"/>
        <v>0.2776249426868409</v>
      </c>
      <c r="N12" s="6">
        <f t="shared" si="5"/>
        <v>0.68466299862448421</v>
      </c>
      <c r="O12" s="6">
        <f t="shared" si="6"/>
        <v>3.0375974323704723E-2</v>
      </c>
      <c r="P12" s="6">
        <f t="shared" si="7"/>
        <v>7.336084364970197E-3</v>
      </c>
      <c r="Q12" s="6">
        <f t="shared" si="8"/>
        <v>0</v>
      </c>
      <c r="R12" s="6">
        <f t="shared" si="9"/>
        <v>0</v>
      </c>
      <c r="S12" s="6">
        <f t="shared" si="10"/>
        <v>0</v>
      </c>
      <c r="T12" s="6">
        <f t="shared" si="11"/>
        <v>0</v>
      </c>
      <c r="U12" s="6">
        <f t="shared" si="12"/>
        <v>0</v>
      </c>
      <c r="V12" s="6">
        <f t="shared" si="13"/>
        <v>0</v>
      </c>
      <c r="W12" s="6">
        <f>SUMIFS('Pres Converted'!M$2:M$10000,'Pres Converted'!$D$2:$D$10000,W$1,'Pres Converted'!$C$2:$C$10000,$A12)</f>
        <v>844</v>
      </c>
      <c r="X12" s="6">
        <f>SUMIFS('Pres Converted'!I$2:I$10000,'Pres Converted'!$D$2:$D$10000,X$1,'Pres Converted'!$C$2:$C$10000,$A12)</f>
        <v>250</v>
      </c>
      <c r="Y12" s="6">
        <f>SUMIFS('Pres Converted'!J$2:J$10000,'Pres Converted'!$D$2:$D$10000,Y$1,'Pres Converted'!$C$2:$C$10000,$A12)</f>
        <v>548</v>
      </c>
      <c r="Z12" s="6">
        <f>SUMIFS('Pres Converted'!K$2:K$10000,'Pres Converted'!$D$2:$D$10000,Z$1,'Pres Converted'!$C$2:$C$10000,$A12)</f>
        <v>30</v>
      </c>
      <c r="AA12" s="6">
        <f>SUMIFS('Pres Converted'!L$2:L$10000,'Pres Converted'!$D$2:$D$10000,AA$1,'Pres Converted'!$C$2:$C$10000,$A12)</f>
        <v>16</v>
      </c>
      <c r="AB12" s="6"/>
      <c r="AC12" s="6"/>
      <c r="AD12" s="6"/>
      <c r="AE12" s="6"/>
      <c r="AF12" s="6"/>
      <c r="AG12" s="6"/>
      <c r="AH12" s="6">
        <f t="shared" si="1"/>
        <v>0.29620853080568721</v>
      </c>
      <c r="AI12" s="6">
        <f t="shared" si="14"/>
        <v>0.64928909952606639</v>
      </c>
      <c r="AJ12" s="6">
        <f t="shared" si="15"/>
        <v>3.5545023696682464E-2</v>
      </c>
      <c r="AK12" s="6">
        <f t="shared" si="16"/>
        <v>1.8957345971563982E-2</v>
      </c>
      <c r="AL12" s="6">
        <f t="shared" si="17"/>
        <v>0</v>
      </c>
      <c r="AM12" s="6">
        <f t="shared" si="18"/>
        <v>0</v>
      </c>
      <c r="AN12" s="6">
        <f t="shared" si="19"/>
        <v>0</v>
      </c>
      <c r="AO12" s="6">
        <f t="shared" si="20"/>
        <v>0</v>
      </c>
      <c r="AP12" s="6">
        <f t="shared" si="21"/>
        <v>0</v>
      </c>
      <c r="AQ12" s="6">
        <f t="shared" si="22"/>
        <v>0</v>
      </c>
      <c r="AR12" s="6">
        <f>SUMIFS('Pres Converted'!M$2:M$10000,'Pres Converted'!$D$2:$D$10000,AR$1,'Pres Converted'!$C$2:$C$10000,$A12)</f>
        <v>502</v>
      </c>
      <c r="AS12" s="6">
        <f>SUMIFS('Pres Converted'!I$2:I$10000,'Pres Converted'!$D$2:$D$10000,AS$1,'Pres Converted'!$C$2:$C$10000,$A12)</f>
        <v>167</v>
      </c>
      <c r="AT12" s="6">
        <f>SUMIFS('Pres Converted'!J$2:J$10000,'Pres Converted'!$D$2:$D$10000,AT$1,'Pres Converted'!$C$2:$C$10000,$A12)</f>
        <v>316</v>
      </c>
      <c r="AU12" s="6">
        <f>SUMIFS('Pres Converted'!K$2:K$10000,'Pres Converted'!$D$2:$D$10000,AU$1,'Pres Converted'!$C$2:$C$10000,$A12)</f>
        <v>16</v>
      </c>
      <c r="AV12" s="6">
        <f>SUMIFS('Pres Converted'!L$2:L$10000,'Pres Converted'!$D$2:$D$10000,AV$1,'Pres Converted'!$C$2:$C$10000,$A12)</f>
        <v>3</v>
      </c>
      <c r="AW12" s="6"/>
      <c r="AX12" s="6"/>
      <c r="AY12" s="6"/>
      <c r="AZ12" s="6"/>
      <c r="BA12" s="6"/>
      <c r="BB12" s="6"/>
      <c r="BC12" s="6">
        <f t="shared" si="2"/>
        <v>0.33266932270916333</v>
      </c>
      <c r="BD12" s="6">
        <f t="shared" si="23"/>
        <v>0.62948207171314741</v>
      </c>
      <c r="BE12" s="6">
        <f t="shared" si="24"/>
        <v>3.1872509960159362E-2</v>
      </c>
      <c r="BF12" s="6">
        <f t="shared" si="25"/>
        <v>5.9760956175298804E-3</v>
      </c>
      <c r="BG12" s="6">
        <f t="shared" si="26"/>
        <v>0</v>
      </c>
      <c r="BH12" s="6">
        <f t="shared" si="27"/>
        <v>0</v>
      </c>
      <c r="BI12" s="6">
        <f t="shared" si="28"/>
        <v>0</v>
      </c>
      <c r="BJ12" s="6">
        <f t="shared" si="29"/>
        <v>0</v>
      </c>
      <c r="BK12" s="6">
        <f t="shared" si="30"/>
        <v>0</v>
      </c>
      <c r="BL12" s="6">
        <f t="shared" si="31"/>
        <v>0</v>
      </c>
      <c r="BM12" s="6">
        <f t="shared" si="32"/>
        <v>10070</v>
      </c>
      <c r="BN12" s="6">
        <f t="shared" si="3"/>
        <v>2839</v>
      </c>
      <c r="BO12" s="6">
        <f t="shared" si="3"/>
        <v>6837</v>
      </c>
      <c r="BP12" s="6">
        <f t="shared" si="3"/>
        <v>311</v>
      </c>
      <c r="BQ12" s="6">
        <f t="shared" si="3"/>
        <v>83</v>
      </c>
      <c r="BR12" s="6">
        <f t="shared" si="3"/>
        <v>0</v>
      </c>
      <c r="BS12" s="6">
        <f t="shared" si="3"/>
        <v>0</v>
      </c>
      <c r="BT12" s="6">
        <f t="shared" si="3"/>
        <v>0</v>
      </c>
      <c r="BU12" s="6">
        <f t="shared" si="3"/>
        <v>0</v>
      </c>
      <c r="BV12" s="6">
        <f t="shared" si="3"/>
        <v>0</v>
      </c>
      <c r="BW12" s="6">
        <f t="shared" si="3"/>
        <v>0</v>
      </c>
      <c r="BX12" s="6">
        <f t="shared" si="4"/>
        <v>0.28192651439920557</v>
      </c>
      <c r="BY12" s="6">
        <f t="shared" si="33"/>
        <v>0.67894736842105263</v>
      </c>
      <c r="BZ12" s="6">
        <f t="shared" si="34"/>
        <v>3.0883813306852036E-2</v>
      </c>
      <c r="CA12" s="6">
        <f t="shared" si="35"/>
        <v>8.2423038728897721E-3</v>
      </c>
      <c r="CB12" s="6">
        <f t="shared" si="36"/>
        <v>0</v>
      </c>
      <c r="CC12" s="6">
        <f t="shared" si="37"/>
        <v>0</v>
      </c>
      <c r="CD12" s="6">
        <f t="shared" si="38"/>
        <v>0</v>
      </c>
      <c r="CE12" s="6">
        <f t="shared" si="39"/>
        <v>0</v>
      </c>
      <c r="CF12" s="6">
        <f t="shared" si="40"/>
        <v>0</v>
      </c>
      <c r="CG12" s="6">
        <f t="shared" si="41"/>
        <v>0</v>
      </c>
      <c r="CH12" s="7">
        <f t="shared" si="42"/>
        <v>0.67894736842105263</v>
      </c>
    </row>
    <row r="13" spans="1:86" x14ac:dyDescent="0.3">
      <c r="A13">
        <f t="shared" si="43"/>
        <v>11</v>
      </c>
      <c r="B13" s="6">
        <f>SUMIFS('Pres Converted'!M$2:M$10000,'Pres Converted'!$D$2:$D$10000,B$1,'Pres Converted'!$C$2:$C$10000,$A13)</f>
        <v>9438</v>
      </c>
      <c r="C13" s="6">
        <f>SUMIFS('Pres Converted'!I$2:I$10000,'Pres Converted'!$D$2:$D$10000,C$1,'Pres Converted'!$C$2:$C$10000,$A13)</f>
        <v>3081</v>
      </c>
      <c r="D13" s="6">
        <f>SUMIFS('Pres Converted'!J$2:J$10000,'Pres Converted'!$D$2:$D$10000,D$1,'Pres Converted'!$C$2:$C$10000,$A13)</f>
        <v>5781</v>
      </c>
      <c r="E13" s="6">
        <f>SUMIFS('Pres Converted'!K$2:K$10000,'Pres Converted'!$D$2:$D$10000,E$1,'Pres Converted'!$C$2:$C$10000,$A13)</f>
        <v>474</v>
      </c>
      <c r="F13" s="6">
        <f>SUMIFS('Pres Converted'!L$2:L$10000,'Pres Converted'!$D$2:$D$10000,F$1,'Pres Converted'!$C$2:$C$10000,$A13)</f>
        <v>102</v>
      </c>
      <c r="G13" s="6"/>
      <c r="H13" s="6"/>
      <c r="I13" s="6"/>
      <c r="J13" s="6"/>
      <c r="K13" s="6"/>
      <c r="L13" s="6"/>
      <c r="M13" s="6">
        <f t="shared" si="0"/>
        <v>0.32644628099173556</v>
      </c>
      <c r="N13" s="6">
        <f t="shared" si="5"/>
        <v>0.6125238397965671</v>
      </c>
      <c r="O13" s="6">
        <f t="shared" si="6"/>
        <v>5.0222504767959315E-2</v>
      </c>
      <c r="P13" s="6">
        <f t="shared" si="7"/>
        <v>1.0807374443738081E-2</v>
      </c>
      <c r="Q13" s="6">
        <f t="shared" si="8"/>
        <v>0</v>
      </c>
      <c r="R13" s="6">
        <f t="shared" si="9"/>
        <v>0</v>
      </c>
      <c r="S13" s="6">
        <f t="shared" si="10"/>
        <v>0</v>
      </c>
      <c r="T13" s="6">
        <f t="shared" si="11"/>
        <v>0</v>
      </c>
      <c r="U13" s="6">
        <f t="shared" si="12"/>
        <v>0</v>
      </c>
      <c r="V13" s="6">
        <f t="shared" si="13"/>
        <v>0</v>
      </c>
      <c r="W13" s="6">
        <f>SUMIFS('Pres Converted'!M$2:M$10000,'Pres Converted'!$D$2:$D$10000,W$1,'Pres Converted'!$C$2:$C$10000,$A13)</f>
        <v>768</v>
      </c>
      <c r="X13" s="6">
        <f>SUMIFS('Pres Converted'!I$2:I$10000,'Pres Converted'!$D$2:$D$10000,X$1,'Pres Converted'!$C$2:$C$10000,$A13)</f>
        <v>282</v>
      </c>
      <c r="Y13" s="6">
        <f>SUMIFS('Pres Converted'!J$2:J$10000,'Pres Converted'!$D$2:$D$10000,Y$1,'Pres Converted'!$C$2:$C$10000,$A13)</f>
        <v>434</v>
      </c>
      <c r="Z13" s="6">
        <f>SUMIFS('Pres Converted'!K$2:K$10000,'Pres Converted'!$D$2:$D$10000,Z$1,'Pres Converted'!$C$2:$C$10000,$A13)</f>
        <v>30</v>
      </c>
      <c r="AA13" s="6">
        <f>SUMIFS('Pres Converted'!L$2:L$10000,'Pres Converted'!$D$2:$D$10000,AA$1,'Pres Converted'!$C$2:$C$10000,$A13)</f>
        <v>22</v>
      </c>
      <c r="AB13" s="6"/>
      <c r="AC13" s="6"/>
      <c r="AD13" s="6"/>
      <c r="AE13" s="6"/>
      <c r="AF13" s="6"/>
      <c r="AG13" s="6"/>
      <c r="AH13" s="6">
        <f t="shared" si="1"/>
        <v>0.3671875</v>
      </c>
      <c r="AI13" s="6">
        <f t="shared" si="14"/>
        <v>0.56510416666666663</v>
      </c>
      <c r="AJ13" s="6">
        <f t="shared" si="15"/>
        <v>3.90625E-2</v>
      </c>
      <c r="AK13" s="6">
        <f t="shared" si="16"/>
        <v>2.8645833333333332E-2</v>
      </c>
      <c r="AL13" s="6">
        <f t="shared" si="17"/>
        <v>0</v>
      </c>
      <c r="AM13" s="6">
        <f t="shared" si="18"/>
        <v>0</v>
      </c>
      <c r="AN13" s="6">
        <f t="shared" si="19"/>
        <v>0</v>
      </c>
      <c r="AO13" s="6">
        <f t="shared" si="20"/>
        <v>0</v>
      </c>
      <c r="AP13" s="6">
        <f t="shared" si="21"/>
        <v>0</v>
      </c>
      <c r="AQ13" s="6">
        <f t="shared" si="22"/>
        <v>0</v>
      </c>
      <c r="AR13" s="6">
        <f>SUMIFS('Pres Converted'!M$2:M$10000,'Pres Converted'!$D$2:$D$10000,AR$1,'Pres Converted'!$C$2:$C$10000,$A13)</f>
        <v>628</v>
      </c>
      <c r="AS13" s="6">
        <f>SUMIFS('Pres Converted'!I$2:I$10000,'Pres Converted'!$D$2:$D$10000,AS$1,'Pres Converted'!$C$2:$C$10000,$A13)</f>
        <v>205</v>
      </c>
      <c r="AT13" s="6">
        <f>SUMIFS('Pres Converted'!J$2:J$10000,'Pres Converted'!$D$2:$D$10000,AT$1,'Pres Converted'!$C$2:$C$10000,$A13)</f>
        <v>373</v>
      </c>
      <c r="AU13" s="6">
        <f>SUMIFS('Pres Converted'!K$2:K$10000,'Pres Converted'!$D$2:$D$10000,AU$1,'Pres Converted'!$C$2:$C$10000,$A13)</f>
        <v>44</v>
      </c>
      <c r="AV13" s="6">
        <f>SUMIFS('Pres Converted'!L$2:L$10000,'Pres Converted'!$D$2:$D$10000,AV$1,'Pres Converted'!$C$2:$C$10000,$A13)</f>
        <v>6</v>
      </c>
      <c r="AW13" s="6"/>
      <c r="AX13" s="6"/>
      <c r="AY13" s="6"/>
      <c r="AZ13" s="6"/>
      <c r="BA13" s="6"/>
      <c r="BB13" s="6"/>
      <c r="BC13" s="6">
        <f t="shared" si="2"/>
        <v>0.32643312101910826</v>
      </c>
      <c r="BD13" s="6">
        <f t="shared" si="23"/>
        <v>0.5939490445859873</v>
      </c>
      <c r="BE13" s="6">
        <f t="shared" si="24"/>
        <v>7.0063694267515922E-2</v>
      </c>
      <c r="BF13" s="6">
        <f t="shared" si="25"/>
        <v>9.5541401273885346E-3</v>
      </c>
      <c r="BG13" s="6">
        <f t="shared" si="26"/>
        <v>0</v>
      </c>
      <c r="BH13" s="6">
        <f t="shared" si="27"/>
        <v>0</v>
      </c>
      <c r="BI13" s="6">
        <f t="shared" si="28"/>
        <v>0</v>
      </c>
      <c r="BJ13" s="6">
        <f t="shared" si="29"/>
        <v>0</v>
      </c>
      <c r="BK13" s="6">
        <f t="shared" si="30"/>
        <v>0</v>
      </c>
      <c r="BL13" s="6">
        <f t="shared" si="31"/>
        <v>0</v>
      </c>
      <c r="BM13" s="6">
        <f t="shared" si="32"/>
        <v>10834</v>
      </c>
      <c r="BN13" s="6">
        <f t="shared" si="3"/>
        <v>3568</v>
      </c>
      <c r="BO13" s="6">
        <f t="shared" si="3"/>
        <v>6588</v>
      </c>
      <c r="BP13" s="6">
        <f t="shared" si="3"/>
        <v>548</v>
      </c>
      <c r="BQ13" s="6">
        <f t="shared" si="3"/>
        <v>130</v>
      </c>
      <c r="BR13" s="6">
        <f t="shared" si="3"/>
        <v>0</v>
      </c>
      <c r="BS13" s="6">
        <f t="shared" si="3"/>
        <v>0</v>
      </c>
      <c r="BT13" s="6">
        <f t="shared" si="3"/>
        <v>0</v>
      </c>
      <c r="BU13" s="6">
        <f t="shared" si="3"/>
        <v>0</v>
      </c>
      <c r="BV13" s="6">
        <f t="shared" si="3"/>
        <v>0</v>
      </c>
      <c r="BW13" s="6">
        <f t="shared" si="3"/>
        <v>0</v>
      </c>
      <c r="BX13" s="6">
        <f t="shared" si="4"/>
        <v>0.32933357947203251</v>
      </c>
      <c r="BY13" s="6">
        <f t="shared" si="33"/>
        <v>0.6080856562673066</v>
      </c>
      <c r="BZ13" s="6">
        <f t="shared" si="34"/>
        <v>5.0581502676758351E-2</v>
      </c>
      <c r="CA13" s="6">
        <f t="shared" si="35"/>
        <v>1.1999261583902529E-2</v>
      </c>
      <c r="CB13" s="6">
        <f t="shared" si="36"/>
        <v>0</v>
      </c>
      <c r="CC13" s="6">
        <f t="shared" si="37"/>
        <v>0</v>
      </c>
      <c r="CD13" s="6">
        <f t="shared" si="38"/>
        <v>0</v>
      </c>
      <c r="CE13" s="6">
        <f t="shared" si="39"/>
        <v>0</v>
      </c>
      <c r="CF13" s="6">
        <f t="shared" si="40"/>
        <v>0</v>
      </c>
      <c r="CG13" s="6">
        <f t="shared" si="41"/>
        <v>0</v>
      </c>
      <c r="CH13" s="7">
        <f t="shared" si="42"/>
        <v>0.6080856562673066</v>
      </c>
    </row>
    <row r="14" spans="1:86" x14ac:dyDescent="0.3">
      <c r="A14">
        <f t="shared" si="43"/>
        <v>12</v>
      </c>
      <c r="B14" s="6">
        <f>SUMIFS('Pres Converted'!M$2:M$10000,'Pres Converted'!$D$2:$D$10000,B$1,'Pres Converted'!$C$2:$C$10000,$A14)</f>
        <v>8169</v>
      </c>
      <c r="C14" s="6">
        <f>SUMIFS('Pres Converted'!I$2:I$10000,'Pres Converted'!$D$2:$D$10000,C$1,'Pres Converted'!$C$2:$C$10000,$A14)</f>
        <v>2280</v>
      </c>
      <c r="D14" s="6">
        <f>SUMIFS('Pres Converted'!J$2:J$10000,'Pres Converted'!$D$2:$D$10000,D$1,'Pres Converted'!$C$2:$C$10000,$A14)</f>
        <v>5516</v>
      </c>
      <c r="E14" s="6">
        <f>SUMIFS('Pres Converted'!K$2:K$10000,'Pres Converted'!$D$2:$D$10000,E$1,'Pres Converted'!$C$2:$C$10000,$A14)</f>
        <v>289</v>
      </c>
      <c r="F14" s="6">
        <f>SUMIFS('Pres Converted'!L$2:L$10000,'Pres Converted'!$D$2:$D$10000,F$1,'Pres Converted'!$C$2:$C$10000,$A14)</f>
        <v>84</v>
      </c>
      <c r="G14" s="6"/>
      <c r="H14" s="6"/>
      <c r="I14" s="6"/>
      <c r="J14" s="6"/>
      <c r="K14" s="6"/>
      <c r="L14" s="6"/>
      <c r="M14" s="6">
        <f t="shared" si="0"/>
        <v>0.27910392948953361</v>
      </c>
      <c r="N14" s="6">
        <f t="shared" si="5"/>
        <v>0.67523564695801197</v>
      </c>
      <c r="O14" s="6">
        <f t="shared" si="6"/>
        <v>3.5377647202840007E-2</v>
      </c>
      <c r="P14" s="6">
        <f t="shared" si="7"/>
        <v>1.0282776349614395E-2</v>
      </c>
      <c r="Q14" s="6">
        <f t="shared" si="8"/>
        <v>0</v>
      </c>
      <c r="R14" s="6">
        <f t="shared" si="9"/>
        <v>0</v>
      </c>
      <c r="S14" s="6">
        <f t="shared" si="10"/>
        <v>0</v>
      </c>
      <c r="T14" s="6">
        <f t="shared" si="11"/>
        <v>0</v>
      </c>
      <c r="U14" s="6">
        <f t="shared" si="12"/>
        <v>0</v>
      </c>
      <c r="V14" s="6">
        <f t="shared" si="13"/>
        <v>0</v>
      </c>
      <c r="W14" s="6">
        <f>SUMIFS('Pres Converted'!M$2:M$10000,'Pres Converted'!$D$2:$D$10000,W$1,'Pres Converted'!$C$2:$C$10000,$A14)</f>
        <v>824</v>
      </c>
      <c r="X14" s="6">
        <f>SUMIFS('Pres Converted'!I$2:I$10000,'Pres Converted'!$D$2:$D$10000,X$1,'Pres Converted'!$C$2:$C$10000,$A14)</f>
        <v>248</v>
      </c>
      <c r="Y14" s="6">
        <f>SUMIFS('Pres Converted'!J$2:J$10000,'Pres Converted'!$D$2:$D$10000,Y$1,'Pres Converted'!$C$2:$C$10000,$A14)</f>
        <v>523</v>
      </c>
      <c r="Z14" s="6">
        <f>SUMIFS('Pres Converted'!K$2:K$10000,'Pres Converted'!$D$2:$D$10000,Z$1,'Pres Converted'!$C$2:$C$10000,$A14)</f>
        <v>32</v>
      </c>
      <c r="AA14" s="6">
        <f>SUMIFS('Pres Converted'!L$2:L$10000,'Pres Converted'!$D$2:$D$10000,AA$1,'Pres Converted'!$C$2:$C$10000,$A14)</f>
        <v>21</v>
      </c>
      <c r="AB14" s="6"/>
      <c r="AC14" s="6"/>
      <c r="AD14" s="6"/>
      <c r="AE14" s="6"/>
      <c r="AF14" s="6"/>
      <c r="AG14" s="6"/>
      <c r="AH14" s="6">
        <f t="shared" si="1"/>
        <v>0.30097087378640774</v>
      </c>
      <c r="AI14" s="6">
        <f t="shared" si="14"/>
        <v>0.63470873786407767</v>
      </c>
      <c r="AJ14" s="6">
        <f t="shared" si="15"/>
        <v>3.8834951456310676E-2</v>
      </c>
      <c r="AK14" s="6">
        <f t="shared" si="16"/>
        <v>2.5485436893203883E-2</v>
      </c>
      <c r="AL14" s="6">
        <f t="shared" si="17"/>
        <v>0</v>
      </c>
      <c r="AM14" s="6">
        <f t="shared" si="18"/>
        <v>0</v>
      </c>
      <c r="AN14" s="6">
        <f t="shared" si="19"/>
        <v>0</v>
      </c>
      <c r="AO14" s="6">
        <f t="shared" si="20"/>
        <v>0</v>
      </c>
      <c r="AP14" s="6">
        <f t="shared" si="21"/>
        <v>0</v>
      </c>
      <c r="AQ14" s="6">
        <f t="shared" si="22"/>
        <v>0</v>
      </c>
      <c r="AR14" s="6">
        <f>SUMIFS('Pres Converted'!M$2:M$10000,'Pres Converted'!$D$2:$D$10000,AR$1,'Pres Converted'!$C$2:$C$10000,$A14)</f>
        <v>540</v>
      </c>
      <c r="AS14" s="6">
        <f>SUMIFS('Pres Converted'!I$2:I$10000,'Pres Converted'!$D$2:$D$10000,AS$1,'Pres Converted'!$C$2:$C$10000,$A14)</f>
        <v>172</v>
      </c>
      <c r="AT14" s="6">
        <f>SUMIFS('Pres Converted'!J$2:J$10000,'Pres Converted'!$D$2:$D$10000,AT$1,'Pres Converted'!$C$2:$C$10000,$A14)</f>
        <v>342</v>
      </c>
      <c r="AU14" s="6">
        <f>SUMIFS('Pres Converted'!K$2:K$10000,'Pres Converted'!$D$2:$D$10000,AU$1,'Pres Converted'!$C$2:$C$10000,$A14)</f>
        <v>21</v>
      </c>
      <c r="AV14" s="6">
        <f>SUMIFS('Pres Converted'!L$2:L$10000,'Pres Converted'!$D$2:$D$10000,AV$1,'Pres Converted'!$C$2:$C$10000,$A14)</f>
        <v>5</v>
      </c>
      <c r="AW14" s="6"/>
      <c r="AX14" s="6"/>
      <c r="AY14" s="6"/>
      <c r="AZ14" s="6"/>
      <c r="BA14" s="6"/>
      <c r="BB14" s="6"/>
      <c r="BC14" s="6">
        <f t="shared" si="2"/>
        <v>0.31851851851851853</v>
      </c>
      <c r="BD14" s="6">
        <f t="shared" si="23"/>
        <v>0.6333333333333333</v>
      </c>
      <c r="BE14" s="6">
        <f t="shared" si="24"/>
        <v>3.888888888888889E-2</v>
      </c>
      <c r="BF14" s="6">
        <f t="shared" si="25"/>
        <v>9.2592592592592587E-3</v>
      </c>
      <c r="BG14" s="6">
        <f t="shared" si="26"/>
        <v>0</v>
      </c>
      <c r="BH14" s="6">
        <f t="shared" si="27"/>
        <v>0</v>
      </c>
      <c r="BI14" s="6">
        <f t="shared" si="28"/>
        <v>0</v>
      </c>
      <c r="BJ14" s="6">
        <f t="shared" si="29"/>
        <v>0</v>
      </c>
      <c r="BK14" s="6">
        <f t="shared" si="30"/>
        <v>0</v>
      </c>
      <c r="BL14" s="6">
        <f t="shared" si="31"/>
        <v>0</v>
      </c>
      <c r="BM14" s="6">
        <f t="shared" si="32"/>
        <v>9533</v>
      </c>
      <c r="BN14" s="6">
        <f t="shared" si="3"/>
        <v>2700</v>
      </c>
      <c r="BO14" s="6">
        <f t="shared" si="3"/>
        <v>6381</v>
      </c>
      <c r="BP14" s="6">
        <f t="shared" si="3"/>
        <v>342</v>
      </c>
      <c r="BQ14" s="6">
        <f t="shared" si="3"/>
        <v>110</v>
      </c>
      <c r="BR14" s="6">
        <f t="shared" si="3"/>
        <v>0</v>
      </c>
      <c r="BS14" s="6">
        <f t="shared" si="3"/>
        <v>0</v>
      </c>
      <c r="BT14" s="6">
        <f t="shared" si="3"/>
        <v>0</v>
      </c>
      <c r="BU14" s="6">
        <f t="shared" si="3"/>
        <v>0</v>
      </c>
      <c r="BV14" s="6">
        <f t="shared" si="3"/>
        <v>0</v>
      </c>
      <c r="BW14" s="6">
        <f t="shared" si="3"/>
        <v>0</v>
      </c>
      <c r="BX14" s="6">
        <f t="shared" si="4"/>
        <v>0.28322668624777092</v>
      </c>
      <c r="BY14" s="6">
        <f t="shared" si="33"/>
        <v>0.66935906849889859</v>
      </c>
      <c r="BZ14" s="6">
        <f t="shared" si="34"/>
        <v>3.5875380258050982E-2</v>
      </c>
      <c r="CA14" s="6">
        <f t="shared" si="35"/>
        <v>1.1538864995279556E-2</v>
      </c>
      <c r="CB14" s="6">
        <f t="shared" si="36"/>
        <v>0</v>
      </c>
      <c r="CC14" s="6">
        <f t="shared" si="37"/>
        <v>0</v>
      </c>
      <c r="CD14" s="6">
        <f t="shared" si="38"/>
        <v>0</v>
      </c>
      <c r="CE14" s="6">
        <f t="shared" si="39"/>
        <v>0</v>
      </c>
      <c r="CF14" s="6">
        <f t="shared" si="40"/>
        <v>0</v>
      </c>
      <c r="CG14" s="6">
        <f t="shared" si="41"/>
        <v>0</v>
      </c>
      <c r="CH14" s="7">
        <f t="shared" si="42"/>
        <v>0.66935906849889859</v>
      </c>
    </row>
    <row r="15" spans="1:86" x14ac:dyDescent="0.3">
      <c r="A15">
        <f t="shared" si="43"/>
        <v>13</v>
      </c>
      <c r="B15" s="6">
        <f>SUMIFS('Pres Converted'!M$2:M$10000,'Pres Converted'!$D$2:$D$10000,B$1,'Pres Converted'!$C$2:$C$10000,$A15)</f>
        <v>5636</v>
      </c>
      <c r="C15" s="6">
        <f>SUMIFS('Pres Converted'!I$2:I$10000,'Pres Converted'!$D$2:$D$10000,C$1,'Pres Converted'!$C$2:$C$10000,$A15)</f>
        <v>1739</v>
      </c>
      <c r="D15" s="6">
        <f>SUMIFS('Pres Converted'!J$2:J$10000,'Pres Converted'!$D$2:$D$10000,D$1,'Pres Converted'!$C$2:$C$10000,$A15)</f>
        <v>3479</v>
      </c>
      <c r="E15" s="6">
        <f>SUMIFS('Pres Converted'!K$2:K$10000,'Pres Converted'!$D$2:$D$10000,E$1,'Pres Converted'!$C$2:$C$10000,$A15)</f>
        <v>399</v>
      </c>
      <c r="F15" s="6">
        <f>SUMIFS('Pres Converted'!L$2:L$10000,'Pres Converted'!$D$2:$D$10000,F$1,'Pres Converted'!$C$2:$C$10000,$A15)</f>
        <v>19</v>
      </c>
      <c r="G15" s="6"/>
      <c r="H15" s="6"/>
      <c r="I15" s="6"/>
      <c r="J15" s="6"/>
      <c r="K15" s="6"/>
      <c r="L15" s="6"/>
      <c r="M15" s="6">
        <f t="shared" si="0"/>
        <v>0.30855216465578422</v>
      </c>
      <c r="N15" s="6">
        <f t="shared" si="5"/>
        <v>0.61728176011355573</v>
      </c>
      <c r="O15" s="6">
        <f t="shared" si="6"/>
        <v>7.0794889992902774E-2</v>
      </c>
      <c r="P15" s="6">
        <f t="shared" si="7"/>
        <v>3.3711852377572749E-3</v>
      </c>
      <c r="Q15" s="6">
        <f t="shared" si="8"/>
        <v>0</v>
      </c>
      <c r="R15" s="6">
        <f t="shared" si="9"/>
        <v>0</v>
      </c>
      <c r="S15" s="6">
        <f t="shared" si="10"/>
        <v>0</v>
      </c>
      <c r="T15" s="6">
        <f t="shared" si="11"/>
        <v>0</v>
      </c>
      <c r="U15" s="6">
        <f t="shared" si="12"/>
        <v>0</v>
      </c>
      <c r="V15" s="6">
        <f t="shared" si="13"/>
        <v>0</v>
      </c>
      <c r="W15" s="6">
        <f>SUMIFS('Pres Converted'!M$2:M$10000,'Pres Converted'!$D$2:$D$10000,W$1,'Pres Converted'!$C$2:$C$10000,$A15)</f>
        <v>719</v>
      </c>
      <c r="X15" s="6">
        <f>SUMIFS('Pres Converted'!I$2:I$10000,'Pres Converted'!$D$2:$D$10000,X$1,'Pres Converted'!$C$2:$C$10000,$A15)</f>
        <v>255</v>
      </c>
      <c r="Y15" s="6">
        <f>SUMIFS('Pres Converted'!J$2:J$10000,'Pres Converted'!$D$2:$D$10000,Y$1,'Pres Converted'!$C$2:$C$10000,$A15)</f>
        <v>415</v>
      </c>
      <c r="Z15" s="6">
        <f>SUMIFS('Pres Converted'!K$2:K$10000,'Pres Converted'!$D$2:$D$10000,Z$1,'Pres Converted'!$C$2:$C$10000,$A15)</f>
        <v>49</v>
      </c>
      <c r="AA15" s="6">
        <f>SUMIFS('Pres Converted'!L$2:L$10000,'Pres Converted'!$D$2:$D$10000,AA$1,'Pres Converted'!$C$2:$C$10000,$A15)</f>
        <v>0</v>
      </c>
      <c r="AB15" s="6"/>
      <c r="AC15" s="6"/>
      <c r="AD15" s="6"/>
      <c r="AE15" s="6"/>
      <c r="AF15" s="6"/>
      <c r="AG15" s="6"/>
      <c r="AH15" s="6">
        <f t="shared" si="1"/>
        <v>0.35465924895688455</v>
      </c>
      <c r="AI15" s="6">
        <f t="shared" si="14"/>
        <v>0.57719054242002776</v>
      </c>
      <c r="AJ15" s="6">
        <f t="shared" si="15"/>
        <v>6.8150208623087627E-2</v>
      </c>
      <c r="AK15" s="6">
        <f t="shared" si="16"/>
        <v>0</v>
      </c>
      <c r="AL15" s="6">
        <f t="shared" si="17"/>
        <v>0</v>
      </c>
      <c r="AM15" s="6">
        <f t="shared" si="18"/>
        <v>0</v>
      </c>
      <c r="AN15" s="6">
        <f t="shared" si="19"/>
        <v>0</v>
      </c>
      <c r="AO15" s="6">
        <f t="shared" si="20"/>
        <v>0</v>
      </c>
      <c r="AP15" s="6">
        <f t="shared" si="21"/>
        <v>0</v>
      </c>
      <c r="AQ15" s="6">
        <f t="shared" si="22"/>
        <v>0</v>
      </c>
      <c r="AR15" s="6">
        <f>SUMIFS('Pres Converted'!M$2:M$10000,'Pres Converted'!$D$2:$D$10000,AR$1,'Pres Converted'!$C$2:$C$10000,$A15)</f>
        <v>297</v>
      </c>
      <c r="AS15" s="6">
        <f>SUMIFS('Pres Converted'!I$2:I$10000,'Pres Converted'!$D$2:$D$10000,AS$1,'Pres Converted'!$C$2:$C$10000,$A15)</f>
        <v>105</v>
      </c>
      <c r="AT15" s="6">
        <f>SUMIFS('Pres Converted'!J$2:J$10000,'Pres Converted'!$D$2:$D$10000,AT$1,'Pres Converted'!$C$2:$C$10000,$A15)</f>
        <v>163</v>
      </c>
      <c r="AU15" s="6">
        <f>SUMIFS('Pres Converted'!K$2:K$10000,'Pres Converted'!$D$2:$D$10000,AU$1,'Pres Converted'!$C$2:$C$10000,$A15)</f>
        <v>29</v>
      </c>
      <c r="AV15" s="6">
        <f>SUMIFS('Pres Converted'!L$2:L$10000,'Pres Converted'!$D$2:$D$10000,AV$1,'Pres Converted'!$C$2:$C$10000,$A15)</f>
        <v>0</v>
      </c>
      <c r="AW15" s="6"/>
      <c r="AX15" s="6"/>
      <c r="AY15" s="6"/>
      <c r="AZ15" s="6"/>
      <c r="BA15" s="6"/>
      <c r="BB15" s="6"/>
      <c r="BC15" s="6">
        <f t="shared" si="2"/>
        <v>0.35353535353535354</v>
      </c>
      <c r="BD15" s="6">
        <f t="shared" si="23"/>
        <v>0.54882154882154888</v>
      </c>
      <c r="BE15" s="6">
        <f t="shared" si="24"/>
        <v>9.7643097643097643E-2</v>
      </c>
      <c r="BF15" s="6">
        <f t="shared" si="25"/>
        <v>0</v>
      </c>
      <c r="BG15" s="6">
        <f t="shared" si="26"/>
        <v>0</v>
      </c>
      <c r="BH15" s="6">
        <f t="shared" si="27"/>
        <v>0</v>
      </c>
      <c r="BI15" s="6">
        <f t="shared" si="28"/>
        <v>0</v>
      </c>
      <c r="BJ15" s="6">
        <f t="shared" si="29"/>
        <v>0</v>
      </c>
      <c r="BK15" s="6">
        <f t="shared" si="30"/>
        <v>0</v>
      </c>
      <c r="BL15" s="6">
        <f t="shared" si="31"/>
        <v>0</v>
      </c>
      <c r="BM15" s="6">
        <f t="shared" si="32"/>
        <v>6652</v>
      </c>
      <c r="BN15" s="6">
        <f t="shared" si="3"/>
        <v>2099</v>
      </c>
      <c r="BO15" s="6">
        <f t="shared" si="3"/>
        <v>4057</v>
      </c>
      <c r="BP15" s="6">
        <f t="shared" si="3"/>
        <v>477</v>
      </c>
      <c r="BQ15" s="6">
        <f t="shared" si="3"/>
        <v>19</v>
      </c>
      <c r="BR15" s="6">
        <f t="shared" si="3"/>
        <v>0</v>
      </c>
      <c r="BS15" s="6">
        <f t="shared" si="3"/>
        <v>0</v>
      </c>
      <c r="BT15" s="6">
        <f t="shared" si="3"/>
        <v>0</v>
      </c>
      <c r="BU15" s="6">
        <f t="shared" si="3"/>
        <v>0</v>
      </c>
      <c r="BV15" s="6">
        <f t="shared" si="3"/>
        <v>0</v>
      </c>
      <c r="BW15" s="6">
        <f t="shared" si="3"/>
        <v>0</v>
      </c>
      <c r="BX15" s="6">
        <f t="shared" si="4"/>
        <v>0.31554419723391464</v>
      </c>
      <c r="BY15" s="6">
        <f t="shared" si="33"/>
        <v>0.60989176187612748</v>
      </c>
      <c r="BZ15" s="6">
        <f t="shared" si="34"/>
        <v>7.1707757065544192E-2</v>
      </c>
      <c r="CA15" s="6">
        <f t="shared" si="35"/>
        <v>2.8562838244137103E-3</v>
      </c>
      <c r="CB15" s="6">
        <f t="shared" si="36"/>
        <v>0</v>
      </c>
      <c r="CC15" s="6">
        <f t="shared" si="37"/>
        <v>0</v>
      </c>
      <c r="CD15" s="6">
        <f t="shared" si="38"/>
        <v>0</v>
      </c>
      <c r="CE15" s="6">
        <f t="shared" si="39"/>
        <v>0</v>
      </c>
      <c r="CF15" s="6">
        <f t="shared" si="40"/>
        <v>0</v>
      </c>
      <c r="CG15" s="6">
        <f t="shared" si="41"/>
        <v>0</v>
      </c>
      <c r="CH15" s="7">
        <f t="shared" si="42"/>
        <v>0.60989176187612748</v>
      </c>
    </row>
    <row r="16" spans="1:86" x14ac:dyDescent="0.3">
      <c r="A16">
        <f t="shared" si="43"/>
        <v>14</v>
      </c>
      <c r="B16" s="6">
        <f>SUMIFS('Pres Converted'!M$2:M$10000,'Pres Converted'!$D$2:$D$10000,B$1,'Pres Converted'!$C$2:$C$10000,$A16)</f>
        <v>1904</v>
      </c>
      <c r="C16" s="6">
        <f>SUMIFS('Pres Converted'!I$2:I$10000,'Pres Converted'!$D$2:$D$10000,C$1,'Pres Converted'!$C$2:$C$10000,$A16)</f>
        <v>684</v>
      </c>
      <c r="D16" s="6">
        <f>SUMIFS('Pres Converted'!J$2:J$10000,'Pres Converted'!$D$2:$D$10000,D$1,'Pres Converted'!$C$2:$C$10000,$A16)</f>
        <v>1103</v>
      </c>
      <c r="E16" s="6">
        <f>SUMIFS('Pres Converted'!K$2:K$10000,'Pres Converted'!$D$2:$D$10000,E$1,'Pres Converted'!$C$2:$C$10000,$A16)</f>
        <v>96</v>
      </c>
      <c r="F16" s="6">
        <f>SUMIFS('Pres Converted'!L$2:L$10000,'Pres Converted'!$D$2:$D$10000,F$1,'Pres Converted'!$C$2:$C$10000,$A16)</f>
        <v>21</v>
      </c>
      <c r="G16" s="6"/>
      <c r="H16" s="6"/>
      <c r="I16" s="6"/>
      <c r="J16" s="6"/>
      <c r="K16" s="6"/>
      <c r="L16" s="6"/>
      <c r="M16" s="6">
        <f t="shared" si="0"/>
        <v>0.3592436974789916</v>
      </c>
      <c r="N16" s="6">
        <f t="shared" si="5"/>
        <v>0.57930672268907568</v>
      </c>
      <c r="O16" s="6">
        <f t="shared" si="6"/>
        <v>5.0420168067226892E-2</v>
      </c>
      <c r="P16" s="6">
        <f t="shared" si="7"/>
        <v>1.1029411764705883E-2</v>
      </c>
      <c r="Q16" s="6">
        <f t="shared" si="8"/>
        <v>0</v>
      </c>
      <c r="R16" s="6">
        <f t="shared" si="9"/>
        <v>0</v>
      </c>
      <c r="S16" s="6">
        <f t="shared" si="10"/>
        <v>0</v>
      </c>
      <c r="T16" s="6">
        <f t="shared" si="11"/>
        <v>0</v>
      </c>
      <c r="U16" s="6">
        <f t="shared" si="12"/>
        <v>0</v>
      </c>
      <c r="V16" s="6">
        <f t="shared" si="13"/>
        <v>0</v>
      </c>
      <c r="W16" s="6">
        <f>SUMIFS('Pres Converted'!M$2:M$10000,'Pres Converted'!$D$2:$D$10000,W$1,'Pres Converted'!$C$2:$C$10000,$A16)</f>
        <v>292</v>
      </c>
      <c r="X16" s="6">
        <f>SUMIFS('Pres Converted'!I$2:I$10000,'Pres Converted'!$D$2:$D$10000,X$1,'Pres Converted'!$C$2:$C$10000,$A16)</f>
        <v>101</v>
      </c>
      <c r="Y16" s="6">
        <f>SUMIFS('Pres Converted'!J$2:J$10000,'Pres Converted'!$D$2:$D$10000,Y$1,'Pres Converted'!$C$2:$C$10000,$A16)</f>
        <v>175</v>
      </c>
      <c r="Z16" s="6">
        <f>SUMIFS('Pres Converted'!K$2:K$10000,'Pres Converted'!$D$2:$D$10000,Z$1,'Pres Converted'!$C$2:$C$10000,$A16)</f>
        <v>16</v>
      </c>
      <c r="AA16" s="6">
        <f>SUMIFS('Pres Converted'!L$2:L$10000,'Pres Converted'!$D$2:$D$10000,AA$1,'Pres Converted'!$C$2:$C$10000,$A16)</f>
        <v>0</v>
      </c>
      <c r="AB16" s="6"/>
      <c r="AC16" s="6"/>
      <c r="AD16" s="6"/>
      <c r="AE16" s="6"/>
      <c r="AF16" s="6"/>
      <c r="AG16" s="6"/>
      <c r="AH16" s="6">
        <f t="shared" si="1"/>
        <v>0.3458904109589041</v>
      </c>
      <c r="AI16" s="6">
        <f t="shared" si="14"/>
        <v>0.59931506849315064</v>
      </c>
      <c r="AJ16" s="6">
        <f t="shared" si="15"/>
        <v>5.4794520547945202E-2</v>
      </c>
      <c r="AK16" s="6">
        <f t="shared" si="16"/>
        <v>0</v>
      </c>
      <c r="AL16" s="6">
        <f t="shared" si="17"/>
        <v>0</v>
      </c>
      <c r="AM16" s="6">
        <f t="shared" si="18"/>
        <v>0</v>
      </c>
      <c r="AN16" s="6">
        <f t="shared" si="19"/>
        <v>0</v>
      </c>
      <c r="AO16" s="6">
        <f t="shared" si="20"/>
        <v>0</v>
      </c>
      <c r="AP16" s="6">
        <f t="shared" si="21"/>
        <v>0</v>
      </c>
      <c r="AQ16" s="6">
        <f t="shared" si="22"/>
        <v>0</v>
      </c>
      <c r="AR16" s="6">
        <f>SUMIFS('Pres Converted'!M$2:M$10000,'Pres Converted'!$D$2:$D$10000,AR$1,'Pres Converted'!$C$2:$C$10000,$A16)</f>
        <v>186</v>
      </c>
      <c r="AS16" s="6">
        <f>SUMIFS('Pres Converted'!I$2:I$10000,'Pres Converted'!$D$2:$D$10000,AS$1,'Pres Converted'!$C$2:$C$10000,$A16)</f>
        <v>71</v>
      </c>
      <c r="AT16" s="6">
        <f>SUMIFS('Pres Converted'!J$2:J$10000,'Pres Converted'!$D$2:$D$10000,AT$1,'Pres Converted'!$C$2:$C$10000,$A16)</f>
        <v>102</v>
      </c>
      <c r="AU16" s="6">
        <f>SUMIFS('Pres Converted'!K$2:K$10000,'Pres Converted'!$D$2:$D$10000,AU$1,'Pres Converted'!$C$2:$C$10000,$A16)</f>
        <v>5</v>
      </c>
      <c r="AV16" s="6">
        <f>SUMIFS('Pres Converted'!L$2:L$10000,'Pres Converted'!$D$2:$D$10000,AV$1,'Pres Converted'!$C$2:$C$10000,$A16)</f>
        <v>8</v>
      </c>
      <c r="AW16" s="6"/>
      <c r="AX16" s="6"/>
      <c r="AY16" s="6"/>
      <c r="AZ16" s="6"/>
      <c r="BA16" s="6"/>
      <c r="BB16" s="6"/>
      <c r="BC16" s="6">
        <f t="shared" si="2"/>
        <v>0.38172043010752688</v>
      </c>
      <c r="BD16" s="6">
        <f t="shared" si="23"/>
        <v>0.54838709677419351</v>
      </c>
      <c r="BE16" s="6">
        <f t="shared" si="24"/>
        <v>2.6881720430107527E-2</v>
      </c>
      <c r="BF16" s="6">
        <f t="shared" si="25"/>
        <v>4.3010752688172046E-2</v>
      </c>
      <c r="BG16" s="6">
        <f t="shared" si="26"/>
        <v>0</v>
      </c>
      <c r="BH16" s="6">
        <f t="shared" si="27"/>
        <v>0</v>
      </c>
      <c r="BI16" s="6">
        <f t="shared" si="28"/>
        <v>0</v>
      </c>
      <c r="BJ16" s="6">
        <f t="shared" si="29"/>
        <v>0</v>
      </c>
      <c r="BK16" s="6">
        <f t="shared" si="30"/>
        <v>0</v>
      </c>
      <c r="BL16" s="6">
        <f t="shared" si="31"/>
        <v>0</v>
      </c>
      <c r="BM16" s="6">
        <f t="shared" si="32"/>
        <v>2382</v>
      </c>
      <c r="BN16" s="6">
        <f t="shared" si="3"/>
        <v>856</v>
      </c>
      <c r="BO16" s="6">
        <f t="shared" si="3"/>
        <v>1380</v>
      </c>
      <c r="BP16" s="6">
        <f t="shared" si="3"/>
        <v>117</v>
      </c>
      <c r="BQ16" s="6">
        <f t="shared" si="3"/>
        <v>29</v>
      </c>
      <c r="BR16" s="6">
        <f t="shared" si="3"/>
        <v>0</v>
      </c>
      <c r="BS16" s="6">
        <f t="shared" si="3"/>
        <v>0</v>
      </c>
      <c r="BT16" s="6">
        <f t="shared" si="3"/>
        <v>0</v>
      </c>
      <c r="BU16" s="6">
        <f t="shared" si="3"/>
        <v>0</v>
      </c>
      <c r="BV16" s="6">
        <f t="shared" si="3"/>
        <v>0</v>
      </c>
      <c r="BW16" s="6">
        <f t="shared" si="3"/>
        <v>0</v>
      </c>
      <c r="BX16" s="6">
        <f t="shared" si="4"/>
        <v>0.35936188077246012</v>
      </c>
      <c r="BY16" s="6">
        <f t="shared" si="33"/>
        <v>0.57934508816120911</v>
      </c>
      <c r="BZ16" s="6">
        <f t="shared" si="34"/>
        <v>4.9118387909319897E-2</v>
      </c>
      <c r="CA16" s="6">
        <f t="shared" si="35"/>
        <v>1.2174643157010915E-2</v>
      </c>
      <c r="CB16" s="6">
        <f t="shared" si="36"/>
        <v>0</v>
      </c>
      <c r="CC16" s="6">
        <f t="shared" si="37"/>
        <v>0</v>
      </c>
      <c r="CD16" s="6">
        <f t="shared" si="38"/>
        <v>0</v>
      </c>
      <c r="CE16" s="6">
        <f t="shared" si="39"/>
        <v>0</v>
      </c>
      <c r="CF16" s="6">
        <f t="shared" si="40"/>
        <v>0</v>
      </c>
      <c r="CG16" s="6">
        <f t="shared" si="41"/>
        <v>0</v>
      </c>
      <c r="CH16" s="7">
        <f t="shared" si="42"/>
        <v>0.57934508816120911</v>
      </c>
    </row>
    <row r="17" spans="1:86" x14ac:dyDescent="0.3">
      <c r="A17">
        <f t="shared" si="43"/>
        <v>15</v>
      </c>
      <c r="B17" s="6">
        <f>SUMIFS('Pres Converted'!M$2:M$10000,'Pres Converted'!$D$2:$D$10000,B$1,'Pres Converted'!$C$2:$C$10000,$A17)</f>
        <v>1148</v>
      </c>
      <c r="C17" s="6">
        <f>SUMIFS('Pres Converted'!I$2:I$10000,'Pres Converted'!$D$2:$D$10000,C$1,'Pres Converted'!$C$2:$C$10000,$A17)</f>
        <v>470</v>
      </c>
      <c r="D17" s="6">
        <f>SUMIFS('Pres Converted'!J$2:J$10000,'Pres Converted'!$D$2:$D$10000,D$1,'Pres Converted'!$C$2:$C$10000,$A17)</f>
        <v>637</v>
      </c>
      <c r="E17" s="6">
        <f>SUMIFS('Pres Converted'!K$2:K$10000,'Pres Converted'!$D$2:$D$10000,E$1,'Pres Converted'!$C$2:$C$10000,$A17)</f>
        <v>32</v>
      </c>
      <c r="F17" s="6">
        <f>SUMIFS('Pres Converted'!L$2:L$10000,'Pres Converted'!$D$2:$D$10000,F$1,'Pres Converted'!$C$2:$C$10000,$A17)</f>
        <v>9</v>
      </c>
      <c r="G17" s="6"/>
      <c r="H17" s="6"/>
      <c r="I17" s="6"/>
      <c r="J17" s="6"/>
      <c r="K17" s="6"/>
      <c r="L17" s="6"/>
      <c r="M17" s="6">
        <f t="shared" si="0"/>
        <v>0.4094076655052265</v>
      </c>
      <c r="N17" s="6">
        <f t="shared" si="5"/>
        <v>0.55487804878048785</v>
      </c>
      <c r="O17" s="6">
        <f t="shared" si="6"/>
        <v>2.7874564459930314E-2</v>
      </c>
      <c r="P17" s="6">
        <f t="shared" si="7"/>
        <v>7.8397212543554005E-3</v>
      </c>
      <c r="Q17" s="6">
        <f t="shared" si="8"/>
        <v>0</v>
      </c>
      <c r="R17" s="6">
        <f t="shared" si="9"/>
        <v>0</v>
      </c>
      <c r="S17" s="6">
        <f t="shared" si="10"/>
        <v>0</v>
      </c>
      <c r="T17" s="6">
        <f t="shared" si="11"/>
        <v>0</v>
      </c>
      <c r="U17" s="6">
        <f t="shared" si="12"/>
        <v>0</v>
      </c>
      <c r="V17" s="6">
        <f t="shared" si="13"/>
        <v>0</v>
      </c>
      <c r="W17" s="6">
        <f>SUMIFS('Pres Converted'!M$2:M$10000,'Pres Converted'!$D$2:$D$10000,W$1,'Pres Converted'!$C$2:$C$10000,$A17)</f>
        <v>164</v>
      </c>
      <c r="X17" s="6">
        <f>SUMIFS('Pres Converted'!I$2:I$10000,'Pres Converted'!$D$2:$D$10000,X$1,'Pres Converted'!$C$2:$C$10000,$A17)</f>
        <v>59</v>
      </c>
      <c r="Y17" s="6">
        <f>SUMIFS('Pres Converted'!J$2:J$10000,'Pres Converted'!$D$2:$D$10000,Y$1,'Pres Converted'!$C$2:$C$10000,$A17)</f>
        <v>96</v>
      </c>
      <c r="Z17" s="6">
        <f>SUMIFS('Pres Converted'!K$2:K$10000,'Pres Converted'!$D$2:$D$10000,Z$1,'Pres Converted'!$C$2:$C$10000,$A17)</f>
        <v>9</v>
      </c>
      <c r="AA17" s="6">
        <f>SUMIFS('Pres Converted'!L$2:L$10000,'Pres Converted'!$D$2:$D$10000,AA$1,'Pres Converted'!$C$2:$C$10000,$A17)</f>
        <v>0</v>
      </c>
      <c r="AB17" s="6"/>
      <c r="AC17" s="6"/>
      <c r="AD17" s="6"/>
      <c r="AE17" s="6"/>
      <c r="AF17" s="6"/>
      <c r="AG17" s="6"/>
      <c r="AH17" s="6">
        <f t="shared" si="1"/>
        <v>0.3597560975609756</v>
      </c>
      <c r="AI17" s="6">
        <f t="shared" si="14"/>
        <v>0.58536585365853655</v>
      </c>
      <c r="AJ17" s="6">
        <f t="shared" si="15"/>
        <v>5.4878048780487805E-2</v>
      </c>
      <c r="AK17" s="6">
        <f t="shared" si="16"/>
        <v>0</v>
      </c>
      <c r="AL17" s="6">
        <f t="shared" si="17"/>
        <v>0</v>
      </c>
      <c r="AM17" s="6">
        <f t="shared" si="18"/>
        <v>0</v>
      </c>
      <c r="AN17" s="6">
        <f t="shared" si="19"/>
        <v>0</v>
      </c>
      <c r="AO17" s="6">
        <f t="shared" si="20"/>
        <v>0</v>
      </c>
      <c r="AP17" s="6">
        <f t="shared" si="21"/>
        <v>0</v>
      </c>
      <c r="AQ17" s="6">
        <f t="shared" si="22"/>
        <v>0</v>
      </c>
      <c r="AR17" s="6">
        <f>SUMIFS('Pres Converted'!M$2:M$10000,'Pres Converted'!$D$2:$D$10000,AR$1,'Pres Converted'!$C$2:$C$10000,$A17)</f>
        <v>23</v>
      </c>
      <c r="AS17" s="6">
        <f>SUMIFS('Pres Converted'!I$2:I$10000,'Pres Converted'!$D$2:$D$10000,AS$1,'Pres Converted'!$C$2:$C$10000,$A17)</f>
        <v>9</v>
      </c>
      <c r="AT17" s="6">
        <f>SUMIFS('Pres Converted'!J$2:J$10000,'Pres Converted'!$D$2:$D$10000,AT$1,'Pres Converted'!$C$2:$C$10000,$A17)</f>
        <v>13</v>
      </c>
      <c r="AU17" s="6">
        <f>SUMIFS('Pres Converted'!K$2:K$10000,'Pres Converted'!$D$2:$D$10000,AU$1,'Pres Converted'!$C$2:$C$10000,$A17)</f>
        <v>1</v>
      </c>
      <c r="AV17" s="6">
        <f>SUMIFS('Pres Converted'!L$2:L$10000,'Pres Converted'!$D$2:$D$10000,AV$1,'Pres Converted'!$C$2:$C$10000,$A17)</f>
        <v>0</v>
      </c>
      <c r="AW17" s="6"/>
      <c r="AX17" s="6"/>
      <c r="AY17" s="6"/>
      <c r="AZ17" s="6"/>
      <c r="BA17" s="6"/>
      <c r="BB17" s="6"/>
      <c r="BC17" s="6">
        <f t="shared" si="2"/>
        <v>0.39130434782608697</v>
      </c>
      <c r="BD17" s="6">
        <f t="shared" si="23"/>
        <v>0.56521739130434778</v>
      </c>
      <c r="BE17" s="6">
        <f t="shared" si="24"/>
        <v>4.3478260869565216E-2</v>
      </c>
      <c r="BF17" s="6">
        <f t="shared" si="25"/>
        <v>0</v>
      </c>
      <c r="BG17" s="6">
        <f t="shared" si="26"/>
        <v>0</v>
      </c>
      <c r="BH17" s="6">
        <f t="shared" si="27"/>
        <v>0</v>
      </c>
      <c r="BI17" s="6">
        <f t="shared" si="28"/>
        <v>0</v>
      </c>
      <c r="BJ17" s="6">
        <f t="shared" si="29"/>
        <v>0</v>
      </c>
      <c r="BK17" s="6">
        <f t="shared" si="30"/>
        <v>0</v>
      </c>
      <c r="BL17" s="6">
        <f t="shared" si="31"/>
        <v>0</v>
      </c>
      <c r="BM17" s="6">
        <f t="shared" si="32"/>
        <v>1335</v>
      </c>
      <c r="BN17" s="6">
        <f t="shared" si="3"/>
        <v>538</v>
      </c>
      <c r="BO17" s="6">
        <f t="shared" si="3"/>
        <v>746</v>
      </c>
      <c r="BP17" s="6">
        <f t="shared" si="3"/>
        <v>42</v>
      </c>
      <c r="BQ17" s="6">
        <f t="shared" si="3"/>
        <v>9</v>
      </c>
      <c r="BR17" s="6">
        <f t="shared" si="3"/>
        <v>0</v>
      </c>
      <c r="BS17" s="6">
        <f t="shared" si="3"/>
        <v>0</v>
      </c>
      <c r="BT17" s="6">
        <f t="shared" si="3"/>
        <v>0</v>
      </c>
      <c r="BU17" s="6">
        <f t="shared" si="3"/>
        <v>0</v>
      </c>
      <c r="BV17" s="6">
        <f t="shared" si="3"/>
        <v>0</v>
      </c>
      <c r="BW17" s="6">
        <f t="shared" si="3"/>
        <v>0</v>
      </c>
      <c r="BX17" s="6">
        <f t="shared" si="4"/>
        <v>0.40299625468164796</v>
      </c>
      <c r="BY17" s="6">
        <f t="shared" si="33"/>
        <v>0.55880149812734081</v>
      </c>
      <c r="BZ17" s="6">
        <f t="shared" si="34"/>
        <v>3.1460674157303373E-2</v>
      </c>
      <c r="CA17" s="6">
        <f t="shared" si="35"/>
        <v>6.7415730337078653E-3</v>
      </c>
      <c r="CB17" s="6">
        <f t="shared" si="36"/>
        <v>0</v>
      </c>
      <c r="CC17" s="6">
        <f t="shared" si="37"/>
        <v>0</v>
      </c>
      <c r="CD17" s="6">
        <f t="shared" si="38"/>
        <v>0</v>
      </c>
      <c r="CE17" s="6">
        <f t="shared" si="39"/>
        <v>0</v>
      </c>
      <c r="CF17" s="6">
        <f t="shared" si="40"/>
        <v>0</v>
      </c>
      <c r="CG17" s="6">
        <f t="shared" si="41"/>
        <v>0</v>
      </c>
      <c r="CH17" s="7">
        <f t="shared" si="42"/>
        <v>0.55880149812734081</v>
      </c>
    </row>
    <row r="18" spans="1:86" x14ac:dyDescent="0.3">
      <c r="A18">
        <f t="shared" si="43"/>
        <v>16</v>
      </c>
      <c r="B18" s="6">
        <f>SUMIFS('Pres Converted'!M$2:M$10000,'Pres Converted'!$D$2:$D$10000,B$1,'Pres Converted'!$C$2:$C$10000,$A18)</f>
        <v>1797</v>
      </c>
      <c r="C18" s="6">
        <f>SUMIFS('Pres Converted'!I$2:I$10000,'Pres Converted'!$D$2:$D$10000,C$1,'Pres Converted'!$C$2:$C$10000,$A18)</f>
        <v>796</v>
      </c>
      <c r="D18" s="6">
        <f>SUMIFS('Pres Converted'!J$2:J$10000,'Pres Converted'!$D$2:$D$10000,D$1,'Pres Converted'!$C$2:$C$10000,$A18)</f>
        <v>920</v>
      </c>
      <c r="E18" s="6">
        <f>SUMIFS('Pres Converted'!K$2:K$10000,'Pres Converted'!$D$2:$D$10000,E$1,'Pres Converted'!$C$2:$C$10000,$A18)</f>
        <v>81</v>
      </c>
      <c r="F18" s="6">
        <f>SUMIFS('Pres Converted'!L$2:L$10000,'Pres Converted'!$D$2:$D$10000,F$1,'Pres Converted'!$C$2:$C$10000,$A18)</f>
        <v>0</v>
      </c>
      <c r="G18" s="6"/>
      <c r="H18" s="6"/>
      <c r="I18" s="6"/>
      <c r="J18" s="6"/>
      <c r="K18" s="6"/>
      <c r="L18" s="6"/>
      <c r="M18" s="6">
        <f t="shared" si="0"/>
        <v>0.44296048970506402</v>
      </c>
      <c r="N18" s="6">
        <f t="shared" si="5"/>
        <v>0.51196438508625486</v>
      </c>
      <c r="O18" s="6">
        <f t="shared" si="6"/>
        <v>4.5075125208681135E-2</v>
      </c>
      <c r="P18" s="6">
        <f t="shared" si="7"/>
        <v>0</v>
      </c>
      <c r="Q18" s="6">
        <f t="shared" si="8"/>
        <v>0</v>
      </c>
      <c r="R18" s="6">
        <f t="shared" si="9"/>
        <v>0</v>
      </c>
      <c r="S18" s="6">
        <f t="shared" si="10"/>
        <v>0</v>
      </c>
      <c r="T18" s="6">
        <f t="shared" si="11"/>
        <v>0</v>
      </c>
      <c r="U18" s="6">
        <f t="shared" si="12"/>
        <v>0</v>
      </c>
      <c r="V18" s="6">
        <f t="shared" si="13"/>
        <v>0</v>
      </c>
      <c r="W18" s="6">
        <f>SUMIFS('Pres Converted'!M$2:M$10000,'Pres Converted'!$D$2:$D$10000,W$1,'Pres Converted'!$C$2:$C$10000,$A18)</f>
        <v>194</v>
      </c>
      <c r="X18" s="6">
        <f>SUMIFS('Pres Converted'!I$2:I$10000,'Pres Converted'!$D$2:$D$10000,X$1,'Pres Converted'!$C$2:$C$10000,$A18)</f>
        <v>61</v>
      </c>
      <c r="Y18" s="6">
        <f>SUMIFS('Pres Converted'!J$2:J$10000,'Pres Converted'!$D$2:$D$10000,Y$1,'Pres Converted'!$C$2:$C$10000,$A18)</f>
        <v>122</v>
      </c>
      <c r="Z18" s="6">
        <f>SUMIFS('Pres Converted'!K$2:K$10000,'Pres Converted'!$D$2:$D$10000,Z$1,'Pres Converted'!$C$2:$C$10000,$A18)</f>
        <v>10</v>
      </c>
      <c r="AA18" s="6">
        <f>SUMIFS('Pres Converted'!L$2:L$10000,'Pres Converted'!$D$2:$D$10000,AA$1,'Pres Converted'!$C$2:$C$10000,$A18)</f>
        <v>1</v>
      </c>
      <c r="AB18" s="6"/>
      <c r="AC18" s="6"/>
      <c r="AD18" s="6"/>
      <c r="AE18" s="6"/>
      <c r="AF18" s="6"/>
      <c r="AG18" s="6"/>
      <c r="AH18" s="6">
        <f t="shared" si="1"/>
        <v>0.31443298969072164</v>
      </c>
      <c r="AI18" s="6">
        <f t="shared" si="14"/>
        <v>0.62886597938144329</v>
      </c>
      <c r="AJ18" s="6">
        <f t="shared" si="15"/>
        <v>5.1546391752577317E-2</v>
      </c>
      <c r="AK18" s="6">
        <f t="shared" si="16"/>
        <v>5.1546391752577319E-3</v>
      </c>
      <c r="AL18" s="6">
        <f t="shared" si="17"/>
        <v>0</v>
      </c>
      <c r="AM18" s="6">
        <f t="shared" si="18"/>
        <v>0</v>
      </c>
      <c r="AN18" s="6">
        <f t="shared" si="19"/>
        <v>0</v>
      </c>
      <c r="AO18" s="6">
        <f t="shared" si="20"/>
        <v>0</v>
      </c>
      <c r="AP18" s="6">
        <f t="shared" si="21"/>
        <v>0</v>
      </c>
      <c r="AQ18" s="6">
        <f t="shared" si="22"/>
        <v>0</v>
      </c>
      <c r="AR18" s="6">
        <f>SUMIFS('Pres Converted'!M$2:M$10000,'Pres Converted'!$D$2:$D$10000,AR$1,'Pres Converted'!$C$2:$C$10000,$A18)</f>
        <v>42</v>
      </c>
      <c r="AS18" s="6">
        <f>SUMIFS('Pres Converted'!I$2:I$10000,'Pres Converted'!$D$2:$D$10000,AS$1,'Pres Converted'!$C$2:$C$10000,$A18)</f>
        <v>19</v>
      </c>
      <c r="AT18" s="6">
        <f>SUMIFS('Pres Converted'!J$2:J$10000,'Pres Converted'!$D$2:$D$10000,AT$1,'Pres Converted'!$C$2:$C$10000,$A18)</f>
        <v>21</v>
      </c>
      <c r="AU18" s="6">
        <f>SUMIFS('Pres Converted'!K$2:K$10000,'Pres Converted'!$D$2:$D$10000,AU$1,'Pres Converted'!$C$2:$C$10000,$A18)</f>
        <v>2</v>
      </c>
      <c r="AV18" s="6">
        <f>SUMIFS('Pres Converted'!L$2:L$10000,'Pres Converted'!$D$2:$D$10000,AV$1,'Pres Converted'!$C$2:$C$10000,$A18)</f>
        <v>0</v>
      </c>
      <c r="AW18" s="6"/>
      <c r="AX18" s="6"/>
      <c r="AY18" s="6"/>
      <c r="AZ18" s="6"/>
      <c r="BA18" s="6"/>
      <c r="BB18" s="6"/>
      <c r="BC18" s="6">
        <f t="shared" si="2"/>
        <v>0.45238095238095238</v>
      </c>
      <c r="BD18" s="6">
        <f t="shared" si="23"/>
        <v>0.5</v>
      </c>
      <c r="BE18" s="6">
        <f t="shared" si="24"/>
        <v>4.7619047619047616E-2</v>
      </c>
      <c r="BF18" s="6">
        <f t="shared" si="25"/>
        <v>0</v>
      </c>
      <c r="BG18" s="6">
        <f t="shared" si="26"/>
        <v>0</v>
      </c>
      <c r="BH18" s="6">
        <f t="shared" si="27"/>
        <v>0</v>
      </c>
      <c r="BI18" s="6">
        <f t="shared" si="28"/>
        <v>0</v>
      </c>
      <c r="BJ18" s="6">
        <f t="shared" si="29"/>
        <v>0</v>
      </c>
      <c r="BK18" s="6">
        <f t="shared" si="30"/>
        <v>0</v>
      </c>
      <c r="BL18" s="6">
        <f t="shared" si="31"/>
        <v>0</v>
      </c>
      <c r="BM18" s="6">
        <f t="shared" si="32"/>
        <v>2033</v>
      </c>
      <c r="BN18" s="6">
        <f t="shared" si="3"/>
        <v>876</v>
      </c>
      <c r="BO18" s="6">
        <f t="shared" si="3"/>
        <v>1063</v>
      </c>
      <c r="BP18" s="6">
        <f t="shared" si="3"/>
        <v>93</v>
      </c>
      <c r="BQ18" s="6">
        <f t="shared" si="3"/>
        <v>1</v>
      </c>
      <c r="BR18" s="6">
        <f t="shared" si="3"/>
        <v>0</v>
      </c>
      <c r="BS18" s="6">
        <f t="shared" si="3"/>
        <v>0</v>
      </c>
      <c r="BT18" s="6">
        <f t="shared" si="3"/>
        <v>0</v>
      </c>
      <c r="BU18" s="6">
        <f t="shared" si="3"/>
        <v>0</v>
      </c>
      <c r="BV18" s="6">
        <f t="shared" si="3"/>
        <v>0</v>
      </c>
      <c r="BW18" s="6">
        <f t="shared" si="3"/>
        <v>0</v>
      </c>
      <c r="BX18" s="6">
        <f t="shared" si="4"/>
        <v>0.43089030988686672</v>
      </c>
      <c r="BY18" s="6">
        <f t="shared" si="33"/>
        <v>0.52287260206591246</v>
      </c>
      <c r="BZ18" s="6">
        <f t="shared" si="34"/>
        <v>4.5745204131824889E-2</v>
      </c>
      <c r="CA18" s="6">
        <f t="shared" si="35"/>
        <v>4.9188391539596653E-4</v>
      </c>
      <c r="CB18" s="6">
        <f t="shared" si="36"/>
        <v>0</v>
      </c>
      <c r="CC18" s="6">
        <f t="shared" si="37"/>
        <v>0</v>
      </c>
      <c r="CD18" s="6">
        <f t="shared" si="38"/>
        <v>0</v>
      </c>
      <c r="CE18" s="6">
        <f t="shared" si="39"/>
        <v>0</v>
      </c>
      <c r="CF18" s="6">
        <f t="shared" si="40"/>
        <v>0</v>
      </c>
      <c r="CG18" s="6">
        <f t="shared" si="41"/>
        <v>0</v>
      </c>
      <c r="CH18" s="7">
        <f t="shared" si="42"/>
        <v>0.52287260206591246</v>
      </c>
    </row>
    <row r="19" spans="1:86" x14ac:dyDescent="0.3">
      <c r="A19">
        <f t="shared" si="43"/>
        <v>17</v>
      </c>
      <c r="B19" s="6">
        <f>SUMIFS('Pres Converted'!M$2:M$10000,'Pres Converted'!$D$2:$D$10000,B$1,'Pres Converted'!$C$2:$C$10000,$A19)</f>
        <v>2109</v>
      </c>
      <c r="C19" s="6">
        <f>SUMIFS('Pres Converted'!I$2:I$10000,'Pres Converted'!$D$2:$D$10000,C$1,'Pres Converted'!$C$2:$C$10000,$A19)</f>
        <v>1045</v>
      </c>
      <c r="D19" s="6">
        <f>SUMIFS('Pres Converted'!J$2:J$10000,'Pres Converted'!$D$2:$D$10000,D$1,'Pres Converted'!$C$2:$C$10000,$A19)</f>
        <v>986</v>
      </c>
      <c r="E19" s="6">
        <f>SUMIFS('Pres Converted'!K$2:K$10000,'Pres Converted'!$D$2:$D$10000,E$1,'Pres Converted'!$C$2:$C$10000,$A19)</f>
        <v>75</v>
      </c>
      <c r="F19" s="6">
        <f>SUMIFS('Pres Converted'!L$2:L$10000,'Pres Converted'!$D$2:$D$10000,F$1,'Pres Converted'!$C$2:$C$10000,$A19)</f>
        <v>3</v>
      </c>
      <c r="G19" s="6"/>
      <c r="H19" s="6"/>
      <c r="I19" s="6"/>
      <c r="J19" s="6"/>
      <c r="K19" s="6"/>
      <c r="L19" s="6"/>
      <c r="M19" s="6">
        <f t="shared" si="0"/>
        <v>0.49549549549549549</v>
      </c>
      <c r="N19" s="6">
        <f t="shared" si="5"/>
        <v>0.46752015173067807</v>
      </c>
      <c r="O19" s="6">
        <f t="shared" si="6"/>
        <v>3.5561877667140827E-2</v>
      </c>
      <c r="P19" s="6">
        <f t="shared" si="7"/>
        <v>1.4224751066856331E-3</v>
      </c>
      <c r="Q19" s="6">
        <f t="shared" si="8"/>
        <v>0</v>
      </c>
      <c r="R19" s="6">
        <f t="shared" si="9"/>
        <v>0</v>
      </c>
      <c r="S19" s="6">
        <f t="shared" si="10"/>
        <v>0</v>
      </c>
      <c r="T19" s="6">
        <f t="shared" si="11"/>
        <v>0</v>
      </c>
      <c r="U19" s="6">
        <f t="shared" si="12"/>
        <v>0</v>
      </c>
      <c r="V19" s="6">
        <f t="shared" si="13"/>
        <v>0</v>
      </c>
      <c r="W19" s="6">
        <f>SUMIFS('Pres Converted'!M$2:M$10000,'Pres Converted'!$D$2:$D$10000,W$1,'Pres Converted'!$C$2:$C$10000,$A19)</f>
        <v>76</v>
      </c>
      <c r="X19" s="6">
        <f>SUMIFS('Pres Converted'!I$2:I$10000,'Pres Converted'!$D$2:$D$10000,X$1,'Pres Converted'!$C$2:$C$10000,$A19)</f>
        <v>36</v>
      </c>
      <c r="Y19" s="6">
        <f>SUMIFS('Pres Converted'!J$2:J$10000,'Pres Converted'!$D$2:$D$10000,Y$1,'Pres Converted'!$C$2:$C$10000,$A19)</f>
        <v>37</v>
      </c>
      <c r="Z19" s="6">
        <f>SUMIFS('Pres Converted'!K$2:K$10000,'Pres Converted'!$D$2:$D$10000,Z$1,'Pres Converted'!$C$2:$C$10000,$A19)</f>
        <v>2</v>
      </c>
      <c r="AA19" s="6">
        <f>SUMIFS('Pres Converted'!L$2:L$10000,'Pres Converted'!$D$2:$D$10000,AA$1,'Pres Converted'!$C$2:$C$10000,$A19)</f>
        <v>1</v>
      </c>
      <c r="AB19" s="6"/>
      <c r="AC19" s="6"/>
      <c r="AD19" s="6"/>
      <c r="AE19" s="6"/>
      <c r="AF19" s="6"/>
      <c r="AG19" s="6"/>
      <c r="AH19" s="6">
        <f t="shared" si="1"/>
        <v>0.47368421052631576</v>
      </c>
      <c r="AI19" s="6">
        <f t="shared" si="14"/>
        <v>0.48684210526315791</v>
      </c>
      <c r="AJ19" s="6">
        <f t="shared" si="15"/>
        <v>2.6315789473684209E-2</v>
      </c>
      <c r="AK19" s="6">
        <f t="shared" si="16"/>
        <v>1.3157894736842105E-2</v>
      </c>
      <c r="AL19" s="6">
        <f t="shared" si="17"/>
        <v>0</v>
      </c>
      <c r="AM19" s="6">
        <f t="shared" si="18"/>
        <v>0</v>
      </c>
      <c r="AN19" s="6">
        <f t="shared" si="19"/>
        <v>0</v>
      </c>
      <c r="AO19" s="6">
        <f t="shared" si="20"/>
        <v>0</v>
      </c>
      <c r="AP19" s="6">
        <f t="shared" si="21"/>
        <v>0</v>
      </c>
      <c r="AQ19" s="6">
        <f t="shared" si="22"/>
        <v>0</v>
      </c>
      <c r="AR19" s="6">
        <f>SUMIFS('Pres Converted'!M$2:M$10000,'Pres Converted'!$D$2:$D$10000,AR$1,'Pres Converted'!$C$2:$C$10000,$A19)</f>
        <v>125</v>
      </c>
      <c r="AS19" s="6">
        <f>SUMIFS('Pres Converted'!I$2:I$10000,'Pres Converted'!$D$2:$D$10000,AS$1,'Pres Converted'!$C$2:$C$10000,$A19)</f>
        <v>68</v>
      </c>
      <c r="AT19" s="6">
        <f>SUMIFS('Pres Converted'!J$2:J$10000,'Pres Converted'!$D$2:$D$10000,AT$1,'Pres Converted'!$C$2:$C$10000,$A19)</f>
        <v>51</v>
      </c>
      <c r="AU19" s="6">
        <f>SUMIFS('Pres Converted'!K$2:K$10000,'Pres Converted'!$D$2:$D$10000,AU$1,'Pres Converted'!$C$2:$C$10000,$A19)</f>
        <v>6</v>
      </c>
      <c r="AV19" s="6">
        <f>SUMIFS('Pres Converted'!L$2:L$10000,'Pres Converted'!$D$2:$D$10000,AV$1,'Pres Converted'!$C$2:$C$10000,$A19)</f>
        <v>0</v>
      </c>
      <c r="AW19" s="6"/>
      <c r="AX19" s="6"/>
      <c r="AY19" s="6"/>
      <c r="AZ19" s="6"/>
      <c r="BA19" s="6"/>
      <c r="BB19" s="6"/>
      <c r="BC19" s="6">
        <f t="shared" si="2"/>
        <v>0.54400000000000004</v>
      </c>
      <c r="BD19" s="6">
        <f t="shared" si="23"/>
        <v>0.40799999999999997</v>
      </c>
      <c r="BE19" s="6">
        <f t="shared" si="24"/>
        <v>4.8000000000000001E-2</v>
      </c>
      <c r="BF19" s="6">
        <f t="shared" si="25"/>
        <v>0</v>
      </c>
      <c r="BG19" s="6">
        <f t="shared" si="26"/>
        <v>0</v>
      </c>
      <c r="BH19" s="6">
        <f t="shared" si="27"/>
        <v>0</v>
      </c>
      <c r="BI19" s="6">
        <f t="shared" si="28"/>
        <v>0</v>
      </c>
      <c r="BJ19" s="6">
        <f t="shared" si="29"/>
        <v>0</v>
      </c>
      <c r="BK19" s="6">
        <f t="shared" si="30"/>
        <v>0</v>
      </c>
      <c r="BL19" s="6">
        <f t="shared" si="31"/>
        <v>0</v>
      </c>
      <c r="BM19" s="6">
        <f t="shared" si="32"/>
        <v>2310</v>
      </c>
      <c r="BN19" s="6">
        <f t="shared" si="32"/>
        <v>1149</v>
      </c>
      <c r="BO19" s="6">
        <f t="shared" si="32"/>
        <v>1074</v>
      </c>
      <c r="BP19" s="6">
        <f t="shared" si="32"/>
        <v>83</v>
      </c>
      <c r="BQ19" s="6">
        <f t="shared" si="32"/>
        <v>4</v>
      </c>
      <c r="BR19" s="6">
        <f t="shared" si="32"/>
        <v>0</v>
      </c>
      <c r="BS19" s="6">
        <f t="shared" si="32"/>
        <v>0</v>
      </c>
      <c r="BT19" s="6">
        <f t="shared" si="32"/>
        <v>0</v>
      </c>
      <c r="BU19" s="6">
        <f t="shared" si="32"/>
        <v>0</v>
      </c>
      <c r="BV19" s="6">
        <f t="shared" si="32"/>
        <v>0</v>
      </c>
      <c r="BW19" s="6">
        <f t="shared" si="32"/>
        <v>0</v>
      </c>
      <c r="BX19" s="6">
        <f t="shared" si="4"/>
        <v>0.4974025974025974</v>
      </c>
      <c r="BY19" s="6">
        <f t="shared" si="33"/>
        <v>0.46493506493506492</v>
      </c>
      <c r="BZ19" s="6">
        <f t="shared" si="34"/>
        <v>3.5930735930735931E-2</v>
      </c>
      <c r="CA19" s="6">
        <f t="shared" si="35"/>
        <v>1.7316017316017316E-3</v>
      </c>
      <c r="CB19" s="6">
        <f t="shared" si="36"/>
        <v>0</v>
      </c>
      <c r="CC19" s="6">
        <f t="shared" si="37"/>
        <v>0</v>
      </c>
      <c r="CD19" s="6">
        <f t="shared" si="38"/>
        <v>0</v>
      </c>
      <c r="CE19" s="6">
        <f t="shared" si="39"/>
        <v>0</v>
      </c>
      <c r="CF19" s="6">
        <f t="shared" si="40"/>
        <v>0</v>
      </c>
      <c r="CG19" s="6">
        <f t="shared" si="41"/>
        <v>0</v>
      </c>
      <c r="CH19" s="7">
        <f t="shared" si="42"/>
        <v>2.4974025974025973</v>
      </c>
    </row>
    <row r="20" spans="1:86" x14ac:dyDescent="0.3">
      <c r="A20">
        <f t="shared" si="43"/>
        <v>18</v>
      </c>
      <c r="B20" s="6">
        <f>SUMIFS('Pres Converted'!M$2:M$10000,'Pres Converted'!$D$2:$D$10000,B$1,'Pres Converted'!$C$2:$C$10000,$A20)</f>
        <v>1671</v>
      </c>
      <c r="C20" s="6">
        <f>SUMIFS('Pres Converted'!I$2:I$10000,'Pres Converted'!$D$2:$D$10000,C$1,'Pres Converted'!$C$2:$C$10000,$A20)</f>
        <v>745</v>
      </c>
      <c r="D20" s="6">
        <f>SUMIFS('Pres Converted'!J$2:J$10000,'Pres Converted'!$D$2:$D$10000,D$1,'Pres Converted'!$C$2:$C$10000,$A20)</f>
        <v>867</v>
      </c>
      <c r="E20" s="6">
        <f>SUMIFS('Pres Converted'!K$2:K$10000,'Pres Converted'!$D$2:$D$10000,E$1,'Pres Converted'!$C$2:$C$10000,$A20)</f>
        <v>52</v>
      </c>
      <c r="F20" s="6">
        <f>SUMIFS('Pres Converted'!L$2:L$10000,'Pres Converted'!$D$2:$D$10000,F$1,'Pres Converted'!$C$2:$C$10000,$A20)</f>
        <v>7</v>
      </c>
      <c r="G20" s="6"/>
      <c r="H20" s="6"/>
      <c r="I20" s="6"/>
      <c r="J20" s="6"/>
      <c r="K20" s="6"/>
      <c r="L20" s="6"/>
      <c r="M20" s="6">
        <f t="shared" si="0"/>
        <v>0.44584081388390184</v>
      </c>
      <c r="N20" s="6">
        <f t="shared" si="5"/>
        <v>0.51885098743267499</v>
      </c>
      <c r="O20" s="6">
        <f t="shared" si="6"/>
        <v>3.1119090365050867E-2</v>
      </c>
      <c r="P20" s="6">
        <f t="shared" si="7"/>
        <v>4.1891083183722318E-3</v>
      </c>
      <c r="Q20" s="6">
        <f t="shared" si="8"/>
        <v>0</v>
      </c>
      <c r="R20" s="6">
        <f t="shared" si="9"/>
        <v>0</v>
      </c>
      <c r="S20" s="6">
        <f t="shared" si="10"/>
        <v>0</v>
      </c>
      <c r="T20" s="6">
        <f t="shared" si="11"/>
        <v>0</v>
      </c>
      <c r="U20" s="6">
        <f t="shared" si="12"/>
        <v>0</v>
      </c>
      <c r="V20" s="6">
        <f t="shared" si="13"/>
        <v>0</v>
      </c>
      <c r="W20" s="6">
        <f>SUMIFS('Pres Converted'!M$2:M$10000,'Pres Converted'!$D$2:$D$10000,W$1,'Pres Converted'!$C$2:$C$10000,$A20)</f>
        <v>87</v>
      </c>
      <c r="X20" s="6">
        <f>SUMIFS('Pres Converted'!I$2:I$10000,'Pres Converted'!$D$2:$D$10000,X$1,'Pres Converted'!$C$2:$C$10000,$A20)</f>
        <v>34</v>
      </c>
      <c r="Y20" s="6">
        <f>SUMIFS('Pres Converted'!J$2:J$10000,'Pres Converted'!$D$2:$D$10000,Y$1,'Pres Converted'!$C$2:$C$10000,$A20)</f>
        <v>47</v>
      </c>
      <c r="Z20" s="6">
        <f>SUMIFS('Pres Converted'!K$2:K$10000,'Pres Converted'!$D$2:$D$10000,Z$1,'Pres Converted'!$C$2:$C$10000,$A20)</f>
        <v>3</v>
      </c>
      <c r="AA20" s="6">
        <f>SUMIFS('Pres Converted'!L$2:L$10000,'Pres Converted'!$D$2:$D$10000,AA$1,'Pres Converted'!$C$2:$C$10000,$A20)</f>
        <v>3</v>
      </c>
      <c r="AB20" s="6"/>
      <c r="AC20" s="6"/>
      <c r="AD20" s="6"/>
      <c r="AE20" s="6"/>
      <c r="AF20" s="6"/>
      <c r="AG20" s="6"/>
      <c r="AH20" s="6">
        <f t="shared" si="1"/>
        <v>0.39080459770114945</v>
      </c>
      <c r="AI20" s="6">
        <f t="shared" si="14"/>
        <v>0.54022988505747127</v>
      </c>
      <c r="AJ20" s="6">
        <f t="shared" si="15"/>
        <v>3.4482758620689655E-2</v>
      </c>
      <c r="AK20" s="6">
        <f t="shared" si="16"/>
        <v>3.4482758620689655E-2</v>
      </c>
      <c r="AL20" s="6">
        <f t="shared" si="17"/>
        <v>0</v>
      </c>
      <c r="AM20" s="6">
        <f t="shared" si="18"/>
        <v>0</v>
      </c>
      <c r="AN20" s="6">
        <f t="shared" si="19"/>
        <v>0</v>
      </c>
      <c r="AO20" s="6">
        <f t="shared" si="20"/>
        <v>0</v>
      </c>
      <c r="AP20" s="6">
        <f t="shared" si="21"/>
        <v>0</v>
      </c>
      <c r="AQ20" s="6">
        <f t="shared" si="22"/>
        <v>0</v>
      </c>
      <c r="AR20" s="6">
        <f>SUMIFS('Pres Converted'!M$2:M$10000,'Pres Converted'!$D$2:$D$10000,AR$1,'Pres Converted'!$C$2:$C$10000,$A20)</f>
        <v>54</v>
      </c>
      <c r="AS20" s="6">
        <f>SUMIFS('Pres Converted'!I$2:I$10000,'Pres Converted'!$D$2:$D$10000,AS$1,'Pres Converted'!$C$2:$C$10000,$A20)</f>
        <v>25</v>
      </c>
      <c r="AT20" s="6">
        <f>SUMIFS('Pres Converted'!J$2:J$10000,'Pres Converted'!$D$2:$D$10000,AT$1,'Pres Converted'!$C$2:$C$10000,$A20)</f>
        <v>28</v>
      </c>
      <c r="AU20" s="6">
        <f>SUMIFS('Pres Converted'!K$2:K$10000,'Pres Converted'!$D$2:$D$10000,AU$1,'Pres Converted'!$C$2:$C$10000,$A20)</f>
        <v>1</v>
      </c>
      <c r="AV20" s="6">
        <f>SUMIFS('Pres Converted'!L$2:L$10000,'Pres Converted'!$D$2:$D$10000,AV$1,'Pres Converted'!$C$2:$C$10000,$A20)</f>
        <v>0</v>
      </c>
      <c r="AW20" s="6"/>
      <c r="AX20" s="6"/>
      <c r="AY20" s="6"/>
      <c r="AZ20" s="6"/>
      <c r="BA20" s="6"/>
      <c r="BB20" s="6"/>
      <c r="BC20" s="6">
        <f t="shared" si="2"/>
        <v>0.46296296296296297</v>
      </c>
      <c r="BD20" s="6">
        <f t="shared" si="23"/>
        <v>0.51851851851851849</v>
      </c>
      <c r="BE20" s="6">
        <f t="shared" si="24"/>
        <v>1.8518518518518517E-2</v>
      </c>
      <c r="BF20" s="6">
        <f t="shared" si="25"/>
        <v>0</v>
      </c>
      <c r="BG20" s="6">
        <f t="shared" si="26"/>
        <v>0</v>
      </c>
      <c r="BH20" s="6">
        <f t="shared" si="27"/>
        <v>0</v>
      </c>
      <c r="BI20" s="6">
        <f t="shared" si="28"/>
        <v>0</v>
      </c>
      <c r="BJ20" s="6">
        <f t="shared" si="29"/>
        <v>0</v>
      </c>
      <c r="BK20" s="6">
        <f t="shared" si="30"/>
        <v>0</v>
      </c>
      <c r="BL20" s="6">
        <f t="shared" si="31"/>
        <v>0</v>
      </c>
      <c r="BM20" s="6">
        <f t="shared" si="32"/>
        <v>1812</v>
      </c>
      <c r="BN20" s="6">
        <f t="shared" si="32"/>
        <v>804</v>
      </c>
      <c r="BO20" s="6">
        <f t="shared" si="32"/>
        <v>942</v>
      </c>
      <c r="BP20" s="6">
        <f t="shared" si="32"/>
        <v>56</v>
      </c>
      <c r="BQ20" s="6">
        <f t="shared" si="32"/>
        <v>10</v>
      </c>
      <c r="BR20" s="6">
        <f t="shared" si="32"/>
        <v>0</v>
      </c>
      <c r="BS20" s="6">
        <f t="shared" si="32"/>
        <v>0</v>
      </c>
      <c r="BT20" s="6">
        <f t="shared" si="32"/>
        <v>0</v>
      </c>
      <c r="BU20" s="6">
        <f t="shared" si="32"/>
        <v>0</v>
      </c>
      <c r="BV20" s="6">
        <f t="shared" si="32"/>
        <v>0</v>
      </c>
      <c r="BW20" s="6">
        <f t="shared" si="32"/>
        <v>0</v>
      </c>
      <c r="BX20" s="6">
        <f t="shared" si="4"/>
        <v>0.44370860927152317</v>
      </c>
      <c r="BY20" s="6">
        <f t="shared" si="33"/>
        <v>0.51986754966887416</v>
      </c>
      <c r="BZ20" s="6">
        <f t="shared" si="34"/>
        <v>3.0905077262693158E-2</v>
      </c>
      <c r="CA20" s="6">
        <f t="shared" si="35"/>
        <v>5.5187637969094927E-3</v>
      </c>
      <c r="CB20" s="6">
        <f t="shared" si="36"/>
        <v>0</v>
      </c>
      <c r="CC20" s="6">
        <f t="shared" si="37"/>
        <v>0</v>
      </c>
      <c r="CD20" s="6">
        <f t="shared" si="38"/>
        <v>0</v>
      </c>
      <c r="CE20" s="6">
        <f t="shared" si="39"/>
        <v>0</v>
      </c>
      <c r="CF20" s="6">
        <f t="shared" si="40"/>
        <v>0</v>
      </c>
      <c r="CG20" s="6">
        <f t="shared" si="41"/>
        <v>0</v>
      </c>
      <c r="CH20" s="7">
        <f t="shared" si="42"/>
        <v>0.51986754966887416</v>
      </c>
    </row>
    <row r="21" spans="1:86" x14ac:dyDescent="0.3">
      <c r="A21">
        <f t="shared" si="43"/>
        <v>19</v>
      </c>
      <c r="B21" s="6">
        <f>SUMIFS('Pres Converted'!M$2:M$10000,'Pres Converted'!$D$2:$D$10000,B$1,'Pres Converted'!$C$2:$C$10000,$A21)</f>
        <v>2852</v>
      </c>
      <c r="C21" s="6">
        <f>SUMIFS('Pres Converted'!I$2:I$10000,'Pres Converted'!$D$2:$D$10000,C$1,'Pres Converted'!$C$2:$C$10000,$A21)</f>
        <v>1080</v>
      </c>
      <c r="D21" s="6">
        <f>SUMIFS('Pres Converted'!J$2:J$10000,'Pres Converted'!$D$2:$D$10000,D$1,'Pres Converted'!$C$2:$C$10000,$A21)</f>
        <v>1530</v>
      </c>
      <c r="E21" s="6">
        <f>SUMIFS('Pres Converted'!K$2:K$10000,'Pres Converted'!$D$2:$D$10000,E$1,'Pres Converted'!$C$2:$C$10000,$A21)</f>
        <v>225</v>
      </c>
      <c r="F21" s="6">
        <f>SUMIFS('Pres Converted'!L$2:L$10000,'Pres Converted'!$D$2:$D$10000,F$1,'Pres Converted'!$C$2:$C$10000,$A21)</f>
        <v>17</v>
      </c>
      <c r="G21" s="6"/>
      <c r="H21" s="6"/>
      <c r="I21" s="6"/>
      <c r="J21" s="6"/>
      <c r="K21" s="6"/>
      <c r="L21" s="6"/>
      <c r="M21" s="6">
        <f t="shared" si="0"/>
        <v>0.37868162692847124</v>
      </c>
      <c r="N21" s="6">
        <f t="shared" si="5"/>
        <v>0.53646563814866766</v>
      </c>
      <c r="O21" s="6">
        <f t="shared" si="6"/>
        <v>7.8892005610098181E-2</v>
      </c>
      <c r="P21" s="6">
        <f t="shared" si="7"/>
        <v>5.9607293127629732E-3</v>
      </c>
      <c r="Q21" s="6">
        <f t="shared" si="8"/>
        <v>0</v>
      </c>
      <c r="R21" s="6">
        <f t="shared" si="9"/>
        <v>0</v>
      </c>
      <c r="S21" s="6">
        <f t="shared" si="10"/>
        <v>0</v>
      </c>
      <c r="T21" s="6">
        <f t="shared" si="11"/>
        <v>0</v>
      </c>
      <c r="U21" s="6">
        <f t="shared" si="12"/>
        <v>0</v>
      </c>
      <c r="V21" s="6">
        <f t="shared" si="13"/>
        <v>0</v>
      </c>
      <c r="W21" s="6">
        <f>SUMIFS('Pres Converted'!M$2:M$10000,'Pres Converted'!$D$2:$D$10000,W$1,'Pres Converted'!$C$2:$C$10000,$A21)</f>
        <v>585</v>
      </c>
      <c r="X21" s="6">
        <f>SUMIFS('Pres Converted'!I$2:I$10000,'Pres Converted'!$D$2:$D$10000,X$1,'Pres Converted'!$C$2:$C$10000,$A21)</f>
        <v>257</v>
      </c>
      <c r="Y21" s="6">
        <f>SUMIFS('Pres Converted'!J$2:J$10000,'Pres Converted'!$D$2:$D$10000,Y$1,'Pres Converted'!$C$2:$C$10000,$A21)</f>
        <v>285</v>
      </c>
      <c r="Z21" s="6">
        <f>SUMIFS('Pres Converted'!K$2:K$10000,'Pres Converted'!$D$2:$D$10000,Z$1,'Pres Converted'!$C$2:$C$10000,$A21)</f>
        <v>43</v>
      </c>
      <c r="AA21" s="6">
        <f>SUMIFS('Pres Converted'!L$2:L$10000,'Pres Converted'!$D$2:$D$10000,AA$1,'Pres Converted'!$C$2:$C$10000,$A21)</f>
        <v>0</v>
      </c>
      <c r="AB21" s="6"/>
      <c r="AC21" s="6"/>
      <c r="AD21" s="6"/>
      <c r="AE21" s="6"/>
      <c r="AF21" s="6"/>
      <c r="AG21" s="6"/>
      <c r="AH21" s="6">
        <f t="shared" si="1"/>
        <v>0.43931623931623931</v>
      </c>
      <c r="AI21" s="6">
        <f t="shared" si="14"/>
        <v>0.48717948717948717</v>
      </c>
      <c r="AJ21" s="6">
        <f t="shared" si="15"/>
        <v>7.3504273504273507E-2</v>
      </c>
      <c r="AK21" s="6">
        <f t="shared" si="16"/>
        <v>0</v>
      </c>
      <c r="AL21" s="6">
        <f t="shared" si="17"/>
        <v>0</v>
      </c>
      <c r="AM21" s="6">
        <f t="shared" si="18"/>
        <v>0</v>
      </c>
      <c r="AN21" s="6">
        <f t="shared" si="19"/>
        <v>0</v>
      </c>
      <c r="AO21" s="6">
        <f t="shared" si="20"/>
        <v>0</v>
      </c>
      <c r="AP21" s="6">
        <f t="shared" si="21"/>
        <v>0</v>
      </c>
      <c r="AQ21" s="6">
        <f t="shared" si="22"/>
        <v>0</v>
      </c>
      <c r="AR21" s="6">
        <f>SUMIFS('Pres Converted'!M$2:M$10000,'Pres Converted'!$D$2:$D$10000,AR$1,'Pres Converted'!$C$2:$C$10000,$A21)</f>
        <v>173</v>
      </c>
      <c r="AS21" s="6">
        <f>SUMIFS('Pres Converted'!I$2:I$10000,'Pres Converted'!$D$2:$D$10000,AS$1,'Pres Converted'!$C$2:$C$10000,$A21)</f>
        <v>78</v>
      </c>
      <c r="AT21" s="6">
        <f>SUMIFS('Pres Converted'!J$2:J$10000,'Pres Converted'!$D$2:$D$10000,AT$1,'Pres Converted'!$C$2:$C$10000,$A21)</f>
        <v>78</v>
      </c>
      <c r="AU21" s="6">
        <f>SUMIFS('Pres Converted'!K$2:K$10000,'Pres Converted'!$D$2:$D$10000,AU$1,'Pres Converted'!$C$2:$C$10000,$A21)</f>
        <v>17</v>
      </c>
      <c r="AV21" s="6">
        <f>SUMIFS('Pres Converted'!L$2:L$10000,'Pres Converted'!$D$2:$D$10000,AV$1,'Pres Converted'!$C$2:$C$10000,$A21)</f>
        <v>0</v>
      </c>
      <c r="AW21" s="6"/>
      <c r="AX21" s="6"/>
      <c r="AY21" s="6"/>
      <c r="AZ21" s="6"/>
      <c r="BA21" s="6"/>
      <c r="BB21" s="6"/>
      <c r="BC21" s="6">
        <f t="shared" si="2"/>
        <v>0.45086705202312138</v>
      </c>
      <c r="BD21" s="6">
        <f t="shared" si="23"/>
        <v>0.45086705202312138</v>
      </c>
      <c r="BE21" s="6">
        <f t="shared" si="24"/>
        <v>9.8265895953757232E-2</v>
      </c>
      <c r="BF21" s="6">
        <f t="shared" si="25"/>
        <v>0</v>
      </c>
      <c r="BG21" s="6">
        <f t="shared" si="26"/>
        <v>0</v>
      </c>
      <c r="BH21" s="6">
        <f t="shared" si="27"/>
        <v>0</v>
      </c>
      <c r="BI21" s="6">
        <f t="shared" si="28"/>
        <v>0</v>
      </c>
      <c r="BJ21" s="6">
        <f t="shared" si="29"/>
        <v>0</v>
      </c>
      <c r="BK21" s="6">
        <f t="shared" si="30"/>
        <v>0</v>
      </c>
      <c r="BL21" s="6">
        <f t="shared" si="31"/>
        <v>0</v>
      </c>
      <c r="BM21" s="6">
        <f t="shared" si="32"/>
        <v>3610</v>
      </c>
      <c r="BN21" s="6">
        <f t="shared" si="32"/>
        <v>1415</v>
      </c>
      <c r="BO21" s="6">
        <f t="shared" si="32"/>
        <v>1893</v>
      </c>
      <c r="BP21" s="6">
        <f t="shared" si="32"/>
        <v>285</v>
      </c>
      <c r="BQ21" s="6">
        <f t="shared" si="32"/>
        <v>17</v>
      </c>
      <c r="BR21" s="6">
        <f t="shared" si="32"/>
        <v>0</v>
      </c>
      <c r="BS21" s="6">
        <f t="shared" si="32"/>
        <v>0</v>
      </c>
      <c r="BT21" s="6">
        <f t="shared" si="32"/>
        <v>0</v>
      </c>
      <c r="BU21" s="6">
        <f t="shared" si="32"/>
        <v>0</v>
      </c>
      <c r="BV21" s="6">
        <f t="shared" si="32"/>
        <v>0</v>
      </c>
      <c r="BW21" s="6">
        <f t="shared" si="32"/>
        <v>0</v>
      </c>
      <c r="BX21" s="6">
        <f t="shared" si="4"/>
        <v>0.39196675900277006</v>
      </c>
      <c r="BY21" s="6">
        <f t="shared" si="33"/>
        <v>0.52437673130193907</v>
      </c>
      <c r="BZ21" s="6">
        <f t="shared" si="34"/>
        <v>7.8947368421052627E-2</v>
      </c>
      <c r="CA21" s="6">
        <f t="shared" si="35"/>
        <v>4.7091412742382268E-3</v>
      </c>
      <c r="CB21" s="6">
        <f t="shared" si="36"/>
        <v>0</v>
      </c>
      <c r="CC21" s="6">
        <f t="shared" si="37"/>
        <v>0</v>
      </c>
      <c r="CD21" s="6">
        <f t="shared" si="38"/>
        <v>0</v>
      </c>
      <c r="CE21" s="6">
        <f t="shared" si="39"/>
        <v>0</v>
      </c>
      <c r="CF21" s="6">
        <f t="shared" si="40"/>
        <v>0</v>
      </c>
      <c r="CG21" s="6">
        <f t="shared" si="41"/>
        <v>0</v>
      </c>
      <c r="CH21" s="7">
        <f t="shared" si="42"/>
        <v>0.52437673130193907</v>
      </c>
    </row>
    <row r="22" spans="1:86" x14ac:dyDescent="0.3">
      <c r="A22">
        <f t="shared" si="43"/>
        <v>20</v>
      </c>
      <c r="B22" s="6">
        <f>SUMIFS('Pres Converted'!M$2:M$10000,'Pres Converted'!$D$2:$D$10000,B$1,'Pres Converted'!$C$2:$C$10000,$A22)</f>
        <v>15519</v>
      </c>
      <c r="C22" s="6">
        <f>SUMIFS('Pres Converted'!I$2:I$10000,'Pres Converted'!$D$2:$D$10000,C$1,'Pres Converted'!$C$2:$C$10000,$A22)</f>
        <v>5160</v>
      </c>
      <c r="D22" s="6">
        <f>SUMIFS('Pres Converted'!J$2:J$10000,'Pres Converted'!$D$2:$D$10000,D$1,'Pres Converted'!$C$2:$C$10000,$A22)</f>
        <v>8645</v>
      </c>
      <c r="E22" s="6">
        <f>SUMIFS('Pres Converted'!K$2:K$10000,'Pres Converted'!$D$2:$D$10000,E$1,'Pres Converted'!$C$2:$C$10000,$A22)</f>
        <v>1462</v>
      </c>
      <c r="F22" s="6">
        <f>SUMIFS('Pres Converted'!L$2:L$10000,'Pres Converted'!$D$2:$D$10000,F$1,'Pres Converted'!$C$2:$C$10000,$A22)</f>
        <v>252</v>
      </c>
      <c r="G22" s="6"/>
      <c r="H22" s="6"/>
      <c r="I22" s="6"/>
      <c r="J22" s="6"/>
      <c r="K22" s="6"/>
      <c r="L22" s="6"/>
      <c r="M22" s="6">
        <f t="shared" si="0"/>
        <v>0.33249565049294411</v>
      </c>
      <c r="N22" s="6">
        <f t="shared" si="5"/>
        <v>0.55705908885881827</v>
      </c>
      <c r="O22" s="6">
        <f t="shared" si="6"/>
        <v>9.4207100973000835E-2</v>
      </c>
      <c r="P22" s="6">
        <f t="shared" si="7"/>
        <v>1.6238159675236806E-2</v>
      </c>
      <c r="Q22" s="6">
        <f t="shared" si="8"/>
        <v>0</v>
      </c>
      <c r="R22" s="6">
        <f t="shared" si="9"/>
        <v>0</v>
      </c>
      <c r="S22" s="6">
        <f t="shared" si="10"/>
        <v>0</v>
      </c>
      <c r="T22" s="6">
        <f t="shared" si="11"/>
        <v>0</v>
      </c>
      <c r="U22" s="6">
        <f t="shared" si="12"/>
        <v>0</v>
      </c>
      <c r="V22" s="6">
        <f t="shared" si="13"/>
        <v>0</v>
      </c>
      <c r="W22" s="6">
        <f>SUMIFS('Pres Converted'!M$2:M$10000,'Pres Converted'!$D$2:$D$10000,W$1,'Pres Converted'!$C$2:$C$10000,$A22)</f>
        <v>2513</v>
      </c>
      <c r="X22" s="6">
        <f>SUMIFS('Pres Converted'!I$2:I$10000,'Pres Converted'!$D$2:$D$10000,X$1,'Pres Converted'!$C$2:$C$10000,$A22)</f>
        <v>1141</v>
      </c>
      <c r="Y22" s="6">
        <f>SUMIFS('Pres Converted'!J$2:J$10000,'Pres Converted'!$D$2:$D$10000,Y$1,'Pres Converted'!$C$2:$C$10000,$A22)</f>
        <v>1130</v>
      </c>
      <c r="Z22" s="6">
        <f>SUMIFS('Pres Converted'!K$2:K$10000,'Pres Converted'!$D$2:$D$10000,Z$1,'Pres Converted'!$C$2:$C$10000,$A22)</f>
        <v>179</v>
      </c>
      <c r="AA22" s="6">
        <f>SUMIFS('Pres Converted'!L$2:L$10000,'Pres Converted'!$D$2:$D$10000,AA$1,'Pres Converted'!$C$2:$C$10000,$A22)</f>
        <v>63</v>
      </c>
      <c r="AB22" s="6"/>
      <c r="AC22" s="6"/>
      <c r="AD22" s="6"/>
      <c r="AE22" s="6"/>
      <c r="AF22" s="6"/>
      <c r="AG22" s="6"/>
      <c r="AH22" s="6">
        <f t="shared" si="1"/>
        <v>0.45403899721448465</v>
      </c>
      <c r="AI22" s="6">
        <f t="shared" si="14"/>
        <v>0.44966175885395943</v>
      </c>
      <c r="AJ22" s="6">
        <f t="shared" si="15"/>
        <v>7.1229606048547556E-2</v>
      </c>
      <c r="AK22" s="6">
        <f t="shared" si="16"/>
        <v>2.5069637883008356E-2</v>
      </c>
      <c r="AL22" s="6">
        <f t="shared" si="17"/>
        <v>0</v>
      </c>
      <c r="AM22" s="6">
        <f t="shared" si="18"/>
        <v>0</v>
      </c>
      <c r="AN22" s="6">
        <f t="shared" si="19"/>
        <v>0</v>
      </c>
      <c r="AO22" s="6">
        <f t="shared" si="20"/>
        <v>0</v>
      </c>
      <c r="AP22" s="6">
        <f t="shared" si="21"/>
        <v>0</v>
      </c>
      <c r="AQ22" s="6">
        <f t="shared" si="22"/>
        <v>0</v>
      </c>
      <c r="AR22" s="6">
        <f>SUMIFS('Pres Converted'!M$2:M$10000,'Pres Converted'!$D$2:$D$10000,AR$1,'Pres Converted'!$C$2:$C$10000,$A22)</f>
        <v>1064</v>
      </c>
      <c r="AS22" s="6">
        <f>SUMIFS('Pres Converted'!I$2:I$10000,'Pres Converted'!$D$2:$D$10000,AS$1,'Pres Converted'!$C$2:$C$10000,$A22)</f>
        <v>405</v>
      </c>
      <c r="AT22" s="6">
        <f>SUMIFS('Pres Converted'!J$2:J$10000,'Pres Converted'!$D$2:$D$10000,AT$1,'Pres Converted'!$C$2:$C$10000,$A22)</f>
        <v>531</v>
      </c>
      <c r="AU22" s="6">
        <f>SUMIFS('Pres Converted'!K$2:K$10000,'Pres Converted'!$D$2:$D$10000,AU$1,'Pres Converted'!$C$2:$C$10000,$A22)</f>
        <v>110</v>
      </c>
      <c r="AV22" s="6">
        <f>SUMIFS('Pres Converted'!L$2:L$10000,'Pres Converted'!$D$2:$D$10000,AV$1,'Pres Converted'!$C$2:$C$10000,$A22)</f>
        <v>18</v>
      </c>
      <c r="AW22" s="6"/>
      <c r="AX22" s="6"/>
      <c r="AY22" s="6"/>
      <c r="AZ22" s="6"/>
      <c r="BA22" s="6"/>
      <c r="BB22" s="6"/>
      <c r="BC22" s="6">
        <f t="shared" si="2"/>
        <v>0.38063909774436089</v>
      </c>
      <c r="BD22" s="6">
        <f t="shared" si="23"/>
        <v>0.49906015037593987</v>
      </c>
      <c r="BE22" s="6">
        <f t="shared" si="24"/>
        <v>0.10338345864661654</v>
      </c>
      <c r="BF22" s="6">
        <f t="shared" si="25"/>
        <v>1.6917293233082706E-2</v>
      </c>
      <c r="BG22" s="6">
        <f t="shared" si="26"/>
        <v>0</v>
      </c>
      <c r="BH22" s="6">
        <f t="shared" si="27"/>
        <v>0</v>
      </c>
      <c r="BI22" s="6">
        <f t="shared" si="28"/>
        <v>0</v>
      </c>
      <c r="BJ22" s="6">
        <f t="shared" si="29"/>
        <v>0</v>
      </c>
      <c r="BK22" s="6">
        <f t="shared" si="30"/>
        <v>0</v>
      </c>
      <c r="BL22" s="6">
        <f t="shared" si="31"/>
        <v>0</v>
      </c>
      <c r="BM22" s="6">
        <f t="shared" si="32"/>
        <v>19096</v>
      </c>
      <c r="BN22" s="6">
        <f t="shared" si="32"/>
        <v>6706</v>
      </c>
      <c r="BO22" s="6">
        <f t="shared" si="32"/>
        <v>10306</v>
      </c>
      <c r="BP22" s="6">
        <f t="shared" si="32"/>
        <v>1751</v>
      </c>
      <c r="BQ22" s="6">
        <f t="shared" si="32"/>
        <v>333</v>
      </c>
      <c r="BR22" s="6">
        <f t="shared" si="32"/>
        <v>0</v>
      </c>
      <c r="BS22" s="6">
        <f t="shared" si="32"/>
        <v>0</v>
      </c>
      <c r="BT22" s="6">
        <f t="shared" si="32"/>
        <v>0</v>
      </c>
      <c r="BU22" s="6">
        <f t="shared" si="32"/>
        <v>0</v>
      </c>
      <c r="BV22" s="6">
        <f t="shared" si="32"/>
        <v>0</v>
      </c>
      <c r="BW22" s="6">
        <f t="shared" si="32"/>
        <v>0</v>
      </c>
      <c r="BX22" s="6">
        <f t="shared" si="4"/>
        <v>0.35117302052785926</v>
      </c>
      <c r="BY22" s="6">
        <f t="shared" si="33"/>
        <v>0.539694176790951</v>
      </c>
      <c r="BZ22" s="6">
        <f t="shared" si="34"/>
        <v>9.1694595726853789E-2</v>
      </c>
      <c r="CA22" s="6">
        <f t="shared" si="35"/>
        <v>1.7438206954335986E-2</v>
      </c>
      <c r="CB22" s="6">
        <f t="shared" si="36"/>
        <v>0</v>
      </c>
      <c r="CC22" s="6">
        <f t="shared" si="37"/>
        <v>0</v>
      </c>
      <c r="CD22" s="6">
        <f t="shared" si="38"/>
        <v>0</v>
      </c>
      <c r="CE22" s="6">
        <f t="shared" si="39"/>
        <v>0</v>
      </c>
      <c r="CF22" s="6">
        <f t="shared" si="40"/>
        <v>0</v>
      </c>
      <c r="CG22" s="6">
        <f t="shared" si="41"/>
        <v>0</v>
      </c>
      <c r="CH22" s="7">
        <f t="shared" si="42"/>
        <v>0.539694176790951</v>
      </c>
    </row>
    <row r="23" spans="1:86" x14ac:dyDescent="0.3">
      <c r="A23">
        <f t="shared" si="43"/>
        <v>21</v>
      </c>
      <c r="B23" s="6">
        <f>SUMIFS('Pres Converted'!M$2:M$10000,'Pres Converted'!$D$2:$D$10000,B$1,'Pres Converted'!$C$2:$C$10000,$A23)</f>
        <v>1744</v>
      </c>
      <c r="C23" s="6">
        <f>SUMIFS('Pres Converted'!I$2:I$10000,'Pres Converted'!$D$2:$D$10000,C$1,'Pres Converted'!$C$2:$C$10000,$A23)</f>
        <v>1058</v>
      </c>
      <c r="D23" s="6">
        <f>SUMIFS('Pres Converted'!J$2:J$10000,'Pres Converted'!$D$2:$D$10000,D$1,'Pres Converted'!$C$2:$C$10000,$A23)</f>
        <v>629</v>
      </c>
      <c r="E23" s="6">
        <f>SUMIFS('Pres Converted'!K$2:K$10000,'Pres Converted'!$D$2:$D$10000,E$1,'Pres Converted'!$C$2:$C$10000,$A23)</f>
        <v>56</v>
      </c>
      <c r="F23" s="6">
        <f>SUMIFS('Pres Converted'!L$2:L$10000,'Pres Converted'!$D$2:$D$10000,F$1,'Pres Converted'!$C$2:$C$10000,$A23)</f>
        <v>1</v>
      </c>
      <c r="G23" s="6"/>
      <c r="H23" s="6"/>
      <c r="I23" s="6"/>
      <c r="J23" s="6"/>
      <c r="K23" s="6"/>
      <c r="L23" s="6"/>
      <c r="M23" s="6">
        <f t="shared" si="0"/>
        <v>0.60665137614678899</v>
      </c>
      <c r="N23" s="6">
        <f t="shared" si="5"/>
        <v>0.36066513761467889</v>
      </c>
      <c r="O23" s="6">
        <f t="shared" si="6"/>
        <v>3.2110091743119268E-2</v>
      </c>
      <c r="P23" s="6">
        <f t="shared" si="7"/>
        <v>5.7339449541284407E-4</v>
      </c>
      <c r="Q23" s="6">
        <f t="shared" si="8"/>
        <v>0</v>
      </c>
      <c r="R23" s="6">
        <f t="shared" si="9"/>
        <v>0</v>
      </c>
      <c r="S23" s="6">
        <f t="shared" si="10"/>
        <v>0</v>
      </c>
      <c r="T23" s="6">
        <f t="shared" si="11"/>
        <v>0</v>
      </c>
      <c r="U23" s="6">
        <f t="shared" si="12"/>
        <v>0</v>
      </c>
      <c r="V23" s="6">
        <f t="shared" si="13"/>
        <v>0</v>
      </c>
      <c r="W23" s="6">
        <f>SUMIFS('Pres Converted'!M$2:M$10000,'Pres Converted'!$D$2:$D$10000,W$1,'Pres Converted'!$C$2:$C$10000,$A23)</f>
        <v>164</v>
      </c>
      <c r="X23" s="6">
        <f>SUMIFS('Pres Converted'!I$2:I$10000,'Pres Converted'!$D$2:$D$10000,X$1,'Pres Converted'!$C$2:$C$10000,$A23)</f>
        <v>94</v>
      </c>
      <c r="Y23" s="6">
        <f>SUMIFS('Pres Converted'!J$2:J$10000,'Pres Converted'!$D$2:$D$10000,Y$1,'Pres Converted'!$C$2:$C$10000,$A23)</f>
        <v>63</v>
      </c>
      <c r="Z23" s="6">
        <f>SUMIFS('Pres Converted'!K$2:K$10000,'Pres Converted'!$D$2:$D$10000,Z$1,'Pres Converted'!$C$2:$C$10000,$A23)</f>
        <v>5</v>
      </c>
      <c r="AA23" s="6">
        <f>SUMIFS('Pres Converted'!L$2:L$10000,'Pres Converted'!$D$2:$D$10000,AA$1,'Pres Converted'!$C$2:$C$10000,$A23)</f>
        <v>2</v>
      </c>
      <c r="AB23" s="6"/>
      <c r="AC23" s="6"/>
      <c r="AD23" s="6"/>
      <c r="AE23" s="6"/>
      <c r="AF23" s="6"/>
      <c r="AG23" s="6"/>
      <c r="AH23" s="6">
        <f t="shared" si="1"/>
        <v>0.57317073170731703</v>
      </c>
      <c r="AI23" s="6">
        <f t="shared" si="14"/>
        <v>0.38414634146341464</v>
      </c>
      <c r="AJ23" s="6">
        <f t="shared" si="15"/>
        <v>3.048780487804878E-2</v>
      </c>
      <c r="AK23" s="6">
        <f t="shared" si="16"/>
        <v>1.2195121951219513E-2</v>
      </c>
      <c r="AL23" s="6">
        <f t="shared" si="17"/>
        <v>0</v>
      </c>
      <c r="AM23" s="6">
        <f t="shared" si="18"/>
        <v>0</v>
      </c>
      <c r="AN23" s="6">
        <f t="shared" si="19"/>
        <v>0</v>
      </c>
      <c r="AO23" s="6">
        <f t="shared" si="20"/>
        <v>0</v>
      </c>
      <c r="AP23" s="6">
        <f t="shared" si="21"/>
        <v>0</v>
      </c>
      <c r="AQ23" s="6">
        <f t="shared" si="22"/>
        <v>0</v>
      </c>
      <c r="AR23" s="6">
        <f>SUMIFS('Pres Converted'!M$2:M$10000,'Pres Converted'!$D$2:$D$10000,AR$1,'Pres Converted'!$C$2:$C$10000,$A23)</f>
        <v>140</v>
      </c>
      <c r="AS23" s="6">
        <f>SUMIFS('Pres Converted'!I$2:I$10000,'Pres Converted'!$D$2:$D$10000,AS$1,'Pres Converted'!$C$2:$C$10000,$A23)</f>
        <v>77</v>
      </c>
      <c r="AT23" s="6">
        <f>SUMIFS('Pres Converted'!J$2:J$10000,'Pres Converted'!$D$2:$D$10000,AT$1,'Pres Converted'!$C$2:$C$10000,$A23)</f>
        <v>57</v>
      </c>
      <c r="AU23" s="6">
        <f>SUMIFS('Pres Converted'!K$2:K$10000,'Pres Converted'!$D$2:$D$10000,AU$1,'Pres Converted'!$C$2:$C$10000,$A23)</f>
        <v>6</v>
      </c>
      <c r="AV23" s="6">
        <f>SUMIFS('Pres Converted'!L$2:L$10000,'Pres Converted'!$D$2:$D$10000,AV$1,'Pres Converted'!$C$2:$C$10000,$A23)</f>
        <v>0</v>
      </c>
      <c r="AW23" s="6"/>
      <c r="AX23" s="6"/>
      <c r="AY23" s="6"/>
      <c r="AZ23" s="6"/>
      <c r="BA23" s="6"/>
      <c r="BB23" s="6"/>
      <c r="BC23" s="6">
        <f t="shared" si="2"/>
        <v>0.55000000000000004</v>
      </c>
      <c r="BD23" s="6">
        <f t="shared" si="23"/>
        <v>0.40714285714285714</v>
      </c>
      <c r="BE23" s="6">
        <f t="shared" si="24"/>
        <v>4.2857142857142858E-2</v>
      </c>
      <c r="BF23" s="6">
        <f t="shared" si="25"/>
        <v>0</v>
      </c>
      <c r="BG23" s="6">
        <f t="shared" si="26"/>
        <v>0</v>
      </c>
      <c r="BH23" s="6">
        <f t="shared" si="27"/>
        <v>0</v>
      </c>
      <c r="BI23" s="6">
        <f t="shared" si="28"/>
        <v>0</v>
      </c>
      <c r="BJ23" s="6">
        <f t="shared" si="29"/>
        <v>0</v>
      </c>
      <c r="BK23" s="6">
        <f t="shared" si="30"/>
        <v>0</v>
      </c>
      <c r="BL23" s="6">
        <f t="shared" si="31"/>
        <v>0</v>
      </c>
      <c r="BM23" s="6">
        <f t="shared" si="32"/>
        <v>2048</v>
      </c>
      <c r="BN23" s="6">
        <f t="shared" si="32"/>
        <v>1229</v>
      </c>
      <c r="BO23" s="6">
        <f t="shared" si="32"/>
        <v>749</v>
      </c>
      <c r="BP23" s="6">
        <f t="shared" si="32"/>
        <v>67</v>
      </c>
      <c r="BQ23" s="6">
        <f t="shared" si="32"/>
        <v>3</v>
      </c>
      <c r="BR23" s="6">
        <f t="shared" si="32"/>
        <v>0</v>
      </c>
      <c r="BS23" s="6">
        <f t="shared" si="32"/>
        <v>0</v>
      </c>
      <c r="BT23" s="6">
        <f t="shared" si="32"/>
        <v>0</v>
      </c>
      <c r="BU23" s="6">
        <f t="shared" si="32"/>
        <v>0</v>
      </c>
      <c r="BV23" s="6">
        <f t="shared" si="32"/>
        <v>0</v>
      </c>
      <c r="BW23" s="6">
        <f t="shared" si="32"/>
        <v>0</v>
      </c>
      <c r="BX23" s="6">
        <f t="shared" si="4"/>
        <v>0.60009765625</v>
      </c>
      <c r="BY23" s="6">
        <f t="shared" si="33"/>
        <v>0.36572265625</v>
      </c>
      <c r="BZ23" s="6">
        <f t="shared" si="34"/>
        <v>3.271484375E-2</v>
      </c>
      <c r="CA23" s="6">
        <f t="shared" si="35"/>
        <v>1.46484375E-3</v>
      </c>
      <c r="CB23" s="6">
        <f t="shared" si="36"/>
        <v>0</v>
      </c>
      <c r="CC23" s="6">
        <f t="shared" si="37"/>
        <v>0</v>
      </c>
      <c r="CD23" s="6">
        <f t="shared" si="38"/>
        <v>0</v>
      </c>
      <c r="CE23" s="6">
        <f t="shared" si="39"/>
        <v>0</v>
      </c>
      <c r="CF23" s="6">
        <f t="shared" si="40"/>
        <v>0</v>
      </c>
      <c r="CG23" s="6">
        <f t="shared" si="41"/>
        <v>0</v>
      </c>
      <c r="CH23" s="7">
        <f t="shared" si="42"/>
        <v>2.60009765625</v>
      </c>
    </row>
    <row r="24" spans="1:86" x14ac:dyDescent="0.3">
      <c r="A24">
        <f t="shared" si="43"/>
        <v>22</v>
      </c>
      <c r="B24" s="6">
        <f>SUMIFS('Pres Converted'!M$2:M$10000,'Pres Converted'!$D$2:$D$10000,B$1,'Pres Converted'!$C$2:$C$10000,$A24)</f>
        <v>2044</v>
      </c>
      <c r="C24" s="6">
        <f>SUMIFS('Pres Converted'!I$2:I$10000,'Pres Converted'!$D$2:$D$10000,C$1,'Pres Converted'!$C$2:$C$10000,$A24)</f>
        <v>986</v>
      </c>
      <c r="D24" s="6">
        <f>SUMIFS('Pres Converted'!J$2:J$10000,'Pres Converted'!$D$2:$D$10000,D$1,'Pres Converted'!$C$2:$C$10000,$A24)</f>
        <v>1000</v>
      </c>
      <c r="E24" s="6">
        <f>SUMIFS('Pres Converted'!K$2:K$10000,'Pres Converted'!$D$2:$D$10000,E$1,'Pres Converted'!$C$2:$C$10000,$A24)</f>
        <v>52</v>
      </c>
      <c r="F24" s="6">
        <f>SUMIFS('Pres Converted'!L$2:L$10000,'Pres Converted'!$D$2:$D$10000,F$1,'Pres Converted'!$C$2:$C$10000,$A24)</f>
        <v>6</v>
      </c>
      <c r="G24" s="6"/>
      <c r="H24" s="6"/>
      <c r="I24" s="6"/>
      <c r="J24" s="6"/>
      <c r="K24" s="6"/>
      <c r="L24" s="6"/>
      <c r="M24" s="6">
        <f t="shared" si="0"/>
        <v>0.48238747553816047</v>
      </c>
      <c r="N24" s="6">
        <f t="shared" si="5"/>
        <v>0.48923679060665359</v>
      </c>
      <c r="O24" s="6">
        <f t="shared" si="6"/>
        <v>2.5440313111545987E-2</v>
      </c>
      <c r="P24" s="6">
        <f t="shared" si="7"/>
        <v>2.9354207436399216E-3</v>
      </c>
      <c r="Q24" s="6">
        <f t="shared" si="8"/>
        <v>0</v>
      </c>
      <c r="R24" s="6">
        <f t="shared" si="9"/>
        <v>0</v>
      </c>
      <c r="S24" s="6">
        <f t="shared" si="10"/>
        <v>0</v>
      </c>
      <c r="T24" s="6">
        <f t="shared" si="11"/>
        <v>0</v>
      </c>
      <c r="U24" s="6">
        <f t="shared" si="12"/>
        <v>0</v>
      </c>
      <c r="V24" s="6">
        <f t="shared" si="13"/>
        <v>0</v>
      </c>
      <c r="W24" s="6">
        <f>SUMIFS('Pres Converted'!M$2:M$10000,'Pres Converted'!$D$2:$D$10000,W$1,'Pres Converted'!$C$2:$C$10000,$A24)</f>
        <v>168</v>
      </c>
      <c r="X24" s="6">
        <f>SUMIFS('Pres Converted'!I$2:I$10000,'Pres Converted'!$D$2:$D$10000,X$1,'Pres Converted'!$C$2:$C$10000,$A24)</f>
        <v>67</v>
      </c>
      <c r="Y24" s="6">
        <f>SUMIFS('Pres Converted'!J$2:J$10000,'Pres Converted'!$D$2:$D$10000,Y$1,'Pres Converted'!$C$2:$C$10000,$A24)</f>
        <v>90</v>
      </c>
      <c r="Z24" s="6">
        <f>SUMIFS('Pres Converted'!K$2:K$10000,'Pres Converted'!$D$2:$D$10000,Z$1,'Pres Converted'!$C$2:$C$10000,$A24)</f>
        <v>10</v>
      </c>
      <c r="AA24" s="6">
        <f>SUMIFS('Pres Converted'!L$2:L$10000,'Pres Converted'!$D$2:$D$10000,AA$1,'Pres Converted'!$C$2:$C$10000,$A24)</f>
        <v>1</v>
      </c>
      <c r="AB24" s="6"/>
      <c r="AC24" s="6"/>
      <c r="AD24" s="6"/>
      <c r="AE24" s="6"/>
      <c r="AF24" s="6"/>
      <c r="AG24" s="6"/>
      <c r="AH24" s="6">
        <f t="shared" si="1"/>
        <v>0.39880952380952384</v>
      </c>
      <c r="AI24" s="6">
        <f t="shared" si="14"/>
        <v>0.5357142857142857</v>
      </c>
      <c r="AJ24" s="6">
        <f t="shared" si="15"/>
        <v>5.9523809523809521E-2</v>
      </c>
      <c r="AK24" s="6">
        <f t="shared" si="16"/>
        <v>5.9523809523809521E-3</v>
      </c>
      <c r="AL24" s="6">
        <f t="shared" si="17"/>
        <v>0</v>
      </c>
      <c r="AM24" s="6">
        <f t="shared" si="18"/>
        <v>0</v>
      </c>
      <c r="AN24" s="6">
        <f t="shared" si="19"/>
        <v>0</v>
      </c>
      <c r="AO24" s="6">
        <f t="shared" si="20"/>
        <v>0</v>
      </c>
      <c r="AP24" s="6">
        <f t="shared" si="21"/>
        <v>0</v>
      </c>
      <c r="AQ24" s="6">
        <f t="shared" si="22"/>
        <v>0</v>
      </c>
      <c r="AR24" s="6">
        <f>SUMIFS('Pres Converted'!M$2:M$10000,'Pres Converted'!$D$2:$D$10000,AR$1,'Pres Converted'!$C$2:$C$10000,$A24)</f>
        <v>74</v>
      </c>
      <c r="AS24" s="6">
        <f>SUMIFS('Pres Converted'!I$2:I$10000,'Pres Converted'!$D$2:$D$10000,AS$1,'Pres Converted'!$C$2:$C$10000,$A24)</f>
        <v>33</v>
      </c>
      <c r="AT24" s="6">
        <f>SUMIFS('Pres Converted'!J$2:J$10000,'Pres Converted'!$D$2:$D$10000,AT$1,'Pres Converted'!$C$2:$C$10000,$A24)</f>
        <v>39</v>
      </c>
      <c r="AU24" s="6">
        <f>SUMIFS('Pres Converted'!K$2:K$10000,'Pres Converted'!$D$2:$D$10000,AU$1,'Pres Converted'!$C$2:$C$10000,$A24)</f>
        <v>2</v>
      </c>
      <c r="AV24" s="6">
        <f>SUMIFS('Pres Converted'!L$2:L$10000,'Pres Converted'!$D$2:$D$10000,AV$1,'Pres Converted'!$C$2:$C$10000,$A24)</f>
        <v>0</v>
      </c>
      <c r="AW24" s="6"/>
      <c r="AX24" s="6"/>
      <c r="AY24" s="6"/>
      <c r="AZ24" s="6"/>
      <c r="BA24" s="6"/>
      <c r="BB24" s="6"/>
      <c r="BC24" s="6">
        <f t="shared" si="2"/>
        <v>0.44594594594594594</v>
      </c>
      <c r="BD24" s="6">
        <f t="shared" si="23"/>
        <v>0.52702702702702697</v>
      </c>
      <c r="BE24" s="6">
        <f t="shared" si="24"/>
        <v>2.7027027027027029E-2</v>
      </c>
      <c r="BF24" s="6">
        <f t="shared" si="25"/>
        <v>0</v>
      </c>
      <c r="BG24" s="6">
        <f t="shared" si="26"/>
        <v>0</v>
      </c>
      <c r="BH24" s="6">
        <f t="shared" si="27"/>
        <v>0</v>
      </c>
      <c r="BI24" s="6">
        <f t="shared" si="28"/>
        <v>0</v>
      </c>
      <c r="BJ24" s="6">
        <f t="shared" si="29"/>
        <v>0</v>
      </c>
      <c r="BK24" s="6">
        <f t="shared" si="30"/>
        <v>0</v>
      </c>
      <c r="BL24" s="6">
        <f t="shared" si="31"/>
        <v>0</v>
      </c>
      <c r="BM24" s="6">
        <f t="shared" si="32"/>
        <v>2286</v>
      </c>
      <c r="BN24" s="6">
        <f t="shared" si="32"/>
        <v>1086</v>
      </c>
      <c r="BO24" s="6">
        <f t="shared" si="32"/>
        <v>1129</v>
      </c>
      <c r="BP24" s="6">
        <f t="shared" si="32"/>
        <v>64</v>
      </c>
      <c r="BQ24" s="6">
        <f t="shared" si="32"/>
        <v>7</v>
      </c>
      <c r="BR24" s="6">
        <f t="shared" si="32"/>
        <v>0</v>
      </c>
      <c r="BS24" s="6">
        <f t="shared" si="32"/>
        <v>0</v>
      </c>
      <c r="BT24" s="6">
        <f t="shared" si="32"/>
        <v>0</v>
      </c>
      <c r="BU24" s="6">
        <f t="shared" si="32"/>
        <v>0</v>
      </c>
      <c r="BV24" s="6">
        <f t="shared" si="32"/>
        <v>0</v>
      </c>
      <c r="BW24" s="6">
        <f t="shared" si="32"/>
        <v>0</v>
      </c>
      <c r="BX24" s="6">
        <f t="shared" si="4"/>
        <v>0.47506561679790027</v>
      </c>
      <c r="BY24" s="6">
        <f t="shared" si="33"/>
        <v>0.49387576552930884</v>
      </c>
      <c r="BZ24" s="6">
        <f t="shared" si="34"/>
        <v>2.799650043744532E-2</v>
      </c>
      <c r="CA24" s="6">
        <f t="shared" si="35"/>
        <v>3.0621172353455816E-3</v>
      </c>
      <c r="CB24" s="6">
        <f t="shared" si="36"/>
        <v>0</v>
      </c>
      <c r="CC24" s="6">
        <f t="shared" si="37"/>
        <v>0</v>
      </c>
      <c r="CD24" s="6">
        <f t="shared" si="38"/>
        <v>0</v>
      </c>
      <c r="CE24" s="6">
        <f t="shared" si="39"/>
        <v>0</v>
      </c>
      <c r="CF24" s="6">
        <f t="shared" si="40"/>
        <v>0</v>
      </c>
      <c r="CG24" s="6">
        <f t="shared" si="41"/>
        <v>0</v>
      </c>
      <c r="CH24" s="7">
        <f t="shared" si="42"/>
        <v>0.49387576552930884</v>
      </c>
    </row>
    <row r="25" spans="1:86" x14ac:dyDescent="0.3">
      <c r="A25" t="s">
        <v>41</v>
      </c>
      <c r="B25" s="6">
        <f t="shared" ref="B25:L25" si="44">SUM(B3:B24)</f>
        <v>104000</v>
      </c>
      <c r="C25" s="6">
        <f t="shared" si="44"/>
        <v>36520</v>
      </c>
      <c r="D25" s="6">
        <f t="shared" si="44"/>
        <v>60943</v>
      </c>
      <c r="E25" s="6">
        <f t="shared" si="44"/>
        <v>5668</v>
      </c>
      <c r="F25" s="6">
        <f t="shared" si="44"/>
        <v>869</v>
      </c>
      <c r="G25" s="6">
        <f t="shared" si="44"/>
        <v>0</v>
      </c>
      <c r="H25" s="6">
        <f t="shared" si="44"/>
        <v>0</v>
      </c>
      <c r="I25" s="6">
        <f t="shared" si="44"/>
        <v>0</v>
      </c>
      <c r="J25" s="6">
        <f t="shared" si="44"/>
        <v>0</v>
      </c>
      <c r="K25" s="6">
        <f t="shared" si="44"/>
        <v>0</v>
      </c>
      <c r="L25" s="6">
        <f t="shared" si="44"/>
        <v>0</v>
      </c>
      <c r="M25" s="6">
        <f t="shared" si="0"/>
        <v>0.35115384615384615</v>
      </c>
      <c r="N25" s="6">
        <f t="shared" si="5"/>
        <v>0.58599038461538466</v>
      </c>
      <c r="O25" s="6">
        <f t="shared" si="6"/>
        <v>5.45E-2</v>
      </c>
      <c r="P25" s="6">
        <f t="shared" si="7"/>
        <v>8.3557692307692309E-3</v>
      </c>
      <c r="Q25" s="6">
        <f t="shared" si="8"/>
        <v>0</v>
      </c>
      <c r="R25" s="6">
        <f t="shared" si="9"/>
        <v>0</v>
      </c>
      <c r="S25" s="6">
        <f t="shared" si="10"/>
        <v>0</v>
      </c>
      <c r="T25" s="6">
        <f t="shared" si="11"/>
        <v>0</v>
      </c>
      <c r="U25" s="6">
        <f t="shared" si="12"/>
        <v>0</v>
      </c>
      <c r="V25" s="6">
        <f t="shared" si="13"/>
        <v>0</v>
      </c>
      <c r="W25" s="6">
        <f t="shared" ref="W25:AG25" si="45">SUM(W3:W24)</f>
        <v>12620</v>
      </c>
      <c r="X25" s="6">
        <f t="shared" si="45"/>
        <v>4878</v>
      </c>
      <c r="Y25" s="6">
        <f t="shared" si="45"/>
        <v>6863</v>
      </c>
      <c r="Z25" s="6">
        <f t="shared" si="45"/>
        <v>682</v>
      </c>
      <c r="AA25" s="6">
        <f t="shared" si="45"/>
        <v>197</v>
      </c>
      <c r="AB25" s="6">
        <f t="shared" si="45"/>
        <v>0</v>
      </c>
      <c r="AC25" s="6">
        <f t="shared" si="45"/>
        <v>0</v>
      </c>
      <c r="AD25" s="6">
        <f t="shared" si="45"/>
        <v>0</v>
      </c>
      <c r="AE25" s="6">
        <f t="shared" si="45"/>
        <v>0</v>
      </c>
      <c r="AF25" s="6">
        <f t="shared" si="45"/>
        <v>0</v>
      </c>
      <c r="AG25" s="6">
        <f t="shared" si="45"/>
        <v>0</v>
      </c>
      <c r="AH25" s="6">
        <f t="shared" si="1"/>
        <v>0.38652931854199685</v>
      </c>
      <c r="AI25" s="6">
        <f t="shared" si="14"/>
        <v>0.54381933438985741</v>
      </c>
      <c r="AJ25" s="6">
        <f t="shared" si="15"/>
        <v>5.4041204437400951E-2</v>
      </c>
      <c r="AK25" s="6">
        <f t="shared" si="16"/>
        <v>1.5610142630744849E-2</v>
      </c>
      <c r="AL25" s="6">
        <f t="shared" si="17"/>
        <v>0</v>
      </c>
      <c r="AM25" s="6">
        <f t="shared" si="18"/>
        <v>0</v>
      </c>
      <c r="AN25" s="6">
        <f t="shared" si="19"/>
        <v>0</v>
      </c>
      <c r="AO25" s="6">
        <f t="shared" si="20"/>
        <v>0</v>
      </c>
      <c r="AP25" s="6">
        <f t="shared" si="21"/>
        <v>0</v>
      </c>
      <c r="AQ25" s="6">
        <f t="shared" si="22"/>
        <v>0</v>
      </c>
      <c r="AR25" s="6">
        <f t="shared" ref="AR25:BB25" si="46">SUM(AR3:AR24)</f>
        <v>6954</v>
      </c>
      <c r="AS25" s="6">
        <f t="shared" si="46"/>
        <v>2660</v>
      </c>
      <c r="AT25" s="6">
        <f t="shared" si="46"/>
        <v>3749</v>
      </c>
      <c r="AU25" s="6">
        <f t="shared" si="46"/>
        <v>435</v>
      </c>
      <c r="AV25" s="6">
        <f t="shared" si="46"/>
        <v>110</v>
      </c>
      <c r="AW25" s="6">
        <f t="shared" si="46"/>
        <v>0</v>
      </c>
      <c r="AX25" s="6">
        <f t="shared" si="46"/>
        <v>0</v>
      </c>
      <c r="AY25" s="6">
        <f t="shared" si="46"/>
        <v>0</v>
      </c>
      <c r="AZ25" s="6">
        <f t="shared" si="46"/>
        <v>0</v>
      </c>
      <c r="BA25" s="6">
        <f t="shared" si="46"/>
        <v>0</v>
      </c>
      <c r="BB25" s="6">
        <f t="shared" si="46"/>
        <v>0</v>
      </c>
      <c r="BC25" s="6">
        <f t="shared" si="2"/>
        <v>0.38251366120218577</v>
      </c>
      <c r="BD25" s="6">
        <f t="shared" si="23"/>
        <v>0.53911417888984758</v>
      </c>
      <c r="BE25" s="6">
        <f t="shared" si="24"/>
        <v>6.2553925798101817E-2</v>
      </c>
      <c r="BF25" s="6">
        <f t="shared" si="25"/>
        <v>1.5818234109864826E-2</v>
      </c>
      <c r="BG25" s="6">
        <f t="shared" si="26"/>
        <v>0</v>
      </c>
      <c r="BH25" s="6">
        <f t="shared" si="27"/>
        <v>0</v>
      </c>
      <c r="BI25" s="6">
        <f t="shared" si="27"/>
        <v>0</v>
      </c>
      <c r="BJ25" s="6">
        <f t="shared" si="27"/>
        <v>0</v>
      </c>
      <c r="BK25" s="6">
        <f t="shared" si="27"/>
        <v>0</v>
      </c>
      <c r="BL25" s="6">
        <f t="shared" si="27"/>
        <v>0</v>
      </c>
      <c r="BM25" s="6">
        <f t="shared" ref="BM25:BW25" si="47">SUM(BM3:BM24)</f>
        <v>123574</v>
      </c>
      <c r="BN25" s="6">
        <f t="shared" si="47"/>
        <v>44058</v>
      </c>
      <c r="BO25" s="6">
        <f t="shared" si="47"/>
        <v>71555</v>
      </c>
      <c r="BP25" s="6">
        <f t="shared" si="47"/>
        <v>6785</v>
      </c>
      <c r="BQ25" s="6">
        <f t="shared" si="47"/>
        <v>1176</v>
      </c>
      <c r="BR25" s="6">
        <f t="shared" si="47"/>
        <v>0</v>
      </c>
      <c r="BS25" s="6">
        <f t="shared" si="47"/>
        <v>0</v>
      </c>
      <c r="BT25" s="6">
        <f t="shared" si="47"/>
        <v>0</v>
      </c>
      <c r="BU25" s="6">
        <f t="shared" si="47"/>
        <v>0</v>
      </c>
      <c r="BV25" s="6">
        <f t="shared" si="47"/>
        <v>0</v>
      </c>
      <c r="BW25" s="6">
        <f t="shared" si="47"/>
        <v>0</v>
      </c>
      <c r="BX25" s="6">
        <f t="shared" si="4"/>
        <v>0.3565313091750692</v>
      </c>
      <c r="BY25" s="6">
        <f t="shared" si="33"/>
        <v>0.57904575396118929</v>
      </c>
      <c r="BZ25" s="6">
        <f t="shared" si="34"/>
        <v>5.4906371890527134E-2</v>
      </c>
      <c r="CA25" s="6">
        <f t="shared" si="35"/>
        <v>9.5165649732144308E-3</v>
      </c>
      <c r="CB25" s="6">
        <f t="shared" si="36"/>
        <v>0</v>
      </c>
      <c r="CC25" s="6">
        <f t="shared" si="37"/>
        <v>0</v>
      </c>
      <c r="CD25" s="6">
        <f t="shared" si="38"/>
        <v>0</v>
      </c>
      <c r="CE25" s="6">
        <f t="shared" si="39"/>
        <v>0</v>
      </c>
      <c r="CF25" s="6">
        <f t="shared" si="40"/>
        <v>0</v>
      </c>
      <c r="CG25" s="6">
        <f t="shared" si="41"/>
        <v>0</v>
      </c>
      <c r="CH25" s="7">
        <f t="shared" si="42"/>
        <v>0.57904575396118929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8108-94D6-410C-A801-F06BB0946C7C}">
  <dimension ref="A1:XFD176"/>
  <sheetViews>
    <sheetView topLeftCell="D66" workbookViewId="0">
      <selection activeCell="E96" sqref="E96"/>
    </sheetView>
  </sheetViews>
  <sheetFormatPr defaultRowHeight="14.4" x14ac:dyDescent="0.3"/>
  <sheetData>
    <row r="1" spans="1:149" x14ac:dyDescent="0.3">
      <c r="A1" s="8" t="s">
        <v>933</v>
      </c>
      <c r="B1" t="s">
        <v>934</v>
      </c>
      <c r="C1" t="s">
        <v>935</v>
      </c>
      <c r="D1" t="s">
        <v>453</v>
      </c>
      <c r="E1" t="s">
        <v>6</v>
      </c>
      <c r="F1" t="s">
        <v>7</v>
      </c>
      <c r="G1" t="s">
        <v>8</v>
      </c>
      <c r="H1" t="s">
        <v>9</v>
      </c>
      <c r="K1" s="4"/>
      <c r="L1" s="4"/>
      <c r="M1" s="5"/>
      <c r="N1" s="4"/>
      <c r="O1" t="s">
        <v>454</v>
      </c>
      <c r="P1" t="s">
        <v>930</v>
      </c>
      <c r="Q1" t="s">
        <v>931</v>
      </c>
      <c r="R1" t="s">
        <v>455</v>
      </c>
      <c r="T1" s="4"/>
      <c r="U1" s="4"/>
      <c r="V1" s="4"/>
      <c r="W1" s="4"/>
      <c r="X1" s="4"/>
      <c r="Y1" s="3" t="s">
        <v>986</v>
      </c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t="s">
        <v>1</v>
      </c>
      <c r="AU1" t="s">
        <v>427</v>
      </c>
      <c r="AV1" s="6"/>
      <c r="AW1" s="6"/>
      <c r="AX1" s="6"/>
      <c r="AY1" s="6"/>
      <c r="AZ1" s="6"/>
      <c r="BA1" s="6"/>
      <c r="BB1" s="6"/>
      <c r="BC1" s="6"/>
      <c r="BD1" s="6"/>
      <c r="BF1" t="s">
        <v>936</v>
      </c>
      <c r="BG1" t="s">
        <v>10</v>
      </c>
      <c r="BH1" t="s">
        <v>10</v>
      </c>
      <c r="BI1" t="s">
        <v>10</v>
      </c>
      <c r="BJ1" t="s">
        <v>10</v>
      </c>
      <c r="BK1" t="s">
        <v>10</v>
      </c>
      <c r="BL1" t="s">
        <v>10</v>
      </c>
      <c r="BM1" t="s">
        <v>10</v>
      </c>
      <c r="BN1" t="s">
        <v>10</v>
      </c>
      <c r="BO1" t="s">
        <v>10</v>
      </c>
      <c r="BP1" s="2" t="s">
        <v>10</v>
      </c>
      <c r="BQ1" s="2" t="s">
        <v>10</v>
      </c>
      <c r="BR1" t="s">
        <v>937</v>
      </c>
      <c r="BS1" t="s">
        <v>44</v>
      </c>
      <c r="BT1" t="s">
        <v>44</v>
      </c>
      <c r="BU1" t="s">
        <v>44</v>
      </c>
      <c r="BV1" t="s">
        <v>44</v>
      </c>
      <c r="BW1" t="s">
        <v>44</v>
      </c>
      <c r="BX1" t="s">
        <v>44</v>
      </c>
      <c r="BY1" t="s">
        <v>44</v>
      </c>
      <c r="BZ1" t="s">
        <v>44</v>
      </c>
      <c r="CA1" t="s">
        <v>44</v>
      </c>
      <c r="CB1" s="3" t="s">
        <v>44</v>
      </c>
      <c r="CC1" s="3" t="s">
        <v>44</v>
      </c>
      <c r="CD1" t="s">
        <v>43</v>
      </c>
      <c r="CE1" t="s">
        <v>43</v>
      </c>
      <c r="CF1" t="s">
        <v>43</v>
      </c>
      <c r="CG1" t="s">
        <v>43</v>
      </c>
      <c r="CH1" t="s">
        <v>43</v>
      </c>
      <c r="CI1" t="s">
        <v>43</v>
      </c>
      <c r="CJ1" t="s">
        <v>43</v>
      </c>
      <c r="CK1" t="s">
        <v>43</v>
      </c>
      <c r="CL1" t="s">
        <v>43</v>
      </c>
      <c r="CM1" s="3" t="s">
        <v>43</v>
      </c>
      <c r="CN1" s="3" t="s">
        <v>43</v>
      </c>
      <c r="CO1" t="s">
        <v>42</v>
      </c>
      <c r="CP1" t="s">
        <v>42</v>
      </c>
      <c r="CQ1" t="s">
        <v>42</v>
      </c>
      <c r="CR1" t="s">
        <v>42</v>
      </c>
      <c r="CS1" t="s">
        <v>42</v>
      </c>
      <c r="CT1" t="s">
        <v>42</v>
      </c>
      <c r="CU1" t="s">
        <v>42</v>
      </c>
      <c r="CV1" t="s">
        <v>42</v>
      </c>
      <c r="CW1" s="2" t="s">
        <v>42</v>
      </c>
      <c r="CX1" s="2" t="s">
        <v>42</v>
      </c>
      <c r="CY1" s="2" t="s">
        <v>42</v>
      </c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</row>
    <row r="2" spans="1:149" x14ac:dyDescent="0.3">
      <c r="A2" t="s">
        <v>938</v>
      </c>
      <c r="B2" t="s">
        <v>441</v>
      </c>
      <c r="C2" t="s">
        <v>441</v>
      </c>
      <c r="D2" s="6">
        <f>SUMIFS('Pres Converted'!M$2:M$10000,'Pres Converted'!$D$2:$D$10000,"ED",'Pres Converted'!$E$2:$E$10000,$C2)</f>
        <v>267</v>
      </c>
      <c r="E2" s="6">
        <f>SUMIFS('Pres Converted'!I$2:I$10000,'Pres Converted'!$D$2:$D$10000,"ED",'Pres Converted'!$E$2:$E$10000,$C2)</f>
        <v>93</v>
      </c>
      <c r="F2" s="6">
        <f>SUMIFS('Pres Converted'!J$2:J$10000,'Pres Converted'!$D$2:$D$10000,"ED",'Pres Converted'!$E$2:$E$10000,$C2)</f>
        <v>170</v>
      </c>
      <c r="G2" s="6">
        <f>SUMIFS('Pres Converted'!K$2:K$10000,'Pres Converted'!$D$2:$D$10000,"ED",'Pres Converted'!$E$2:$E$10000,$C2)</f>
        <v>4</v>
      </c>
      <c r="H2" s="6">
        <f>SUMIFS('Pres Converted'!L$2:L$10000,'Pres Converted'!$D$2:$D$10000,"ED",'Pres Converted'!$E$2:$E$10000,$C2)</f>
        <v>0</v>
      </c>
      <c r="I2" s="6"/>
      <c r="J2" s="6"/>
      <c r="K2" s="6"/>
      <c r="L2" s="6"/>
      <c r="M2" s="6"/>
      <c r="N2" s="6"/>
      <c r="O2" s="6">
        <f>E2/D2</f>
        <v>0.34831460674157305</v>
      </c>
      <c r="P2" s="6">
        <f>F2/D2</f>
        <v>0.63670411985018727</v>
      </c>
      <c r="Q2" s="6">
        <f>G2/D2</f>
        <v>1.4981273408239701E-2</v>
      </c>
      <c r="R2" s="6">
        <f>H2/D2</f>
        <v>0</v>
      </c>
      <c r="S2" s="6">
        <f>I2/D2</f>
        <v>0</v>
      </c>
      <c r="T2" s="6">
        <f>J2/D2</f>
        <v>0</v>
      </c>
      <c r="U2" s="6">
        <f>K2/D2</f>
        <v>0</v>
      </c>
      <c r="V2" s="6">
        <f>L2/D2</f>
        <v>0</v>
      </c>
      <c r="W2" s="6">
        <f>M2/D2</f>
        <v>0</v>
      </c>
      <c r="X2" s="6">
        <f>N2/D2</f>
        <v>0</v>
      </c>
      <c r="Y2" s="7">
        <f t="shared" ref="Y2:Y31" si="0">IF(D2=0,10,IF(MAX(E2:N2)=LARGE(E2:N2,2),9,IF(F2=MAX(E2:N2),P2,IF(E2=MAX(E2:N2),O2+2,IF(G2=MAX(D2:N2),Q2+3,-1)))))</f>
        <v>0.63670411985018727</v>
      </c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>
        <v>1</v>
      </c>
      <c r="AU2" t="s">
        <v>428</v>
      </c>
      <c r="AV2" s="6"/>
      <c r="AW2" s="6"/>
      <c r="AX2" s="6"/>
      <c r="AY2" s="6"/>
      <c r="AZ2" s="6"/>
      <c r="BA2" s="6"/>
      <c r="BB2" s="6"/>
      <c r="BC2" s="6"/>
      <c r="BD2" s="6"/>
      <c r="BE2" t="s">
        <v>1</v>
      </c>
      <c r="BF2" t="s">
        <v>988</v>
      </c>
      <c r="BG2" t="s">
        <v>939</v>
      </c>
      <c r="BH2" t="s">
        <v>6</v>
      </c>
      <c r="BI2" t="s">
        <v>7</v>
      </c>
      <c r="BJ2" t="s">
        <v>8</v>
      </c>
      <c r="BK2" t="s">
        <v>9</v>
      </c>
      <c r="BN2" s="4"/>
      <c r="BO2" s="4"/>
      <c r="BP2" s="5"/>
      <c r="BQ2" s="4"/>
      <c r="BR2" t="s">
        <v>940</v>
      </c>
      <c r="BS2" t="s">
        <v>941</v>
      </c>
      <c r="BT2" t="s">
        <v>6</v>
      </c>
      <c r="BU2" t="s">
        <v>7</v>
      </c>
      <c r="BV2" t="s">
        <v>8</v>
      </c>
      <c r="BW2" t="s">
        <v>9</v>
      </c>
      <c r="BZ2" s="4"/>
      <c r="CA2" s="4"/>
      <c r="CB2" s="5"/>
      <c r="CC2" s="4"/>
      <c r="CD2" t="s">
        <v>942</v>
      </c>
      <c r="CE2" t="s">
        <v>6</v>
      </c>
      <c r="CF2" t="s">
        <v>7</v>
      </c>
      <c r="CG2" t="s">
        <v>8</v>
      </c>
      <c r="CH2" t="s">
        <v>9</v>
      </c>
      <c r="CK2" s="4"/>
      <c r="CL2" s="4"/>
      <c r="CM2" s="5"/>
      <c r="CN2" s="4"/>
      <c r="CO2" t="s">
        <v>943</v>
      </c>
      <c r="CP2" t="s">
        <v>6</v>
      </c>
      <c r="CQ2" t="s">
        <v>7</v>
      </c>
      <c r="CR2" t="s">
        <v>8</v>
      </c>
      <c r="CS2" t="s">
        <v>9</v>
      </c>
      <c r="CV2" s="4"/>
      <c r="CW2" s="4"/>
      <c r="CX2" s="5"/>
      <c r="CY2" s="4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</row>
    <row r="3" spans="1:149" x14ac:dyDescent="0.3">
      <c r="A3" t="s">
        <v>944</v>
      </c>
      <c r="B3" t="s">
        <v>440</v>
      </c>
      <c r="C3" t="s">
        <v>440</v>
      </c>
      <c r="D3" s="6">
        <f>SUMIFS('Pres Converted'!M$2:M$10000,'Pres Converted'!$D$2:$D$10000,"ED",'Pres Converted'!$E$2:$E$10000,$C3)</f>
        <v>552</v>
      </c>
      <c r="E3" s="6">
        <f>SUMIFS('Pres Converted'!I$2:I$10000,'Pres Converted'!$D$2:$D$10000,"ED",'Pres Converted'!$E$2:$E$10000,$C3)</f>
        <v>203</v>
      </c>
      <c r="F3" s="6">
        <f>SUMIFS('Pres Converted'!J$2:J$10000,'Pres Converted'!$D$2:$D$10000,"ED",'Pres Converted'!$E$2:$E$10000,$C3)</f>
        <v>324</v>
      </c>
      <c r="G3" s="6">
        <f>SUMIFS('Pres Converted'!K$2:K$10000,'Pres Converted'!$D$2:$D$10000,"ED",'Pres Converted'!$E$2:$E$10000,$C3)</f>
        <v>17</v>
      </c>
      <c r="H3" s="6">
        <f>SUMIFS('Pres Converted'!L$2:L$10000,'Pres Converted'!$D$2:$D$10000,"ED",'Pres Converted'!$E$2:$E$10000,$C3)</f>
        <v>8</v>
      </c>
      <c r="I3" s="6"/>
      <c r="J3" s="6"/>
      <c r="K3" s="6"/>
      <c r="L3" s="6"/>
      <c r="M3" s="6"/>
      <c r="N3" s="6"/>
      <c r="O3" s="6">
        <f t="shared" ref="O3:O31" si="1">E3/D3</f>
        <v>0.36775362318840582</v>
      </c>
      <c r="P3" s="6">
        <f t="shared" ref="P3:P30" si="2">F3/D3</f>
        <v>0.58695652173913049</v>
      </c>
      <c r="Q3" s="6">
        <f t="shared" ref="Q3:Q30" si="3">G3/D3</f>
        <v>3.0797101449275364E-2</v>
      </c>
      <c r="R3" s="6">
        <f t="shared" ref="R3:R31" si="4">H3/D3</f>
        <v>1.4492753623188406E-2</v>
      </c>
      <c r="S3" s="6">
        <f t="shared" ref="S3:S31" si="5">I3/D3</f>
        <v>0</v>
      </c>
      <c r="T3" s="6">
        <f t="shared" ref="T3:T31" si="6">J3/D3</f>
        <v>0</v>
      </c>
      <c r="U3" s="6">
        <f t="shared" ref="U3:U31" si="7">K3/D3</f>
        <v>0</v>
      </c>
      <c r="V3" s="6">
        <f t="shared" ref="V3:V31" si="8">L3/D3</f>
        <v>0</v>
      </c>
      <c r="W3" s="6">
        <f t="shared" ref="W3:W31" si="9">M3/D3</f>
        <v>0</v>
      </c>
      <c r="X3" s="6">
        <f t="shared" ref="X3:X31" si="10">N3/D3</f>
        <v>0</v>
      </c>
      <c r="Y3" s="7">
        <f t="shared" si="0"/>
        <v>0.58695652173913049</v>
      </c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>
        <v>1</v>
      </c>
      <c r="AU3" t="s">
        <v>429</v>
      </c>
      <c r="AV3" s="6"/>
      <c r="AW3" s="6"/>
      <c r="AX3" s="6"/>
      <c r="AY3" s="6"/>
      <c r="AZ3" s="6"/>
      <c r="BA3" s="6">
        <v>1</v>
      </c>
      <c r="BB3" s="6">
        <f t="shared" ref="BB3:BB42" si="11">SUMIF($BE$3:$BE$68,$BA3,$BR$3:$BR$68)</f>
        <v>1</v>
      </c>
      <c r="BC3" s="6"/>
      <c r="BD3" s="6"/>
      <c r="BE3">
        <v>1</v>
      </c>
      <c r="BF3" t="s">
        <v>428</v>
      </c>
      <c r="BG3">
        <f>SUMIFS('Pres Converted'!$M$2:$M$10000,'Pres Converted'!$E$2:$E$10000,$BF3,'Pres Converted'!$D$2:$D$10000,"ED",'Pres Converted'!$C$2:$C$10000,$BE3)</f>
        <v>984</v>
      </c>
      <c r="BH3">
        <f>SUMIFS('Pres Converted'!I$2:I$10000,'Pres Converted'!$E$2:$E$10000,$BF3,'Pres Converted'!$D$2:$D$10000,"ED",'Pres Converted'!$C$2:$C$10000,$BE3)</f>
        <v>459</v>
      </c>
      <c r="BI3">
        <f>SUMIFS('Pres Converted'!J$2:J$10000,'Pres Converted'!$E$2:$E$10000,$BF3,'Pres Converted'!$D$2:$D$10000,"ED",'Pres Converted'!$C$2:$C$10000,$BE3)</f>
        <v>464</v>
      </c>
      <c r="BJ3">
        <f>SUMIFS('Pres Converted'!K$2:K$10000,'Pres Converted'!$E$2:$E$10000,$BF3,'Pres Converted'!$D$2:$D$10000,"ED",'Pres Converted'!$C$2:$C$10000,$BE3)</f>
        <v>61</v>
      </c>
      <c r="BK3">
        <f>SUMIFS('Pres Converted'!L$2:L$10000,'Pres Converted'!$E$2:$E$10000,$BF3,'Pres Converted'!$D$2:$D$10000,"ED",'Pres Converted'!$C$2:$C$10000,$BE3)</f>
        <v>0</v>
      </c>
      <c r="BR3">
        <f>BG3/SUMIF('By HD'!$A$3:$A$42,$BE3,'By HD'!$B$3:$B$42)</f>
        <v>0.22851834649326522</v>
      </c>
      <c r="BS3">
        <f>$BR3*SUMIF('By HD'!$A$3:$A$42,$BE3,'By HD'!W$3:W$42)</f>
        <v>149.22248026010217</v>
      </c>
      <c r="BT3">
        <f>$BR3*SUMIF('By HD'!$A$3:$A$42,$BE3,'By HD'!X$3:X$42)</f>
        <v>57.358104969809567</v>
      </c>
      <c r="BU3">
        <f>$BR3*SUMIF('By HD'!$A$3:$A$42,$BE3,'By HD'!Y$3:Y$42)</f>
        <v>83.409196470041806</v>
      </c>
      <c r="BV3">
        <f>$BR3*SUMIF('By HD'!$A$3:$A$42,$BE3,'By HD'!Z$3:Z$42)</f>
        <v>7.5411054342777524</v>
      </c>
      <c r="BW3">
        <f>$BR3*SUMIF('By HD'!$A$3:$A$42,$BE3,'By HD'!AA$3:AA$42)</f>
        <v>0.91407338597306087</v>
      </c>
      <c r="CD3">
        <f>$BR3*SUMIF('By HD'!$A$3:$A$42,$BE3,'By HD'!AR$3:AR$42)</f>
        <v>58.729215048769163</v>
      </c>
      <c r="CE3">
        <f>$BR3*SUMIF('By HD'!$A$3:$A$42,$BE3,'By HD'!AS$3:AS$42)</f>
        <v>24.679981421272643</v>
      </c>
      <c r="CF3">
        <f>$BR3*SUMIF('By HD'!$A$3:$A$42,$BE3,'By HD'!AT$3:AT$42)</f>
        <v>30.62145843009754</v>
      </c>
      <c r="CG3">
        <f>$BR3*SUMIF('By HD'!$A$3:$A$42,$BE3,'By HD'!AU$3:AU$42)</f>
        <v>2.5137018114259173</v>
      </c>
      <c r="CH3">
        <f>$BR3*SUMIF('By HD'!$A$3:$A$42,$BE3,'By HD'!AV$3:AV$42)</f>
        <v>0.91407338597306087</v>
      </c>
      <c r="CO3">
        <f t="shared" ref="CO3:CS18" si="12">CD3+BS3+BG3</f>
        <v>1191.9516953088714</v>
      </c>
      <c r="CP3">
        <f t="shared" si="12"/>
        <v>541.03808639108217</v>
      </c>
      <c r="CQ3">
        <f t="shared" si="12"/>
        <v>578.03065490013933</v>
      </c>
      <c r="CR3">
        <f t="shared" si="12"/>
        <v>71.054807245703671</v>
      </c>
      <c r="CS3">
        <f t="shared" si="12"/>
        <v>1.8281467719461217</v>
      </c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</row>
    <row r="4" spans="1:149" x14ac:dyDescent="0.3">
      <c r="A4" t="s">
        <v>945</v>
      </c>
      <c r="B4" t="s">
        <v>438</v>
      </c>
      <c r="C4" t="s">
        <v>438</v>
      </c>
      <c r="D4" s="6">
        <f>SUMIFS('Pres Converted'!M$2:M$10000,'Pres Converted'!$D$2:$D$10000,"ED",'Pres Converted'!$E$2:$E$10000,$C4)</f>
        <v>44448</v>
      </c>
      <c r="E4" s="6">
        <f>SUMIFS('Pres Converted'!I$2:I$10000,'Pres Converted'!$D$2:$D$10000,"ED",'Pres Converted'!$E$2:$E$10000,$C4)</f>
        <v>14475</v>
      </c>
      <c r="F4" s="6">
        <f>SUMIFS('Pres Converted'!J$2:J$10000,'Pres Converted'!$D$2:$D$10000,"ED",'Pres Converted'!$E$2:$E$10000,$C4)</f>
        <v>27604</v>
      </c>
      <c r="G4" s="6">
        <f>SUMIFS('Pres Converted'!K$2:K$10000,'Pres Converted'!$D$2:$D$10000,"ED",'Pres Converted'!$E$2:$E$10000,$C4)</f>
        <v>1953</v>
      </c>
      <c r="H4" s="6">
        <f>SUMIFS('Pres Converted'!L$2:L$10000,'Pres Converted'!$D$2:$D$10000,"ED",'Pres Converted'!$E$2:$E$10000,$C4)</f>
        <v>416</v>
      </c>
      <c r="I4" s="6"/>
      <c r="J4" s="6"/>
      <c r="K4" s="6"/>
      <c r="L4" s="6"/>
      <c r="M4" s="6"/>
      <c r="N4" s="6"/>
      <c r="O4" s="6">
        <f t="shared" si="1"/>
        <v>0.32566144708423328</v>
      </c>
      <c r="P4" s="6">
        <f t="shared" si="2"/>
        <v>0.62104031677465799</v>
      </c>
      <c r="Q4" s="6">
        <f t="shared" si="3"/>
        <v>4.3938984881209502E-2</v>
      </c>
      <c r="R4" s="6">
        <f t="shared" si="4"/>
        <v>9.3592512598992088E-3</v>
      </c>
      <c r="S4" s="6">
        <f t="shared" si="5"/>
        <v>0</v>
      </c>
      <c r="T4" s="6">
        <f t="shared" si="6"/>
        <v>0</v>
      </c>
      <c r="U4" s="6">
        <f t="shared" si="7"/>
        <v>0</v>
      </c>
      <c r="V4" s="6">
        <f t="shared" si="8"/>
        <v>0</v>
      </c>
      <c r="W4" s="6">
        <f t="shared" si="9"/>
        <v>0</v>
      </c>
      <c r="X4" s="6">
        <f t="shared" si="10"/>
        <v>0</v>
      </c>
      <c r="Y4" s="7">
        <f t="shared" si="0"/>
        <v>0.62104031677465799</v>
      </c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>
        <v>2</v>
      </c>
      <c r="AU4" t="s">
        <v>430</v>
      </c>
      <c r="AV4" s="6"/>
      <c r="AW4" s="6"/>
      <c r="AX4" s="6"/>
      <c r="AY4" s="6"/>
      <c r="AZ4" s="6"/>
      <c r="BA4" s="6">
        <f>BA3+1</f>
        <v>2</v>
      </c>
      <c r="BB4" s="6">
        <f t="shared" si="11"/>
        <v>1</v>
      </c>
      <c r="BC4" s="6"/>
      <c r="BD4" s="6"/>
      <c r="BE4">
        <v>1</v>
      </c>
      <c r="BF4" t="s">
        <v>429</v>
      </c>
      <c r="BG4">
        <f>SUMIFS('Pres Converted'!$M$2:$M$10000,'Pres Converted'!$E$2:$E$10000,$BF4,'Pres Converted'!$D$2:$D$10000,"ED",'Pres Converted'!$C$2:$C$10000,$BE4)</f>
        <v>3322</v>
      </c>
      <c r="BH4">
        <f>SUMIFS('Pres Converted'!I$2:I$10000,'Pres Converted'!$E$2:$E$10000,$BF4,'Pres Converted'!$D$2:$D$10000,"ED",'Pres Converted'!$C$2:$C$10000,$BE4)</f>
        <v>1165</v>
      </c>
      <c r="BI4">
        <f>SUMIFS('Pres Converted'!J$2:J$10000,'Pres Converted'!$E$2:$E$10000,$BF4,'Pres Converted'!$D$2:$D$10000,"ED",'Pres Converted'!$C$2:$C$10000,$BE4)</f>
        <v>2031</v>
      </c>
      <c r="BJ4">
        <f>SUMIFS('Pres Converted'!K$2:K$10000,'Pres Converted'!$E$2:$E$10000,$BF4,'Pres Converted'!$D$2:$D$10000,"ED",'Pres Converted'!$C$2:$C$10000,$BE4)</f>
        <v>126</v>
      </c>
      <c r="BK4">
        <f>SUMIFS('Pres Converted'!L$2:L$10000,'Pres Converted'!$E$2:$E$10000,$BF4,'Pres Converted'!$D$2:$D$10000,"ED",'Pres Converted'!$C$2:$C$10000,$BE4)</f>
        <v>0</v>
      </c>
      <c r="BR4">
        <f>BG4/SUMIF('By HD'!$A$3:$A$42,$BE4,'By HD'!$B$3:$B$42)</f>
        <v>0.77148165350673481</v>
      </c>
      <c r="BS4">
        <f>$BR4*SUMIF('By HD'!$A$3:$A$42,$BE4,'By HD'!W$3:W$42)</f>
        <v>503.77751973989785</v>
      </c>
      <c r="BT4">
        <f>$BR4*SUMIF('By HD'!$A$3:$A$42,$BE4,'By HD'!X$3:X$42)</f>
        <v>193.64189503019043</v>
      </c>
      <c r="BU4">
        <f>$BR4*SUMIF('By HD'!$A$3:$A$42,$BE4,'By HD'!Y$3:Y$42)</f>
        <v>281.59080352995818</v>
      </c>
      <c r="BV4">
        <f>$BR4*SUMIF('By HD'!$A$3:$A$42,$BE4,'By HD'!Z$3:Z$42)</f>
        <v>25.45889456572225</v>
      </c>
      <c r="BW4">
        <f>$BR4*SUMIF('By HD'!$A$3:$A$42,$BE4,'By HD'!AA$3:AA$42)</f>
        <v>3.0859266140269392</v>
      </c>
      <c r="CD4">
        <f>$BR4*SUMIF('By HD'!$A$3:$A$42,$BE4,'By HD'!AR$3:AR$42)</f>
        <v>198.27078495123084</v>
      </c>
      <c r="CE4">
        <f>$BR4*SUMIF('By HD'!$A$3:$A$42,$BE4,'By HD'!AS$3:AS$42)</f>
        <v>83.320018578727357</v>
      </c>
      <c r="CF4">
        <f>$BR4*SUMIF('By HD'!$A$3:$A$42,$BE4,'By HD'!AT$3:AT$42)</f>
        <v>103.37854156990247</v>
      </c>
      <c r="CG4">
        <f>$BR4*SUMIF('By HD'!$A$3:$A$42,$BE4,'By HD'!AU$3:AU$42)</f>
        <v>8.4862981885740822</v>
      </c>
      <c r="CH4">
        <f>$BR4*SUMIF('By HD'!$A$3:$A$42,$BE4,'By HD'!AV$3:AV$42)</f>
        <v>3.0859266140269392</v>
      </c>
      <c r="CO4">
        <f t="shared" si="12"/>
        <v>4024.0483046911286</v>
      </c>
      <c r="CP4">
        <f t="shared" si="12"/>
        <v>1441.9619136089177</v>
      </c>
      <c r="CQ4">
        <f t="shared" si="12"/>
        <v>2415.9693450998607</v>
      </c>
      <c r="CR4">
        <f t="shared" si="12"/>
        <v>159.94519275429633</v>
      </c>
      <c r="CS4">
        <f t="shared" si="12"/>
        <v>6.1718532280538785</v>
      </c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</row>
    <row r="5" spans="1:149" x14ac:dyDescent="0.3">
      <c r="A5" t="s">
        <v>946</v>
      </c>
      <c r="B5" t="s">
        <v>443</v>
      </c>
      <c r="C5" t="s">
        <v>443</v>
      </c>
      <c r="D5" s="6">
        <f>SUMIFS('Pres Converted'!M$2:M$10000,'Pres Converted'!$D$2:$D$10000,"ED",'Pres Converted'!$E$2:$E$10000,$C5)</f>
        <v>2604</v>
      </c>
      <c r="E5" s="6">
        <f>SUMIFS('Pres Converted'!I$2:I$10000,'Pres Converted'!$D$2:$D$10000,"ED",'Pres Converted'!$E$2:$E$10000,$C5)</f>
        <v>1283</v>
      </c>
      <c r="F5" s="6">
        <f>SUMIFS('Pres Converted'!J$2:J$10000,'Pres Converted'!$D$2:$D$10000,"ED",'Pres Converted'!$E$2:$E$10000,$C5)</f>
        <v>1223</v>
      </c>
      <c r="G5" s="6">
        <f>SUMIFS('Pres Converted'!K$2:K$10000,'Pres Converted'!$D$2:$D$10000,"ED",'Pres Converted'!$E$2:$E$10000,$C5)</f>
        <v>95</v>
      </c>
      <c r="H5" s="6">
        <f>SUMIFS('Pres Converted'!L$2:L$10000,'Pres Converted'!$D$2:$D$10000,"ED",'Pres Converted'!$E$2:$E$10000,$C5)</f>
        <v>3</v>
      </c>
      <c r="I5" s="6"/>
      <c r="J5" s="6"/>
      <c r="K5" s="6"/>
      <c r="L5" s="6"/>
      <c r="M5" s="6"/>
      <c r="N5" s="6"/>
      <c r="O5" s="6">
        <f t="shared" si="1"/>
        <v>0.49270353302611369</v>
      </c>
      <c r="P5" s="6">
        <f t="shared" si="2"/>
        <v>0.4696620583717358</v>
      </c>
      <c r="Q5" s="6">
        <f t="shared" si="3"/>
        <v>3.6482334869431643E-2</v>
      </c>
      <c r="R5" s="6">
        <f t="shared" si="4"/>
        <v>1.152073732718894E-3</v>
      </c>
      <c r="S5" s="6">
        <f t="shared" si="5"/>
        <v>0</v>
      </c>
      <c r="T5" s="6">
        <f t="shared" si="6"/>
        <v>0</v>
      </c>
      <c r="U5" s="6">
        <f t="shared" si="7"/>
        <v>0</v>
      </c>
      <c r="V5" s="6">
        <f t="shared" si="8"/>
        <v>0</v>
      </c>
      <c r="W5" s="6">
        <f t="shared" si="9"/>
        <v>0</v>
      </c>
      <c r="X5" s="6">
        <f t="shared" si="10"/>
        <v>0</v>
      </c>
      <c r="Y5" s="7">
        <f t="shared" si="0"/>
        <v>2.4927035330261136</v>
      </c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>
        <v>2</v>
      </c>
      <c r="AU5" t="s">
        <v>428</v>
      </c>
      <c r="AV5" s="6"/>
      <c r="AW5" s="6"/>
      <c r="AX5" s="6"/>
      <c r="AY5" s="6"/>
      <c r="AZ5" s="6"/>
      <c r="BA5" s="6">
        <f t="shared" ref="BA5:BA42" si="13">BA4+1</f>
        <v>3</v>
      </c>
      <c r="BB5" s="6">
        <f t="shared" si="11"/>
        <v>1</v>
      </c>
      <c r="BC5" s="6"/>
      <c r="BD5" s="6"/>
      <c r="BE5">
        <v>2</v>
      </c>
      <c r="BF5" t="s">
        <v>430</v>
      </c>
      <c r="BG5">
        <f>SUMIFS('Pres Converted'!$M$2:$M$10000,'Pres Converted'!$E$2:$E$10000,$BF5,'Pres Converted'!$D$2:$D$10000,"ED",'Pres Converted'!$C$2:$C$10000,$BE5)</f>
        <v>451</v>
      </c>
      <c r="BH5">
        <f>SUMIFS('Pres Converted'!I$2:I$10000,'Pres Converted'!$E$2:$E$10000,$BF5,'Pres Converted'!$D$2:$D$10000,"ED",'Pres Converted'!$C$2:$C$10000,$BE5)</f>
        <v>235</v>
      </c>
      <c r="BI5">
        <f>SUMIFS('Pres Converted'!J$2:J$10000,'Pres Converted'!$E$2:$E$10000,$BF5,'Pres Converted'!$D$2:$D$10000,"ED",'Pres Converted'!$C$2:$C$10000,$BE5)</f>
        <v>192</v>
      </c>
      <c r="BJ5">
        <f>SUMIFS('Pres Converted'!K$2:K$10000,'Pres Converted'!$E$2:$E$10000,$BF5,'Pres Converted'!$D$2:$D$10000,"ED",'Pres Converted'!$C$2:$C$10000,$BE5)</f>
        <v>22</v>
      </c>
      <c r="BK5">
        <f>SUMIFS('Pres Converted'!L$2:L$10000,'Pres Converted'!$E$2:$E$10000,$BF5,'Pres Converted'!$D$2:$D$10000,"ED",'Pres Converted'!$C$2:$C$10000,$BE5)</f>
        <v>2</v>
      </c>
      <c r="BR5">
        <f>BG5/SUMIF('By HD'!$A$3:$A$42,$BE5,'By HD'!$B$3:$B$42)</f>
        <v>0.20908669448307834</v>
      </c>
      <c r="BS5">
        <f>$BR5*SUMIF('By HD'!$A$3:$A$42,$BE5,'By HD'!W$3:W$42)</f>
        <v>74.016689847009729</v>
      </c>
      <c r="BT5">
        <f>$BR5*SUMIF('By HD'!$A$3:$A$42,$BE5,'By HD'!X$3:X$42)</f>
        <v>24.463143254520165</v>
      </c>
      <c r="BU5">
        <f>$BR5*SUMIF('By HD'!$A$3:$A$42,$BE5,'By HD'!Y$3:Y$42)</f>
        <v>43.908205841446453</v>
      </c>
      <c r="BV5">
        <f>$BR5*SUMIF('By HD'!$A$3:$A$42,$BE5,'By HD'!Z$3:Z$42)</f>
        <v>5.6453407510431157</v>
      </c>
      <c r="BW5">
        <f>$BR5*SUMIF('By HD'!$A$3:$A$42,$BE5,'By HD'!AA$3:AA$42)</f>
        <v>0</v>
      </c>
      <c r="CD5">
        <f>$BR5*SUMIF('By HD'!$A$3:$A$42,$BE5,'By HD'!AR$3:AR$42)</f>
        <v>17.563282336578581</v>
      </c>
      <c r="CE5">
        <f>$BR5*SUMIF('By HD'!$A$3:$A$42,$BE5,'By HD'!AS$3:AS$42)</f>
        <v>7.3180343069077418</v>
      </c>
      <c r="CF5">
        <f>$BR5*SUMIF('By HD'!$A$3:$A$42,$BE5,'By HD'!AT$3:AT$42)</f>
        <v>8.7816411682892905</v>
      </c>
      <c r="CG5">
        <f>$BR5*SUMIF('By HD'!$A$3:$A$42,$BE5,'By HD'!AU$3:AU$42)</f>
        <v>1.4636068613815485</v>
      </c>
      <c r="CH5">
        <f>$BR5*SUMIF('By HD'!$A$3:$A$42,$BE5,'By HD'!AV$3:AV$42)</f>
        <v>0</v>
      </c>
      <c r="CO5">
        <f t="shared" si="12"/>
        <v>542.57997218358832</v>
      </c>
      <c r="CP5">
        <f t="shared" si="12"/>
        <v>266.78117756142791</v>
      </c>
      <c r="CQ5">
        <f t="shared" si="12"/>
        <v>244.68984700973573</v>
      </c>
      <c r="CR5">
        <f t="shared" si="12"/>
        <v>29.108947612424664</v>
      </c>
      <c r="CS5">
        <f t="shared" si="12"/>
        <v>2</v>
      </c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</row>
    <row r="6" spans="1:149" x14ac:dyDescent="0.3">
      <c r="A6" t="s">
        <v>947</v>
      </c>
      <c r="B6" t="s">
        <v>444</v>
      </c>
      <c r="C6" t="s">
        <v>444</v>
      </c>
      <c r="D6" s="6">
        <f>SUMIFS('Pres Converted'!M$2:M$10000,'Pres Converted'!$D$2:$D$10000,"ED",'Pres Converted'!$E$2:$E$10000,$C6)</f>
        <v>295</v>
      </c>
      <c r="E6" s="6">
        <f>SUMIFS('Pres Converted'!I$2:I$10000,'Pres Converted'!$D$2:$D$10000,"ED",'Pres Converted'!$E$2:$E$10000,$C6)</f>
        <v>134</v>
      </c>
      <c r="F6" s="6">
        <f>SUMIFS('Pres Converted'!J$2:J$10000,'Pres Converted'!$D$2:$D$10000,"ED",'Pres Converted'!$E$2:$E$10000,$C6)</f>
        <v>146</v>
      </c>
      <c r="G6" s="6">
        <f>SUMIFS('Pres Converted'!K$2:K$10000,'Pres Converted'!$D$2:$D$10000,"ED",'Pres Converted'!$E$2:$E$10000,$C6)</f>
        <v>15</v>
      </c>
      <c r="H6" s="6">
        <f>SUMIFS('Pres Converted'!L$2:L$10000,'Pres Converted'!$D$2:$D$10000,"ED",'Pres Converted'!$E$2:$E$10000,$C6)</f>
        <v>0</v>
      </c>
      <c r="I6" s="6"/>
      <c r="J6" s="6"/>
      <c r="K6" s="6"/>
      <c r="L6" s="6"/>
      <c r="M6" s="6"/>
      <c r="N6" s="6"/>
      <c r="O6" s="6">
        <f t="shared" si="1"/>
        <v>0.45423728813559322</v>
      </c>
      <c r="P6" s="6">
        <f t="shared" si="2"/>
        <v>0.49491525423728816</v>
      </c>
      <c r="Q6" s="6">
        <f t="shared" si="3"/>
        <v>5.0847457627118647E-2</v>
      </c>
      <c r="R6" s="6">
        <f t="shared" si="4"/>
        <v>0</v>
      </c>
      <c r="S6" s="6">
        <f t="shared" si="5"/>
        <v>0</v>
      </c>
      <c r="T6" s="6">
        <f t="shared" si="6"/>
        <v>0</v>
      </c>
      <c r="U6" s="6">
        <f t="shared" si="7"/>
        <v>0</v>
      </c>
      <c r="V6" s="6">
        <f t="shared" si="8"/>
        <v>0</v>
      </c>
      <c r="W6" s="6">
        <f t="shared" si="9"/>
        <v>0</v>
      </c>
      <c r="X6" s="6">
        <f t="shared" si="10"/>
        <v>0</v>
      </c>
      <c r="Y6" s="7">
        <f t="shared" si="0"/>
        <v>0.49491525423728816</v>
      </c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>
        <v>2</v>
      </c>
      <c r="AU6" t="s">
        <v>431</v>
      </c>
      <c r="AV6" s="6"/>
      <c r="AW6" s="6"/>
      <c r="AX6" s="6"/>
      <c r="AY6" s="6"/>
      <c r="AZ6" s="6"/>
      <c r="BA6" s="6">
        <f t="shared" si="13"/>
        <v>4</v>
      </c>
      <c r="BB6" s="6">
        <f t="shared" si="11"/>
        <v>1</v>
      </c>
      <c r="BC6" s="6"/>
      <c r="BD6" s="6"/>
      <c r="BE6">
        <v>2</v>
      </c>
      <c r="BF6" t="s">
        <v>428</v>
      </c>
      <c r="BG6">
        <f>SUMIFS('Pres Converted'!$M$2:$M$10000,'Pres Converted'!$E$2:$E$10000,$BF6,'Pres Converted'!$D$2:$D$10000,"ED",'Pres Converted'!$C$2:$C$10000,$BE6)</f>
        <v>171</v>
      </c>
      <c r="BH6">
        <f>SUMIFS('Pres Converted'!I$2:I$10000,'Pres Converted'!$E$2:$E$10000,$BF6,'Pres Converted'!$D$2:$D$10000,"ED",'Pres Converted'!$C$2:$C$10000,$BE6)</f>
        <v>73</v>
      </c>
      <c r="BI6">
        <f>SUMIFS('Pres Converted'!J$2:J$10000,'Pres Converted'!$E$2:$E$10000,$BF6,'Pres Converted'!$D$2:$D$10000,"ED",'Pres Converted'!$C$2:$C$10000,$BE6)</f>
        <v>93</v>
      </c>
      <c r="BJ6">
        <f>SUMIFS('Pres Converted'!K$2:K$10000,'Pres Converted'!$E$2:$E$10000,$BF6,'Pres Converted'!$D$2:$D$10000,"ED",'Pres Converted'!$C$2:$C$10000,$BE6)</f>
        <v>5</v>
      </c>
      <c r="BK6">
        <f>SUMIFS('Pres Converted'!L$2:L$10000,'Pres Converted'!$E$2:$E$10000,$BF6,'Pres Converted'!$D$2:$D$10000,"ED",'Pres Converted'!$C$2:$C$10000,$BE6)</f>
        <v>0</v>
      </c>
      <c r="BR6">
        <f>BG6/SUMIF('By HD'!$A$3:$A$42,$BE6,'By HD'!$B$3:$B$42)</f>
        <v>7.9276773296244787E-2</v>
      </c>
      <c r="BS6">
        <f>$BR6*SUMIF('By HD'!$A$3:$A$42,$BE6,'By HD'!W$3:W$42)</f>
        <v>28.063977746870655</v>
      </c>
      <c r="BT6">
        <f>$BR6*SUMIF('By HD'!$A$3:$A$42,$BE6,'By HD'!X$3:X$42)</f>
        <v>9.2753824756606402</v>
      </c>
      <c r="BU6">
        <f>$BR6*SUMIF('By HD'!$A$3:$A$42,$BE6,'By HD'!Y$3:Y$42)</f>
        <v>16.648122392211405</v>
      </c>
      <c r="BV6">
        <f>$BR6*SUMIF('By HD'!$A$3:$A$42,$BE6,'By HD'!Z$3:Z$42)</f>
        <v>2.1404728789986094</v>
      </c>
      <c r="BW6">
        <f>$BR6*SUMIF('By HD'!$A$3:$A$42,$BE6,'By HD'!AA$3:AA$42)</f>
        <v>0</v>
      </c>
      <c r="CD6">
        <f>$BR6*SUMIF('By HD'!$A$3:$A$42,$BE6,'By HD'!AR$3:AR$42)</f>
        <v>6.6592489568845625</v>
      </c>
      <c r="CE6">
        <f>$BR6*SUMIF('By HD'!$A$3:$A$42,$BE6,'By HD'!AS$3:AS$42)</f>
        <v>2.7746870653685676</v>
      </c>
      <c r="CF6">
        <f>$BR6*SUMIF('By HD'!$A$3:$A$42,$BE6,'By HD'!AT$3:AT$42)</f>
        <v>3.3296244784422813</v>
      </c>
      <c r="CG6">
        <f>$BR6*SUMIF('By HD'!$A$3:$A$42,$BE6,'By HD'!AU$3:AU$42)</f>
        <v>0.55493741307371347</v>
      </c>
      <c r="CH6">
        <f>$BR6*SUMIF('By HD'!$A$3:$A$42,$BE6,'By HD'!AV$3:AV$42)</f>
        <v>0</v>
      </c>
      <c r="CO6">
        <f t="shared" si="12"/>
        <v>205.72322670375522</v>
      </c>
      <c r="CP6">
        <f t="shared" si="12"/>
        <v>85.050069541029202</v>
      </c>
      <c r="CQ6">
        <f t="shared" si="12"/>
        <v>112.97774687065369</v>
      </c>
      <c r="CR6">
        <f t="shared" si="12"/>
        <v>7.6954102920723226</v>
      </c>
      <c r="CS6">
        <f t="shared" si="12"/>
        <v>0</v>
      </c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</row>
    <row r="7" spans="1:149" x14ac:dyDescent="0.3">
      <c r="A7" t="s">
        <v>948</v>
      </c>
      <c r="B7" t="s">
        <v>447</v>
      </c>
      <c r="C7" t="s">
        <v>447</v>
      </c>
      <c r="D7" s="6">
        <f>SUMIFS('Pres Converted'!M$2:M$10000,'Pres Converted'!$D$2:$D$10000,"ED",'Pres Converted'!$E$2:$E$10000,$C7)</f>
        <v>556</v>
      </c>
      <c r="E7" s="6">
        <f>SUMIFS('Pres Converted'!I$2:I$10000,'Pres Converted'!$D$2:$D$10000,"ED",'Pres Converted'!$E$2:$E$10000,$C7)</f>
        <v>185</v>
      </c>
      <c r="F7" s="6">
        <f>SUMIFS('Pres Converted'!J$2:J$10000,'Pres Converted'!$D$2:$D$10000,"ED",'Pres Converted'!$E$2:$E$10000,$C7)</f>
        <v>324</v>
      </c>
      <c r="G7" s="6">
        <f>SUMIFS('Pres Converted'!K$2:K$10000,'Pres Converted'!$D$2:$D$10000,"ED",'Pres Converted'!$E$2:$E$10000,$C7)</f>
        <v>40</v>
      </c>
      <c r="H7" s="6">
        <f>SUMIFS('Pres Converted'!L$2:L$10000,'Pres Converted'!$D$2:$D$10000,"ED",'Pres Converted'!$E$2:$E$10000,$C7)</f>
        <v>7</v>
      </c>
      <c r="I7" s="6"/>
      <c r="J7" s="6"/>
      <c r="K7" s="6"/>
      <c r="L7" s="6"/>
      <c r="M7" s="6"/>
      <c r="N7" s="6"/>
      <c r="O7" s="6">
        <f t="shared" si="1"/>
        <v>0.33273381294964027</v>
      </c>
      <c r="P7" s="6">
        <f t="shared" si="2"/>
        <v>0.58273381294964033</v>
      </c>
      <c r="Q7" s="6">
        <f t="shared" si="3"/>
        <v>7.1942446043165464E-2</v>
      </c>
      <c r="R7" s="6">
        <f t="shared" si="4"/>
        <v>1.2589928057553957E-2</v>
      </c>
      <c r="S7" s="6">
        <f t="shared" si="5"/>
        <v>0</v>
      </c>
      <c r="T7" s="6">
        <f t="shared" si="6"/>
        <v>0</v>
      </c>
      <c r="U7" s="6">
        <f t="shared" si="7"/>
        <v>0</v>
      </c>
      <c r="V7" s="6">
        <f t="shared" si="8"/>
        <v>0</v>
      </c>
      <c r="W7" s="6">
        <f t="shared" si="9"/>
        <v>0</v>
      </c>
      <c r="X7" s="6">
        <f t="shared" si="10"/>
        <v>0</v>
      </c>
      <c r="Y7" s="7">
        <f t="shared" si="0"/>
        <v>0.58273381294964033</v>
      </c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>
        <v>2</v>
      </c>
      <c r="AU7" t="s">
        <v>432</v>
      </c>
      <c r="AV7" s="6"/>
      <c r="AW7" s="6"/>
      <c r="AX7" s="6"/>
      <c r="AY7" s="6"/>
      <c r="AZ7" s="6"/>
      <c r="BA7" s="6">
        <f t="shared" si="13"/>
        <v>5</v>
      </c>
      <c r="BB7" s="6">
        <f t="shared" si="11"/>
        <v>1</v>
      </c>
      <c r="BC7" s="6"/>
      <c r="BD7" s="6"/>
      <c r="BE7">
        <v>2</v>
      </c>
      <c r="BF7" t="s">
        <v>431</v>
      </c>
      <c r="BG7">
        <f>SUMIFS('Pres Converted'!$M$2:$M$10000,'Pres Converted'!$E$2:$E$10000,$BF7,'Pres Converted'!$D$2:$D$10000,"ED",'Pres Converted'!$C$2:$C$10000,$BE7)</f>
        <v>832</v>
      </c>
      <c r="BH7">
        <f>SUMIFS('Pres Converted'!I$2:I$10000,'Pres Converted'!$E$2:$E$10000,$BF7,'Pres Converted'!$D$2:$D$10000,"ED",'Pres Converted'!$C$2:$C$10000,$BE7)</f>
        <v>284</v>
      </c>
      <c r="BI7">
        <f>SUMIFS('Pres Converted'!J$2:J$10000,'Pres Converted'!$E$2:$E$10000,$BF7,'Pres Converted'!$D$2:$D$10000,"ED",'Pres Converted'!$C$2:$C$10000,$BE7)</f>
        <v>507</v>
      </c>
      <c r="BJ7">
        <f>SUMIFS('Pres Converted'!K$2:K$10000,'Pres Converted'!$E$2:$E$10000,$BF7,'Pres Converted'!$D$2:$D$10000,"ED",'Pres Converted'!$C$2:$C$10000,$BE7)</f>
        <v>41</v>
      </c>
      <c r="BK7">
        <f>SUMIFS('Pres Converted'!L$2:L$10000,'Pres Converted'!$E$2:$E$10000,$BF7,'Pres Converted'!$D$2:$D$10000,"ED",'Pres Converted'!$C$2:$C$10000,$BE7)</f>
        <v>0</v>
      </c>
      <c r="BR7">
        <f>BG7/SUMIF('By HD'!$A$3:$A$42,$BE7,'By HD'!$B$3:$B$42)</f>
        <v>0.3857209086694483</v>
      </c>
      <c r="BS7">
        <f>$BR7*SUMIF('By HD'!$A$3:$A$42,$BE7,'By HD'!W$3:W$42)</f>
        <v>136.5452016689847</v>
      </c>
      <c r="BT7">
        <f>$BR7*SUMIF('By HD'!$A$3:$A$42,$BE7,'By HD'!X$3:X$42)</f>
        <v>45.129346314325453</v>
      </c>
      <c r="BU7">
        <f>$BR7*SUMIF('By HD'!$A$3:$A$42,$BE7,'By HD'!Y$3:Y$42)</f>
        <v>81.001390820584149</v>
      </c>
      <c r="BV7">
        <f>$BR7*SUMIF('By HD'!$A$3:$A$42,$BE7,'By HD'!Z$3:Z$42)</f>
        <v>10.414464534075105</v>
      </c>
      <c r="BW7">
        <f>$BR7*SUMIF('By HD'!$A$3:$A$42,$BE7,'By HD'!AA$3:AA$42)</f>
        <v>0</v>
      </c>
      <c r="CD7">
        <f>$BR7*SUMIF('By HD'!$A$3:$A$42,$BE7,'By HD'!AR$3:AR$42)</f>
        <v>32.400556328233655</v>
      </c>
      <c r="CE7">
        <f>$BR7*SUMIF('By HD'!$A$3:$A$42,$BE7,'By HD'!AS$3:AS$42)</f>
        <v>13.50023180343069</v>
      </c>
      <c r="CF7">
        <f>$BR7*SUMIF('By HD'!$A$3:$A$42,$BE7,'By HD'!AT$3:AT$42)</f>
        <v>16.200278164116828</v>
      </c>
      <c r="CG7">
        <f>$BR7*SUMIF('By HD'!$A$3:$A$42,$BE7,'By HD'!AU$3:AU$42)</f>
        <v>2.7000463606861382</v>
      </c>
      <c r="CH7">
        <f>$BR7*SUMIF('By HD'!$A$3:$A$42,$BE7,'By HD'!AV$3:AV$42)</f>
        <v>0</v>
      </c>
      <c r="CO7">
        <f t="shared" si="12"/>
        <v>1000.9457579972184</v>
      </c>
      <c r="CP7">
        <f t="shared" si="12"/>
        <v>342.62957811775613</v>
      </c>
      <c r="CQ7">
        <f t="shared" si="12"/>
        <v>604.20166898470097</v>
      </c>
      <c r="CR7">
        <f t="shared" si="12"/>
        <v>54.114510894761239</v>
      </c>
      <c r="CS7">
        <f t="shared" si="12"/>
        <v>0</v>
      </c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</row>
    <row r="8" spans="1:149" x14ac:dyDescent="0.3">
      <c r="A8" t="s">
        <v>949</v>
      </c>
      <c r="B8" t="s">
        <v>233</v>
      </c>
      <c r="C8" t="s">
        <v>233</v>
      </c>
      <c r="D8" s="6">
        <f>SUMIFS('Pres Converted'!M$2:M$10000,'Pres Converted'!$D$2:$D$10000,"ED",'Pres Converted'!$E$2:$E$10000,$C8)</f>
        <v>848</v>
      </c>
      <c r="E8" s="6">
        <f>SUMIFS('Pres Converted'!I$2:I$10000,'Pres Converted'!$D$2:$D$10000,"ED",'Pres Converted'!$E$2:$E$10000,$C8)</f>
        <v>374</v>
      </c>
      <c r="F8" s="6">
        <f>SUMIFS('Pres Converted'!J$2:J$10000,'Pres Converted'!$D$2:$D$10000,"ED",'Pres Converted'!$E$2:$E$10000,$C8)</f>
        <v>444</v>
      </c>
      <c r="G8" s="6">
        <f>SUMIFS('Pres Converted'!K$2:K$10000,'Pres Converted'!$D$2:$D$10000,"ED",'Pres Converted'!$E$2:$E$10000,$C8)</f>
        <v>30</v>
      </c>
      <c r="H8" s="6">
        <f>SUMIFS('Pres Converted'!L$2:L$10000,'Pres Converted'!$D$2:$D$10000,"ED",'Pres Converted'!$E$2:$E$10000,$C8)</f>
        <v>0</v>
      </c>
      <c r="I8" s="6"/>
      <c r="J8" s="6"/>
      <c r="K8" s="6"/>
      <c r="L8" s="6"/>
      <c r="M8" s="6"/>
      <c r="N8" s="6"/>
      <c r="O8" s="6">
        <f t="shared" si="1"/>
        <v>0.44103773584905659</v>
      </c>
      <c r="P8" s="6">
        <f t="shared" si="2"/>
        <v>0.52358490566037741</v>
      </c>
      <c r="Q8" s="6">
        <f t="shared" si="3"/>
        <v>3.5377358490566037E-2</v>
      </c>
      <c r="R8" s="6">
        <f t="shared" si="4"/>
        <v>0</v>
      </c>
      <c r="S8" s="6">
        <f t="shared" si="5"/>
        <v>0</v>
      </c>
      <c r="T8" s="6">
        <f t="shared" si="6"/>
        <v>0</v>
      </c>
      <c r="U8" s="6">
        <f t="shared" si="7"/>
        <v>0</v>
      </c>
      <c r="V8" s="6">
        <f t="shared" si="8"/>
        <v>0</v>
      </c>
      <c r="W8" s="6">
        <f t="shared" si="9"/>
        <v>0</v>
      </c>
      <c r="X8" s="6">
        <f t="shared" si="10"/>
        <v>0</v>
      </c>
      <c r="Y8" s="7">
        <f t="shared" si="0"/>
        <v>0.52358490566037741</v>
      </c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>
        <v>3</v>
      </c>
      <c r="AU8" t="s">
        <v>430</v>
      </c>
      <c r="AV8" s="6"/>
      <c r="AW8" s="6"/>
      <c r="AX8" s="6"/>
      <c r="AY8" s="6"/>
      <c r="AZ8" s="6"/>
      <c r="BA8" s="6">
        <f t="shared" si="13"/>
        <v>6</v>
      </c>
      <c r="BB8" s="6">
        <f t="shared" si="11"/>
        <v>1</v>
      </c>
      <c r="BC8" s="6"/>
      <c r="BD8" s="6"/>
      <c r="BE8">
        <v>2</v>
      </c>
      <c r="BF8" t="s">
        <v>432</v>
      </c>
      <c r="BG8">
        <f>SUMIFS('Pres Converted'!$M$2:$M$10000,'Pres Converted'!$E$2:$E$10000,$BF8,'Pres Converted'!$D$2:$D$10000,"ED",'Pres Converted'!$C$2:$C$10000,$BE8)</f>
        <v>703</v>
      </c>
      <c r="BH8">
        <f>SUMIFS('Pres Converted'!I$2:I$10000,'Pres Converted'!$E$2:$E$10000,$BF8,'Pres Converted'!$D$2:$D$10000,"ED",'Pres Converted'!$C$2:$C$10000,$BE8)</f>
        <v>278</v>
      </c>
      <c r="BI8">
        <f>SUMIFS('Pres Converted'!J$2:J$10000,'Pres Converted'!$E$2:$E$10000,$BF8,'Pres Converted'!$D$2:$D$10000,"ED",'Pres Converted'!$C$2:$C$10000,$BE8)</f>
        <v>379</v>
      </c>
      <c r="BJ8">
        <f>SUMIFS('Pres Converted'!K$2:K$10000,'Pres Converted'!$E$2:$E$10000,$BF8,'Pres Converted'!$D$2:$D$10000,"ED",'Pres Converted'!$C$2:$C$10000,$BE8)</f>
        <v>46</v>
      </c>
      <c r="BK8">
        <f>SUMIFS('Pres Converted'!L$2:L$10000,'Pres Converted'!$E$2:$E$10000,$BF8,'Pres Converted'!$D$2:$D$10000,"ED",'Pres Converted'!$C$2:$C$10000,$BE8)</f>
        <v>0</v>
      </c>
      <c r="BR8">
        <f>BG8/SUMIF('By HD'!$A$3:$A$42,$BE8,'By HD'!$B$3:$B$42)</f>
        <v>0.32591562355122855</v>
      </c>
      <c r="BS8">
        <f>$BR8*SUMIF('By HD'!$A$3:$A$42,$BE8,'By HD'!W$3:W$42)</f>
        <v>115.37413073713491</v>
      </c>
      <c r="BT8">
        <f>$BR8*SUMIF('By HD'!$A$3:$A$42,$BE8,'By HD'!X$3:X$42)</f>
        <v>38.132127955493743</v>
      </c>
      <c r="BU8">
        <f>$BR8*SUMIF('By HD'!$A$3:$A$42,$BE8,'By HD'!Y$3:Y$42)</f>
        <v>68.442280945758</v>
      </c>
      <c r="BV8">
        <f>$BR8*SUMIF('By HD'!$A$3:$A$42,$BE8,'By HD'!Z$3:Z$42)</f>
        <v>8.7997218358831706</v>
      </c>
      <c r="BW8">
        <f>$BR8*SUMIF('By HD'!$A$3:$A$42,$BE8,'By HD'!AA$3:AA$42)</f>
        <v>0</v>
      </c>
      <c r="CD8">
        <f>$BR8*SUMIF('By HD'!$A$3:$A$42,$BE8,'By HD'!AR$3:AR$42)</f>
        <v>27.376912378303199</v>
      </c>
      <c r="CE8">
        <f>$BR8*SUMIF('By HD'!$A$3:$A$42,$BE8,'By HD'!AS$3:AS$42)</f>
        <v>11.407046824292999</v>
      </c>
      <c r="CF8">
        <f>$BR8*SUMIF('By HD'!$A$3:$A$42,$BE8,'By HD'!AT$3:AT$42)</f>
        <v>13.6884561891516</v>
      </c>
      <c r="CG8">
        <f>$BR8*SUMIF('By HD'!$A$3:$A$42,$BE8,'By HD'!AU$3:AU$42)</f>
        <v>2.2814093648585998</v>
      </c>
      <c r="CH8">
        <f>$BR8*SUMIF('By HD'!$A$3:$A$42,$BE8,'By HD'!AV$3:AV$42)</f>
        <v>0</v>
      </c>
      <c r="CO8">
        <f t="shared" si="12"/>
        <v>845.75104311543805</v>
      </c>
      <c r="CP8">
        <f t="shared" si="12"/>
        <v>327.53917477978672</v>
      </c>
      <c r="CQ8">
        <f t="shared" si="12"/>
        <v>461.13073713490962</v>
      </c>
      <c r="CR8">
        <f t="shared" si="12"/>
        <v>57.081131200741773</v>
      </c>
      <c r="CS8">
        <f t="shared" si="12"/>
        <v>0</v>
      </c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</row>
    <row r="9" spans="1:149" x14ac:dyDescent="0.3">
      <c r="A9" t="s">
        <v>950</v>
      </c>
      <c r="B9" t="s">
        <v>951</v>
      </c>
      <c r="C9" t="s">
        <v>449</v>
      </c>
      <c r="D9" s="6">
        <f>SUMIFS('Pres Converted'!M$2:M$10000,'Pres Converted'!$D$2:$D$10000,"ED",'Pres Converted'!$E$2:$E$10000,$C9)</f>
        <v>15469</v>
      </c>
      <c r="E9" s="6">
        <f>SUMIFS('Pres Converted'!I$2:I$10000,'Pres Converted'!$D$2:$D$10000,"ED",'Pres Converted'!$E$2:$E$10000,$C9)</f>
        <v>5139</v>
      </c>
      <c r="F9" s="6">
        <f>SUMIFS('Pres Converted'!J$2:J$10000,'Pres Converted'!$D$2:$D$10000,"ED",'Pres Converted'!$E$2:$E$10000,$C9)</f>
        <v>8620</v>
      </c>
      <c r="G9" s="6">
        <f>SUMIFS('Pres Converted'!K$2:K$10000,'Pres Converted'!$D$2:$D$10000,"ED",'Pres Converted'!$E$2:$E$10000,$C9)</f>
        <v>1458</v>
      </c>
      <c r="H9" s="6">
        <f>SUMIFS('Pres Converted'!L$2:L$10000,'Pres Converted'!$D$2:$D$10000,"ED",'Pres Converted'!$E$2:$E$10000,$C9)</f>
        <v>252</v>
      </c>
      <c r="I9" s="6"/>
      <c r="J9" s="6"/>
      <c r="K9" s="6"/>
      <c r="L9" s="6"/>
      <c r="M9" s="6"/>
      <c r="N9" s="6"/>
      <c r="O9" s="6">
        <f t="shared" si="1"/>
        <v>0.33221281272221864</v>
      </c>
      <c r="P9" s="6">
        <f t="shared" si="2"/>
        <v>0.55724351929665783</v>
      </c>
      <c r="Q9" s="6">
        <f t="shared" si="3"/>
        <v>9.4253022173379011E-2</v>
      </c>
      <c r="R9" s="6">
        <f t="shared" si="4"/>
        <v>1.629064580774452E-2</v>
      </c>
      <c r="S9" s="6">
        <f t="shared" si="5"/>
        <v>0</v>
      </c>
      <c r="T9" s="6">
        <f t="shared" si="6"/>
        <v>0</v>
      </c>
      <c r="U9" s="6">
        <f t="shared" si="7"/>
        <v>0</v>
      </c>
      <c r="V9" s="6">
        <f t="shared" si="8"/>
        <v>0</v>
      </c>
      <c r="W9" s="6">
        <f t="shared" si="9"/>
        <v>0</v>
      </c>
      <c r="X9" s="6">
        <f t="shared" si="10"/>
        <v>0</v>
      </c>
      <c r="Y9" s="7">
        <f t="shared" si="0"/>
        <v>0.55724351929665783</v>
      </c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>
        <v>3</v>
      </c>
      <c r="AU9" t="s">
        <v>433</v>
      </c>
      <c r="AV9" s="6"/>
      <c r="AW9" s="6"/>
      <c r="AX9" s="6"/>
      <c r="AY9" s="6"/>
      <c r="AZ9" s="6"/>
      <c r="BA9" s="6">
        <f t="shared" si="13"/>
        <v>7</v>
      </c>
      <c r="BB9" s="6">
        <f t="shared" si="11"/>
        <v>1</v>
      </c>
      <c r="BC9" s="6"/>
      <c r="BD9" s="6"/>
      <c r="BE9">
        <v>3</v>
      </c>
      <c r="BF9" t="s">
        <v>430</v>
      </c>
      <c r="BG9">
        <f>SUMIFS('Pres Converted'!$M$2:$M$10000,'Pres Converted'!$E$2:$E$10000,$BF9,'Pres Converted'!$D$2:$D$10000,"ED",'Pres Converted'!$C$2:$C$10000,$BE9)</f>
        <v>100</v>
      </c>
      <c r="BH9">
        <f>SUMIFS('Pres Converted'!I$2:I$10000,'Pres Converted'!$E$2:$E$10000,$BF9,'Pres Converted'!$D$2:$D$10000,"ED",'Pres Converted'!$C$2:$C$10000,$BE9)</f>
        <v>35</v>
      </c>
      <c r="BI9">
        <f>SUMIFS('Pres Converted'!J$2:J$10000,'Pres Converted'!$E$2:$E$10000,$BF9,'Pres Converted'!$D$2:$D$10000,"ED",'Pres Converted'!$C$2:$C$10000,$BE9)</f>
        <v>49</v>
      </c>
      <c r="BJ9">
        <f>SUMIFS('Pres Converted'!K$2:K$10000,'Pres Converted'!$E$2:$E$10000,$BF9,'Pres Converted'!$D$2:$D$10000,"ED",'Pres Converted'!$C$2:$C$10000,$BE9)</f>
        <v>16</v>
      </c>
      <c r="BK9">
        <f>SUMIFS('Pres Converted'!L$2:L$10000,'Pres Converted'!$E$2:$E$10000,$BF9,'Pres Converted'!$D$2:$D$10000,"ED",'Pres Converted'!$C$2:$C$10000,$BE9)</f>
        <v>0</v>
      </c>
      <c r="BR9">
        <f>BG9/SUMIF('By HD'!$A$3:$A$42,$BE9,'By HD'!$B$3:$B$42)</f>
        <v>4.0916530278232409E-2</v>
      </c>
      <c r="BS9">
        <f>$BR9*SUMIF('By HD'!$A$3:$A$42,$BE9,'By HD'!W$3:W$42)</f>
        <v>15.098199672667759</v>
      </c>
      <c r="BT9">
        <f>$BR9*SUMIF('By HD'!$A$3:$A$42,$BE9,'By HD'!X$3:X$42)</f>
        <v>5.6055646481178396</v>
      </c>
      <c r="BU9">
        <f>$BR9*SUMIF('By HD'!$A$3:$A$42,$BE9,'By HD'!Y$3:Y$42)</f>
        <v>8.7152209492635038</v>
      </c>
      <c r="BV9">
        <f>$BR9*SUMIF('By HD'!$A$3:$A$42,$BE9,'By HD'!Z$3:Z$42)</f>
        <v>0.69558101472995093</v>
      </c>
      <c r="BW9">
        <f>$BR9*SUMIF('By HD'!$A$3:$A$42,$BE9,'By HD'!AA$3:AA$42)</f>
        <v>8.1833060556464818E-2</v>
      </c>
      <c r="CD9">
        <f>$BR9*SUMIF('By HD'!$A$3:$A$42,$BE9,'By HD'!AR$3:AR$42)</f>
        <v>7.8968903436988551</v>
      </c>
      <c r="CE9">
        <f>$BR9*SUMIF('By HD'!$A$3:$A$42,$BE9,'By HD'!AS$3:AS$42)</f>
        <v>3.0687397708674307</v>
      </c>
      <c r="CF9">
        <f>$BR9*SUMIF('By HD'!$A$3:$A$42,$BE9,'By HD'!AT$3:AT$42)</f>
        <v>4.214402618657938</v>
      </c>
      <c r="CG9">
        <f>$BR9*SUMIF('By HD'!$A$3:$A$42,$BE9,'By HD'!AU$3:AU$42)</f>
        <v>0.28641571194762688</v>
      </c>
      <c r="CH9">
        <f>$BR9*SUMIF('By HD'!$A$3:$A$42,$BE9,'By HD'!AV$3:AV$42)</f>
        <v>0.32733224222585927</v>
      </c>
      <c r="CO9">
        <f t="shared" si="12"/>
        <v>122.99509001636662</v>
      </c>
      <c r="CP9">
        <f t="shared" si="12"/>
        <v>43.674304418985272</v>
      </c>
      <c r="CQ9">
        <f t="shared" si="12"/>
        <v>61.929623567921439</v>
      </c>
      <c r="CR9">
        <f t="shared" si="12"/>
        <v>16.981996726677579</v>
      </c>
      <c r="CS9">
        <f t="shared" si="12"/>
        <v>0.4091653027823241</v>
      </c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</row>
    <row r="10" spans="1:149" x14ac:dyDescent="0.3">
      <c r="A10" t="s">
        <v>952</v>
      </c>
      <c r="B10" t="s">
        <v>74</v>
      </c>
      <c r="C10" t="s">
        <v>74</v>
      </c>
      <c r="D10" s="6">
        <f>SUMIFS('Pres Converted'!M$2:M$10000,'Pres Converted'!$D$2:$D$10000,"ED",'Pres Converted'!$E$2:$E$10000,$C10)</f>
        <v>455</v>
      </c>
      <c r="E10" s="6">
        <f>SUMIFS('Pres Converted'!I$2:I$10000,'Pres Converted'!$D$2:$D$10000,"ED",'Pres Converted'!$E$2:$E$10000,$C10)</f>
        <v>146</v>
      </c>
      <c r="F10" s="6">
        <f>SUMIFS('Pres Converted'!J$2:J$10000,'Pres Converted'!$D$2:$D$10000,"ED",'Pres Converted'!$E$2:$E$10000,$C10)</f>
        <v>285</v>
      </c>
      <c r="G10" s="6">
        <f>SUMIFS('Pres Converted'!K$2:K$10000,'Pres Converted'!$D$2:$D$10000,"ED",'Pres Converted'!$E$2:$E$10000,$C10)</f>
        <v>24</v>
      </c>
      <c r="H10" s="6">
        <f>SUMIFS('Pres Converted'!L$2:L$10000,'Pres Converted'!$D$2:$D$10000,"ED",'Pres Converted'!$E$2:$E$10000,$C10)</f>
        <v>0</v>
      </c>
      <c r="I10" s="6"/>
      <c r="J10" s="6"/>
      <c r="K10" s="6"/>
      <c r="L10" s="6"/>
      <c r="M10" s="6"/>
      <c r="N10" s="6"/>
      <c r="O10" s="6">
        <f t="shared" si="1"/>
        <v>0.3208791208791209</v>
      </c>
      <c r="P10" s="6">
        <f t="shared" si="2"/>
        <v>0.62637362637362637</v>
      </c>
      <c r="Q10" s="6">
        <f t="shared" si="3"/>
        <v>5.2747252747252747E-2</v>
      </c>
      <c r="R10" s="6">
        <f t="shared" si="4"/>
        <v>0</v>
      </c>
      <c r="S10" s="6">
        <f t="shared" si="5"/>
        <v>0</v>
      </c>
      <c r="T10" s="6">
        <f t="shared" si="6"/>
        <v>0</v>
      </c>
      <c r="U10" s="6">
        <f t="shared" si="7"/>
        <v>0</v>
      </c>
      <c r="V10" s="6">
        <f t="shared" si="8"/>
        <v>0</v>
      </c>
      <c r="W10" s="6">
        <f t="shared" si="9"/>
        <v>0</v>
      </c>
      <c r="X10" s="6">
        <f t="shared" si="10"/>
        <v>0</v>
      </c>
      <c r="Y10" s="7">
        <f t="shared" si="0"/>
        <v>0.62637362637362637</v>
      </c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>
        <v>3</v>
      </c>
      <c r="AU10" t="s">
        <v>69</v>
      </c>
      <c r="AV10" s="6"/>
      <c r="AW10" s="6"/>
      <c r="AX10" s="6"/>
      <c r="AY10" s="6"/>
      <c r="AZ10" s="6"/>
      <c r="BA10" s="6">
        <f t="shared" si="13"/>
        <v>8</v>
      </c>
      <c r="BB10" s="6">
        <f t="shared" si="11"/>
        <v>1</v>
      </c>
      <c r="BC10" s="6"/>
      <c r="BD10" s="6"/>
      <c r="BE10">
        <v>3</v>
      </c>
      <c r="BF10" t="s">
        <v>433</v>
      </c>
      <c r="BG10">
        <f>SUMIFS('Pres Converted'!$M$2:$M$10000,'Pres Converted'!$E$2:$E$10000,$BF10,'Pres Converted'!$D$2:$D$10000,"ED",'Pres Converted'!$C$2:$C$10000,$BE10)</f>
        <v>2170</v>
      </c>
      <c r="BH10">
        <f>SUMIFS('Pres Converted'!I$2:I$10000,'Pres Converted'!$E$2:$E$10000,$BF10,'Pres Converted'!$D$2:$D$10000,"ED",'Pres Converted'!$C$2:$C$10000,$BE10)</f>
        <v>820</v>
      </c>
      <c r="BI10">
        <f>SUMIFS('Pres Converted'!J$2:J$10000,'Pres Converted'!$E$2:$E$10000,$BF10,'Pres Converted'!$D$2:$D$10000,"ED",'Pres Converted'!$C$2:$C$10000,$BE10)</f>
        <v>1270</v>
      </c>
      <c r="BJ10">
        <f>SUMIFS('Pres Converted'!K$2:K$10000,'Pres Converted'!$E$2:$E$10000,$BF10,'Pres Converted'!$D$2:$D$10000,"ED",'Pres Converted'!$C$2:$C$10000,$BE10)</f>
        <v>80</v>
      </c>
      <c r="BK10">
        <f>SUMIFS('Pres Converted'!L$2:L$10000,'Pres Converted'!$E$2:$E$10000,$BF10,'Pres Converted'!$D$2:$D$10000,"ED",'Pres Converted'!$C$2:$C$10000,$BE10)</f>
        <v>0</v>
      </c>
      <c r="BR10">
        <f>BG10/SUMIF('By HD'!$A$3:$A$42,$BE10,'By HD'!$B$3:$B$42)</f>
        <v>0.88788870703764322</v>
      </c>
      <c r="BS10">
        <f>$BR10*SUMIF('By HD'!$A$3:$A$42,$BE10,'By HD'!W$3:W$42)</f>
        <v>327.63093289689033</v>
      </c>
      <c r="BT10">
        <f>$BR10*SUMIF('By HD'!$A$3:$A$42,$BE10,'By HD'!X$3:X$42)</f>
        <v>121.64075286415712</v>
      </c>
      <c r="BU10">
        <f>$BR10*SUMIF('By HD'!$A$3:$A$42,$BE10,'By HD'!Y$3:Y$42)</f>
        <v>189.120294599018</v>
      </c>
      <c r="BV10">
        <f>$BR10*SUMIF('By HD'!$A$3:$A$42,$BE10,'By HD'!Z$3:Z$42)</f>
        <v>15.094108019639934</v>
      </c>
      <c r="BW10">
        <f>$BR10*SUMIF('By HD'!$A$3:$A$42,$BE10,'By HD'!AA$3:AA$42)</f>
        <v>1.7757774140752864</v>
      </c>
      <c r="CD10">
        <f>$BR10*SUMIF('By HD'!$A$3:$A$42,$BE10,'By HD'!AR$3:AR$42)</f>
        <v>171.36252045826515</v>
      </c>
      <c r="CE10">
        <f>$BR10*SUMIF('By HD'!$A$3:$A$42,$BE10,'By HD'!AS$3:AS$42)</f>
        <v>66.591653027823241</v>
      </c>
      <c r="CF10">
        <f>$BR10*SUMIF('By HD'!$A$3:$A$42,$BE10,'By HD'!AT$3:AT$42)</f>
        <v>91.452536824877257</v>
      </c>
      <c r="CG10">
        <f>$BR10*SUMIF('By HD'!$A$3:$A$42,$BE10,'By HD'!AU$3:AU$42)</f>
        <v>6.2152209492635029</v>
      </c>
      <c r="CH10">
        <f>$BR10*SUMIF('By HD'!$A$3:$A$42,$BE10,'By HD'!AV$3:AV$42)</f>
        <v>7.1031096563011458</v>
      </c>
      <c r="CO10">
        <f t="shared" si="12"/>
        <v>2668.9934533551555</v>
      </c>
      <c r="CP10">
        <f t="shared" si="12"/>
        <v>1008.2324058919803</v>
      </c>
      <c r="CQ10">
        <f t="shared" si="12"/>
        <v>1550.5728314238952</v>
      </c>
      <c r="CR10">
        <f t="shared" si="12"/>
        <v>101.30932896890343</v>
      </c>
      <c r="CS10">
        <f t="shared" si="12"/>
        <v>8.8788870703764324</v>
      </c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</row>
    <row r="11" spans="1:149" x14ac:dyDescent="0.3">
      <c r="A11" t="s">
        <v>953</v>
      </c>
      <c r="B11" t="s">
        <v>430</v>
      </c>
      <c r="C11" t="s">
        <v>430</v>
      </c>
      <c r="D11" s="6">
        <f>SUMIFS('Pres Converted'!M$2:M$10000,'Pres Converted'!$D$2:$D$10000,"ED",'Pres Converted'!$E$2:$E$10000,$C11)</f>
        <v>599</v>
      </c>
      <c r="E11" s="6">
        <f>SUMIFS('Pres Converted'!I$2:I$10000,'Pres Converted'!$D$2:$D$10000,"ED",'Pres Converted'!$E$2:$E$10000,$C11)</f>
        <v>305</v>
      </c>
      <c r="F11" s="6">
        <f>SUMIFS('Pres Converted'!J$2:J$10000,'Pres Converted'!$D$2:$D$10000,"ED",'Pres Converted'!$E$2:$E$10000,$C11)</f>
        <v>250</v>
      </c>
      <c r="G11" s="6">
        <f>SUMIFS('Pres Converted'!K$2:K$10000,'Pres Converted'!$D$2:$D$10000,"ED",'Pres Converted'!$E$2:$E$10000,$C11)</f>
        <v>42</v>
      </c>
      <c r="H11" s="6">
        <f>SUMIFS('Pres Converted'!L$2:L$10000,'Pres Converted'!$D$2:$D$10000,"ED",'Pres Converted'!$E$2:$E$10000,$C11)</f>
        <v>2</v>
      </c>
      <c r="I11" s="6"/>
      <c r="J11" s="6"/>
      <c r="K11" s="6"/>
      <c r="L11" s="6"/>
      <c r="M11" s="6"/>
      <c r="N11" s="6"/>
      <c r="O11" s="6">
        <f t="shared" si="1"/>
        <v>0.50918196994991649</v>
      </c>
      <c r="P11" s="6">
        <f t="shared" si="2"/>
        <v>0.41736227045075125</v>
      </c>
      <c r="Q11" s="6">
        <f t="shared" si="3"/>
        <v>7.0116861435726208E-2</v>
      </c>
      <c r="R11" s="6">
        <f t="shared" si="4"/>
        <v>3.3388981636060101E-3</v>
      </c>
      <c r="S11" s="6">
        <f t="shared" si="5"/>
        <v>0</v>
      </c>
      <c r="T11" s="6">
        <f t="shared" si="6"/>
        <v>0</v>
      </c>
      <c r="U11" s="6">
        <f t="shared" si="7"/>
        <v>0</v>
      </c>
      <c r="V11" s="6">
        <f t="shared" si="8"/>
        <v>0</v>
      </c>
      <c r="W11" s="6">
        <f t="shared" si="9"/>
        <v>0</v>
      </c>
      <c r="X11" s="6">
        <f t="shared" si="10"/>
        <v>0</v>
      </c>
      <c r="Y11" s="7">
        <f t="shared" si="0"/>
        <v>2.5091819699499167</v>
      </c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>
        <v>3</v>
      </c>
      <c r="AU11" t="s">
        <v>428</v>
      </c>
      <c r="AV11" s="6"/>
      <c r="AW11" s="6"/>
      <c r="AX11" s="6"/>
      <c r="AY11" s="6"/>
      <c r="AZ11" s="6"/>
      <c r="BA11" s="6">
        <f t="shared" si="13"/>
        <v>9</v>
      </c>
      <c r="BB11" s="6">
        <f t="shared" si="11"/>
        <v>1</v>
      </c>
      <c r="BC11" s="6"/>
      <c r="BD11" s="6"/>
      <c r="BE11">
        <v>3</v>
      </c>
      <c r="BF11" t="s">
        <v>69</v>
      </c>
      <c r="BG11">
        <f>SUMIFS('Pres Converted'!$M$2:$M$10000,'Pres Converted'!$E$2:$E$10000,$BF11,'Pres Converted'!$D$2:$D$10000,"ED",'Pres Converted'!$C$2:$C$10000,$BE11)</f>
        <v>142</v>
      </c>
      <c r="BH11">
        <f>SUMIFS('Pres Converted'!I$2:I$10000,'Pres Converted'!$E$2:$E$10000,$BF11,'Pres Converted'!$D$2:$D$10000,"ED",'Pres Converted'!$C$2:$C$10000,$BE11)</f>
        <v>73</v>
      </c>
      <c r="BI11">
        <f>SUMIFS('Pres Converted'!J$2:J$10000,'Pres Converted'!$E$2:$E$10000,$BF11,'Pres Converted'!$D$2:$D$10000,"ED",'Pres Converted'!$C$2:$C$10000,$BE11)</f>
        <v>64</v>
      </c>
      <c r="BJ11">
        <f>SUMIFS('Pres Converted'!K$2:K$10000,'Pres Converted'!$E$2:$E$10000,$BF11,'Pres Converted'!$D$2:$D$10000,"ED",'Pres Converted'!$C$2:$C$10000,$BE11)</f>
        <v>5</v>
      </c>
      <c r="BK11">
        <f>SUMIFS('Pres Converted'!L$2:L$10000,'Pres Converted'!$E$2:$E$10000,$BF11,'Pres Converted'!$D$2:$D$10000,"ED",'Pres Converted'!$C$2:$C$10000,$BE11)</f>
        <v>0</v>
      </c>
      <c r="BR11">
        <f>BG11/SUMIF('By HD'!$A$3:$A$42,$BE11,'By HD'!$B$3:$B$42)</f>
        <v>5.8101472995090019E-2</v>
      </c>
      <c r="BS11">
        <f>$BR11*SUMIF('By HD'!$A$3:$A$42,$BE11,'By HD'!W$3:W$42)</f>
        <v>21.439443535188218</v>
      </c>
      <c r="BT11">
        <f>$BR11*SUMIF('By HD'!$A$3:$A$42,$BE11,'By HD'!X$3:X$42)</f>
        <v>7.9599018003273327</v>
      </c>
      <c r="BU11">
        <f>$BR11*SUMIF('By HD'!$A$3:$A$42,$BE11,'By HD'!Y$3:Y$42)</f>
        <v>12.375613747954175</v>
      </c>
      <c r="BV11">
        <f>$BR11*SUMIF('By HD'!$A$3:$A$42,$BE11,'By HD'!Z$3:Z$42)</f>
        <v>0.98772504091653035</v>
      </c>
      <c r="BW11">
        <f>$BR11*SUMIF('By HD'!$A$3:$A$42,$BE11,'By HD'!AA$3:AA$42)</f>
        <v>0.11620294599018004</v>
      </c>
      <c r="CD11">
        <f>$BR11*SUMIF('By HD'!$A$3:$A$42,$BE11,'By HD'!AR$3:AR$42)</f>
        <v>11.213584288052374</v>
      </c>
      <c r="CE11">
        <f>$BR11*SUMIF('By HD'!$A$3:$A$42,$BE11,'By HD'!AS$3:AS$42)</f>
        <v>4.357610474631751</v>
      </c>
      <c r="CF11">
        <f>$BR11*SUMIF('By HD'!$A$3:$A$42,$BE11,'By HD'!AT$3:AT$42)</f>
        <v>5.984451718494272</v>
      </c>
      <c r="CG11">
        <f>$BR11*SUMIF('By HD'!$A$3:$A$42,$BE11,'By HD'!AU$3:AU$42)</f>
        <v>0.40671031096563015</v>
      </c>
      <c r="CH11">
        <f>$BR11*SUMIF('By HD'!$A$3:$A$42,$BE11,'By HD'!AV$3:AV$42)</f>
        <v>0.46481178396072015</v>
      </c>
      <c r="CO11">
        <f t="shared" si="12"/>
        <v>174.65302782324059</v>
      </c>
      <c r="CP11">
        <f t="shared" si="12"/>
        <v>85.317512274959086</v>
      </c>
      <c r="CQ11">
        <f t="shared" si="12"/>
        <v>82.360065466448447</v>
      </c>
      <c r="CR11">
        <f t="shared" si="12"/>
        <v>6.3944353518821604</v>
      </c>
      <c r="CS11">
        <f t="shared" si="12"/>
        <v>0.5810147299509002</v>
      </c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</row>
    <row r="12" spans="1:149" x14ac:dyDescent="0.3">
      <c r="A12" t="s">
        <v>954</v>
      </c>
      <c r="B12" t="s">
        <v>434</v>
      </c>
      <c r="C12" t="s">
        <v>434</v>
      </c>
      <c r="D12" s="6">
        <f>SUMIFS('Pres Converted'!M$2:M$10000,'Pres Converted'!$D$2:$D$10000,"ED",'Pres Converted'!$E$2:$E$10000,$C12)</f>
        <v>6568</v>
      </c>
      <c r="E12" s="6">
        <f>SUMIFS('Pres Converted'!I$2:I$10000,'Pres Converted'!$D$2:$D$10000,"ED",'Pres Converted'!$E$2:$E$10000,$C12)</f>
        <v>2323</v>
      </c>
      <c r="F12" s="6">
        <f>SUMIFS('Pres Converted'!J$2:J$10000,'Pres Converted'!$D$2:$D$10000,"ED",'Pres Converted'!$E$2:$E$10000,$C12)</f>
        <v>3946</v>
      </c>
      <c r="G12" s="6">
        <f>SUMIFS('Pres Converted'!K$2:K$10000,'Pres Converted'!$D$2:$D$10000,"ED",'Pres Converted'!$E$2:$E$10000,$C12)</f>
        <v>201</v>
      </c>
      <c r="H12" s="6">
        <f>SUMIFS('Pres Converted'!L$2:L$10000,'Pres Converted'!$D$2:$D$10000,"ED",'Pres Converted'!$E$2:$E$10000,$C12)</f>
        <v>98</v>
      </c>
      <c r="I12" s="6"/>
      <c r="J12" s="6"/>
      <c r="K12" s="6"/>
      <c r="L12" s="6"/>
      <c r="M12" s="6"/>
      <c r="N12" s="6"/>
      <c r="O12" s="6">
        <f t="shared" si="1"/>
        <v>0.35368453105968334</v>
      </c>
      <c r="P12" s="6">
        <f t="shared" si="2"/>
        <v>0.60079171741778314</v>
      </c>
      <c r="Q12" s="6">
        <f t="shared" si="3"/>
        <v>3.0602923264311816E-2</v>
      </c>
      <c r="R12" s="6">
        <f t="shared" si="4"/>
        <v>1.4920828258221681E-2</v>
      </c>
      <c r="S12" s="6">
        <f t="shared" si="5"/>
        <v>0</v>
      </c>
      <c r="T12" s="6">
        <f t="shared" si="6"/>
        <v>0</v>
      </c>
      <c r="U12" s="6">
        <f t="shared" si="7"/>
        <v>0</v>
      </c>
      <c r="V12" s="6">
        <f t="shared" si="8"/>
        <v>0</v>
      </c>
      <c r="W12" s="6">
        <f t="shared" si="9"/>
        <v>0</v>
      </c>
      <c r="X12" s="6">
        <f t="shared" si="10"/>
        <v>0</v>
      </c>
      <c r="Y12" s="7">
        <f t="shared" si="0"/>
        <v>0.60079171741778314</v>
      </c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>
        <v>4</v>
      </c>
      <c r="AU12" t="s">
        <v>434</v>
      </c>
      <c r="AV12" s="6"/>
      <c r="AW12" s="6"/>
      <c r="AX12" s="6"/>
      <c r="AY12" s="6"/>
      <c r="AZ12" s="6"/>
      <c r="BA12" s="6">
        <f t="shared" si="13"/>
        <v>10</v>
      </c>
      <c r="BB12" s="6">
        <f t="shared" si="11"/>
        <v>1</v>
      </c>
      <c r="BC12" s="6"/>
      <c r="BD12" s="6"/>
      <c r="BE12">
        <v>3</v>
      </c>
      <c r="BF12" t="s">
        <v>428</v>
      </c>
      <c r="BG12">
        <f>SUMIFS('Pres Converted'!$M$2:$M$10000,'Pres Converted'!$E$2:$E$10000,$BF12,'Pres Converted'!$D$2:$D$10000,"ED",'Pres Converted'!$C$2:$C$10000,$BE12)</f>
        <v>32</v>
      </c>
      <c r="BH12">
        <f>SUMIFS('Pres Converted'!I$2:I$10000,'Pres Converted'!$E$2:$E$10000,$BF12,'Pres Converted'!$D$2:$D$10000,"ED",'Pres Converted'!$C$2:$C$10000,$BE12)</f>
        <v>12</v>
      </c>
      <c r="BI12">
        <f>SUMIFS('Pres Converted'!J$2:J$10000,'Pres Converted'!$E$2:$E$10000,$BF12,'Pres Converted'!$D$2:$D$10000,"ED",'Pres Converted'!$C$2:$C$10000,$BE12)</f>
        <v>11</v>
      </c>
      <c r="BJ12">
        <f>SUMIFS('Pres Converted'!K$2:K$10000,'Pres Converted'!$E$2:$E$10000,$BF12,'Pres Converted'!$D$2:$D$10000,"ED",'Pres Converted'!$C$2:$C$10000,$BE12)</f>
        <v>9</v>
      </c>
      <c r="BK12">
        <f>SUMIFS('Pres Converted'!L$2:L$10000,'Pres Converted'!$E$2:$E$10000,$BF12,'Pres Converted'!$D$2:$D$10000,"ED",'Pres Converted'!$C$2:$C$10000,$BE12)</f>
        <v>0</v>
      </c>
      <c r="BR12">
        <f>BG12/SUMIF('By HD'!$A$3:$A$42,$BE12,'By HD'!$B$3:$B$42)</f>
        <v>1.3093289689034371E-2</v>
      </c>
      <c r="BS12">
        <f>$BR12*SUMIF('By HD'!$A$3:$A$42,$BE12,'By HD'!W$3:W$42)</f>
        <v>4.8314238952536828</v>
      </c>
      <c r="BT12">
        <f>$BR12*SUMIF('By HD'!$A$3:$A$42,$BE12,'By HD'!X$3:X$42)</f>
        <v>1.7937806873977087</v>
      </c>
      <c r="BU12">
        <f>$BR12*SUMIF('By HD'!$A$3:$A$42,$BE12,'By HD'!Y$3:Y$42)</f>
        <v>2.7888707037643208</v>
      </c>
      <c r="BV12">
        <f>$BR12*SUMIF('By HD'!$A$3:$A$42,$BE12,'By HD'!Z$3:Z$42)</f>
        <v>0.22258592471358429</v>
      </c>
      <c r="BW12">
        <f>$BR12*SUMIF('By HD'!$A$3:$A$42,$BE12,'By HD'!AA$3:AA$42)</f>
        <v>2.6186579378068741E-2</v>
      </c>
      <c r="CD12">
        <f>$BR12*SUMIF('By HD'!$A$3:$A$42,$BE12,'By HD'!AR$3:AR$42)</f>
        <v>2.5270049099836336</v>
      </c>
      <c r="CE12">
        <f>$BR12*SUMIF('By HD'!$A$3:$A$42,$BE12,'By HD'!AS$3:AS$42)</f>
        <v>0.98199672667757776</v>
      </c>
      <c r="CF12">
        <f>$BR12*SUMIF('By HD'!$A$3:$A$42,$BE12,'By HD'!AT$3:AT$42)</f>
        <v>1.3486088379705401</v>
      </c>
      <c r="CG12">
        <f>$BR12*SUMIF('By HD'!$A$3:$A$42,$BE12,'By HD'!AU$3:AU$42)</f>
        <v>9.1653027823240599E-2</v>
      </c>
      <c r="CH12">
        <f>$BR12*SUMIF('By HD'!$A$3:$A$42,$BE12,'By HD'!AV$3:AV$42)</f>
        <v>0.10474631751227496</v>
      </c>
      <c r="CO12">
        <f t="shared" si="12"/>
        <v>39.358428805237317</v>
      </c>
      <c r="CP12">
        <f t="shared" si="12"/>
        <v>14.775777414075286</v>
      </c>
      <c r="CQ12">
        <f t="shared" si="12"/>
        <v>15.13747954173486</v>
      </c>
      <c r="CR12">
        <f t="shared" si="12"/>
        <v>9.3142389525368241</v>
      </c>
      <c r="CS12">
        <f t="shared" si="12"/>
        <v>0.13093289689034371</v>
      </c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</row>
    <row r="13" spans="1:149" x14ac:dyDescent="0.3">
      <c r="A13" t="s">
        <v>955</v>
      </c>
      <c r="B13" t="s">
        <v>956</v>
      </c>
      <c r="C13" t="s">
        <v>435</v>
      </c>
      <c r="D13" s="6">
        <f>SUMIFS('Pres Converted'!M$2:M$10000,'Pres Converted'!$D$2:$D$10000,"ED",'Pres Converted'!$E$2:$E$10000,$C13)</f>
        <v>6558</v>
      </c>
      <c r="E13" s="6">
        <f>SUMIFS('Pres Converted'!I$2:I$10000,'Pres Converted'!$D$2:$D$10000,"ED",'Pres Converted'!$E$2:$E$10000,$C13)</f>
        <v>2081</v>
      </c>
      <c r="F13" s="6">
        <f>SUMIFS('Pres Converted'!J$2:J$10000,'Pres Converted'!$D$2:$D$10000,"ED",'Pres Converted'!$E$2:$E$10000,$C13)</f>
        <v>3990</v>
      </c>
      <c r="G13" s="6">
        <f>SUMIFS('Pres Converted'!K$2:K$10000,'Pres Converted'!$D$2:$D$10000,"ED",'Pres Converted'!$E$2:$E$10000,$C13)</f>
        <v>468</v>
      </c>
      <c r="H13" s="6">
        <f>SUMIFS('Pres Converted'!L$2:L$10000,'Pres Converted'!$D$2:$D$10000,"ED",'Pres Converted'!$E$2:$E$10000,$C13)</f>
        <v>19</v>
      </c>
      <c r="I13" s="6"/>
      <c r="J13" s="6"/>
      <c r="K13" s="6"/>
      <c r="L13" s="6"/>
      <c r="M13" s="6"/>
      <c r="N13" s="6"/>
      <c r="O13" s="6">
        <f t="shared" si="1"/>
        <v>0.31732235437633427</v>
      </c>
      <c r="P13" s="6">
        <f t="shared" si="2"/>
        <v>0.60841720036596525</v>
      </c>
      <c r="Q13" s="6">
        <f t="shared" si="3"/>
        <v>7.1363220494053067E-2</v>
      </c>
      <c r="R13" s="6">
        <f t="shared" si="4"/>
        <v>2.8972247636474533E-3</v>
      </c>
      <c r="S13" s="6">
        <f t="shared" si="5"/>
        <v>0</v>
      </c>
      <c r="T13" s="6">
        <f t="shared" si="6"/>
        <v>0</v>
      </c>
      <c r="U13" s="6">
        <f t="shared" si="7"/>
        <v>0</v>
      </c>
      <c r="V13" s="6">
        <f t="shared" si="8"/>
        <v>0</v>
      </c>
      <c r="W13" s="6">
        <f t="shared" si="9"/>
        <v>0</v>
      </c>
      <c r="X13" s="6">
        <f t="shared" si="10"/>
        <v>0</v>
      </c>
      <c r="Y13" s="7">
        <f t="shared" si="0"/>
        <v>0.60841720036596525</v>
      </c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>
        <v>4</v>
      </c>
      <c r="AU13" t="s">
        <v>74</v>
      </c>
      <c r="AV13" s="6"/>
      <c r="AW13" s="6"/>
      <c r="AX13" s="6"/>
      <c r="AY13" s="6"/>
      <c r="AZ13" s="6"/>
      <c r="BA13" s="6">
        <f t="shared" si="13"/>
        <v>11</v>
      </c>
      <c r="BB13" s="6">
        <f t="shared" si="11"/>
        <v>1</v>
      </c>
      <c r="BC13" s="6"/>
      <c r="BD13" s="6"/>
      <c r="BE13">
        <v>4</v>
      </c>
      <c r="BF13" t="s">
        <v>434</v>
      </c>
      <c r="BG13">
        <f>SUMIFS('Pres Converted'!$M$2:$M$10000,'Pres Converted'!$E$2:$E$10000,$BF13,'Pres Converted'!$D$2:$D$10000,"ED",'Pres Converted'!$C$2:$C$10000,$BE13)</f>
        <v>6568</v>
      </c>
      <c r="BH13">
        <f>SUMIFS('Pres Converted'!I$2:I$10000,'Pres Converted'!$E$2:$E$10000,$BF13,'Pres Converted'!$D$2:$D$10000,"ED",'Pres Converted'!$C$2:$C$10000,$BE13)</f>
        <v>2323</v>
      </c>
      <c r="BI13">
        <f>SUMIFS('Pres Converted'!J$2:J$10000,'Pres Converted'!$E$2:$E$10000,$BF13,'Pres Converted'!$D$2:$D$10000,"ED",'Pres Converted'!$C$2:$C$10000,$BE13)</f>
        <v>3946</v>
      </c>
      <c r="BJ13">
        <f>SUMIFS('Pres Converted'!K$2:K$10000,'Pres Converted'!$E$2:$E$10000,$BF13,'Pres Converted'!$D$2:$D$10000,"ED",'Pres Converted'!$C$2:$C$10000,$BE13)</f>
        <v>201</v>
      </c>
      <c r="BK13">
        <f>SUMIFS('Pres Converted'!L$2:L$10000,'Pres Converted'!$E$2:$E$10000,$BF13,'Pres Converted'!$D$2:$D$10000,"ED",'Pres Converted'!$C$2:$C$10000,$BE13)</f>
        <v>98</v>
      </c>
      <c r="BR13">
        <f>BG13/SUMIF('By HD'!$A$3:$A$42,$BE13,'By HD'!$B$3:$B$42)</f>
        <v>0.89324085407316745</v>
      </c>
      <c r="BS13">
        <f>$BR13*SUMIF('By HD'!$A$3:$A$42,$BE13,'By HD'!W$3:W$42)</f>
        <v>664.57119543043655</v>
      </c>
      <c r="BT13">
        <f>$BR13*SUMIF('By HD'!$A$3:$A$42,$BE13,'By HD'!X$3:X$42)</f>
        <v>271.54521963824288</v>
      </c>
      <c r="BU13">
        <f>$BR13*SUMIF('By HD'!$A$3:$A$42,$BE13,'By HD'!Y$3:Y$42)</f>
        <v>366.22875016999865</v>
      </c>
      <c r="BV13">
        <f>$BR13*SUMIF('By HD'!$A$3:$A$42,$BE13,'By HD'!Z$3:Z$42)</f>
        <v>24.117503059975522</v>
      </c>
      <c r="BW13">
        <f>$BR13*SUMIF('By HD'!$A$3:$A$42,$BE13,'By HD'!AA$3:AA$42)</f>
        <v>2.6797225622195024</v>
      </c>
      <c r="CD13">
        <f>$BR13*SUMIF('By HD'!$A$3:$A$42,$BE13,'By HD'!AR$3:AR$42)</f>
        <v>719.952128382973</v>
      </c>
      <c r="CE13">
        <f>$BR13*SUMIF('By HD'!$A$3:$A$42,$BE13,'By HD'!AS$3:AS$42)</f>
        <v>292.08975928192575</v>
      </c>
      <c r="CF13">
        <f>$BR13*SUMIF('By HD'!$A$3:$A$42,$BE13,'By HD'!AT$3:AT$42)</f>
        <v>364.44226846185234</v>
      </c>
      <c r="CG13">
        <f>$BR13*SUMIF('By HD'!$A$3:$A$42,$BE13,'By HD'!AU$3:AU$42)</f>
        <v>30.370189038487695</v>
      </c>
      <c r="CH13">
        <f>$BR13*SUMIF('By HD'!$A$3:$A$42,$BE13,'By HD'!AV$3:AV$42)</f>
        <v>33.049911600707198</v>
      </c>
      <c r="CO13">
        <f t="shared" si="12"/>
        <v>7952.5233238134097</v>
      </c>
      <c r="CP13">
        <f t="shared" si="12"/>
        <v>2886.6349789201686</v>
      </c>
      <c r="CQ13">
        <f t="shared" si="12"/>
        <v>4676.6710186318505</v>
      </c>
      <c r="CR13">
        <f t="shared" si="12"/>
        <v>255.48769209846321</v>
      </c>
      <c r="CS13">
        <f t="shared" si="12"/>
        <v>133.72963416292669</v>
      </c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</row>
    <row r="14" spans="1:149" x14ac:dyDescent="0.3">
      <c r="A14" t="s">
        <v>957</v>
      </c>
      <c r="B14" t="s">
        <v>958</v>
      </c>
      <c r="C14" t="s">
        <v>429</v>
      </c>
      <c r="D14" s="6">
        <f>SUMIFS('Pres Converted'!M$2:M$10000,'Pres Converted'!$D$2:$D$10000,"ED",'Pres Converted'!$E$2:$E$10000,$C14)</f>
        <v>3322</v>
      </c>
      <c r="E14" s="6">
        <f>SUMIFS('Pres Converted'!I$2:I$10000,'Pres Converted'!$D$2:$D$10000,"ED",'Pres Converted'!$E$2:$E$10000,$C14)</f>
        <v>1165</v>
      </c>
      <c r="F14" s="6">
        <f>SUMIFS('Pres Converted'!J$2:J$10000,'Pres Converted'!$D$2:$D$10000,"ED",'Pres Converted'!$E$2:$E$10000,$C14)</f>
        <v>2031</v>
      </c>
      <c r="G14" s="6">
        <f>SUMIFS('Pres Converted'!K$2:K$10000,'Pres Converted'!$D$2:$D$10000,"ED",'Pres Converted'!$E$2:$E$10000,$C14)</f>
        <v>126</v>
      </c>
      <c r="H14" s="6">
        <f>SUMIFS('Pres Converted'!L$2:L$10000,'Pres Converted'!$D$2:$D$10000,"ED",'Pres Converted'!$E$2:$E$10000,$C14)</f>
        <v>0</v>
      </c>
      <c r="I14" s="6"/>
      <c r="J14" s="6"/>
      <c r="K14" s="6"/>
      <c r="L14" s="6"/>
      <c r="M14" s="6"/>
      <c r="N14" s="6"/>
      <c r="O14" s="6">
        <f t="shared" si="1"/>
        <v>0.35069235400361226</v>
      </c>
      <c r="P14" s="6">
        <f t="shared" si="2"/>
        <v>0.61137868753762792</v>
      </c>
      <c r="Q14" s="6">
        <f t="shared" si="3"/>
        <v>3.7928958458759786E-2</v>
      </c>
      <c r="R14" s="6">
        <f t="shared" si="4"/>
        <v>0</v>
      </c>
      <c r="S14" s="6">
        <f t="shared" si="5"/>
        <v>0</v>
      </c>
      <c r="T14" s="6">
        <f t="shared" si="6"/>
        <v>0</v>
      </c>
      <c r="U14" s="6">
        <f t="shared" si="7"/>
        <v>0</v>
      </c>
      <c r="V14" s="6">
        <f t="shared" si="8"/>
        <v>0</v>
      </c>
      <c r="W14" s="6">
        <f t="shared" si="9"/>
        <v>0</v>
      </c>
      <c r="X14" s="6">
        <f t="shared" si="10"/>
        <v>0</v>
      </c>
      <c r="Y14" s="7">
        <f t="shared" si="0"/>
        <v>0.61137868753762792</v>
      </c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>
        <v>4</v>
      </c>
      <c r="AU14" t="s">
        <v>430</v>
      </c>
      <c r="AV14" s="6"/>
      <c r="AW14" s="6"/>
      <c r="AX14" s="6"/>
      <c r="AY14" s="6"/>
      <c r="AZ14" s="6"/>
      <c r="BA14" s="6">
        <f t="shared" si="13"/>
        <v>12</v>
      </c>
      <c r="BB14" s="6">
        <f t="shared" si="11"/>
        <v>1</v>
      </c>
      <c r="BC14" s="6"/>
      <c r="BD14" s="6"/>
      <c r="BE14">
        <v>4</v>
      </c>
      <c r="BF14" t="s">
        <v>74</v>
      </c>
      <c r="BG14">
        <f>SUMIFS('Pres Converted'!$M$2:$M$10000,'Pres Converted'!$E$2:$E$10000,$BF14,'Pres Converted'!$D$2:$D$10000,"ED",'Pres Converted'!$C$2:$C$10000,$BE14)</f>
        <v>455</v>
      </c>
      <c r="BH14">
        <f>SUMIFS('Pres Converted'!I$2:I$10000,'Pres Converted'!$E$2:$E$10000,$BF14,'Pres Converted'!$D$2:$D$10000,"ED",'Pres Converted'!$C$2:$C$10000,$BE14)</f>
        <v>146</v>
      </c>
      <c r="BI14">
        <f>SUMIFS('Pres Converted'!J$2:J$10000,'Pres Converted'!$E$2:$E$10000,$BF14,'Pres Converted'!$D$2:$D$10000,"ED",'Pres Converted'!$C$2:$C$10000,$BE14)</f>
        <v>285</v>
      </c>
      <c r="BJ14">
        <f>SUMIFS('Pres Converted'!K$2:K$10000,'Pres Converted'!$E$2:$E$10000,$BF14,'Pres Converted'!$D$2:$D$10000,"ED",'Pres Converted'!$C$2:$C$10000,$BE14)</f>
        <v>24</v>
      </c>
      <c r="BK14">
        <f>SUMIFS('Pres Converted'!L$2:L$10000,'Pres Converted'!$E$2:$E$10000,$BF14,'Pres Converted'!$D$2:$D$10000,"ED",'Pres Converted'!$C$2:$C$10000,$BE14)</f>
        <v>0</v>
      </c>
      <c r="BR14">
        <f>BG14/SUMIF('By HD'!$A$3:$A$42,$BE14,'By HD'!$B$3:$B$42)</f>
        <v>6.1879504963960288E-2</v>
      </c>
      <c r="BS14">
        <f>$BR14*SUMIF('By HD'!$A$3:$A$42,$BE14,'By HD'!W$3:W$42)</f>
        <v>46.038351693186456</v>
      </c>
      <c r="BT14">
        <f>$BR14*SUMIF('By HD'!$A$3:$A$42,$BE14,'By HD'!X$3:X$42)</f>
        <v>18.811369509043928</v>
      </c>
      <c r="BU14">
        <f>$BR14*SUMIF('By HD'!$A$3:$A$42,$BE14,'By HD'!Y$3:Y$42)</f>
        <v>25.370597035223717</v>
      </c>
      <c r="BV14">
        <f>$BR14*SUMIF('By HD'!$A$3:$A$42,$BE14,'By HD'!Z$3:Z$42)</f>
        <v>1.6707466340269277</v>
      </c>
      <c r="BW14">
        <f>$BR14*SUMIF('By HD'!$A$3:$A$42,$BE14,'By HD'!AA$3:AA$42)</f>
        <v>0.18563851489188088</v>
      </c>
      <c r="CD14">
        <f>$BR14*SUMIF('By HD'!$A$3:$A$42,$BE14,'By HD'!AR$3:AR$42)</f>
        <v>49.874881000951994</v>
      </c>
      <c r="CE14">
        <f>$BR14*SUMIF('By HD'!$A$3:$A$42,$BE14,'By HD'!AS$3:AS$42)</f>
        <v>20.234598123215015</v>
      </c>
      <c r="CF14">
        <f>$BR14*SUMIF('By HD'!$A$3:$A$42,$BE14,'By HD'!AT$3:AT$42)</f>
        <v>25.246838025295798</v>
      </c>
      <c r="CG14">
        <f>$BR14*SUMIF('By HD'!$A$3:$A$42,$BE14,'By HD'!AU$3:AU$42)</f>
        <v>2.1039031687746497</v>
      </c>
      <c r="CH14">
        <f>$BR14*SUMIF('By HD'!$A$3:$A$42,$BE14,'By HD'!AV$3:AV$42)</f>
        <v>2.2895416836665308</v>
      </c>
      <c r="CO14">
        <f t="shared" si="12"/>
        <v>550.91323269413851</v>
      </c>
      <c r="CP14">
        <f t="shared" si="12"/>
        <v>185.04596763225894</v>
      </c>
      <c r="CQ14">
        <f t="shared" si="12"/>
        <v>335.61743506051948</v>
      </c>
      <c r="CR14">
        <f t="shared" si="12"/>
        <v>27.774649802801576</v>
      </c>
      <c r="CS14">
        <f t="shared" si="12"/>
        <v>2.4751801985584114</v>
      </c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</row>
    <row r="15" spans="1:149" x14ac:dyDescent="0.3">
      <c r="A15" t="s">
        <v>959</v>
      </c>
      <c r="B15" t="s">
        <v>960</v>
      </c>
      <c r="C15" t="s">
        <v>439</v>
      </c>
      <c r="D15" s="6">
        <f>SUMIFS('Pres Converted'!M$2:M$10000,'Pres Converted'!$D$2:$D$10000,"ED",'Pres Converted'!$E$2:$E$10000,$C15)</f>
        <v>2146</v>
      </c>
      <c r="E15" s="6">
        <f>SUMIFS('Pres Converted'!I$2:I$10000,'Pres Converted'!$D$2:$D$10000,"ED",'Pres Converted'!$E$2:$E$10000,$C15)</f>
        <v>822</v>
      </c>
      <c r="F15" s="6">
        <f>SUMIFS('Pres Converted'!J$2:J$10000,'Pres Converted'!$D$2:$D$10000,"ED",'Pres Converted'!$E$2:$E$10000,$C15)</f>
        <v>1197</v>
      </c>
      <c r="G15" s="6">
        <f>SUMIFS('Pres Converted'!K$2:K$10000,'Pres Converted'!$D$2:$D$10000,"ED",'Pres Converted'!$E$2:$E$10000,$C15)</f>
        <v>105</v>
      </c>
      <c r="H15" s="6">
        <f>SUMIFS('Pres Converted'!L$2:L$10000,'Pres Converted'!$D$2:$D$10000,"ED",'Pres Converted'!$E$2:$E$10000,$C15)</f>
        <v>22</v>
      </c>
      <c r="I15" s="6"/>
      <c r="J15" s="6"/>
      <c r="K15" s="6"/>
      <c r="L15" s="6"/>
      <c r="M15" s="6"/>
      <c r="N15" s="6"/>
      <c r="O15" s="6">
        <f t="shared" si="1"/>
        <v>0.38303821062441751</v>
      </c>
      <c r="P15" s="6">
        <f t="shared" si="2"/>
        <v>0.55778191985088532</v>
      </c>
      <c r="Q15" s="6">
        <f t="shared" si="3"/>
        <v>4.8928238583410999E-2</v>
      </c>
      <c r="R15" s="6">
        <f t="shared" si="4"/>
        <v>1.0251630941286114E-2</v>
      </c>
      <c r="S15" s="6">
        <f t="shared" si="5"/>
        <v>0</v>
      </c>
      <c r="T15" s="6">
        <f t="shared" si="6"/>
        <v>0</v>
      </c>
      <c r="U15" s="6">
        <f t="shared" si="7"/>
        <v>0</v>
      </c>
      <c r="V15" s="6">
        <f t="shared" si="8"/>
        <v>0</v>
      </c>
      <c r="W15" s="6">
        <f t="shared" si="9"/>
        <v>0</v>
      </c>
      <c r="X15" s="6">
        <f t="shared" si="10"/>
        <v>0</v>
      </c>
      <c r="Y15" s="7">
        <f t="shared" si="0"/>
        <v>0.55778191985088532</v>
      </c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>
        <v>4</v>
      </c>
      <c r="AU15" t="s">
        <v>92</v>
      </c>
      <c r="AV15" s="6"/>
      <c r="AW15" s="6"/>
      <c r="AX15" s="6"/>
      <c r="AY15" s="6"/>
      <c r="AZ15" s="6"/>
      <c r="BA15" s="6">
        <f t="shared" si="13"/>
        <v>13</v>
      </c>
      <c r="BB15" s="6">
        <f t="shared" si="11"/>
        <v>1</v>
      </c>
      <c r="BC15" s="6"/>
      <c r="BD15" s="6"/>
      <c r="BE15">
        <v>4</v>
      </c>
      <c r="BF15" t="s">
        <v>430</v>
      </c>
      <c r="BG15">
        <f>SUMIFS('Pres Converted'!$M$2:$M$10000,'Pres Converted'!$E$2:$E$10000,$BF15,'Pres Converted'!$D$2:$D$10000,"ED",'Pres Converted'!$C$2:$C$10000,$BE15)</f>
        <v>48</v>
      </c>
      <c r="BH15">
        <f>SUMIFS('Pres Converted'!I$2:I$10000,'Pres Converted'!$E$2:$E$10000,$BF15,'Pres Converted'!$D$2:$D$10000,"ED",'Pres Converted'!$C$2:$C$10000,$BE15)</f>
        <v>35</v>
      </c>
      <c r="BI15">
        <f>SUMIFS('Pres Converted'!J$2:J$10000,'Pres Converted'!$E$2:$E$10000,$BF15,'Pres Converted'!$D$2:$D$10000,"ED",'Pres Converted'!$C$2:$C$10000,$BE15)</f>
        <v>9</v>
      </c>
      <c r="BJ15">
        <f>SUMIFS('Pres Converted'!K$2:K$10000,'Pres Converted'!$E$2:$E$10000,$BF15,'Pres Converted'!$D$2:$D$10000,"ED",'Pres Converted'!$C$2:$C$10000,$BE15)</f>
        <v>4</v>
      </c>
      <c r="BK15">
        <f>SUMIFS('Pres Converted'!L$2:L$10000,'Pres Converted'!$E$2:$E$10000,$BF15,'Pres Converted'!$D$2:$D$10000,"ED",'Pres Converted'!$C$2:$C$10000,$BE15)</f>
        <v>0</v>
      </c>
      <c r="BR15">
        <f>BG15/SUMIF('By HD'!$A$3:$A$42,$BE15,'By HD'!$B$3:$B$42)</f>
        <v>6.5279477764177887E-3</v>
      </c>
      <c r="BS15">
        <f>$BR15*SUMIF('By HD'!$A$3:$A$42,$BE15,'By HD'!W$3:W$42)</f>
        <v>4.8567931456548346</v>
      </c>
      <c r="BT15">
        <f>$BR15*SUMIF('By HD'!$A$3:$A$42,$BE15,'By HD'!X$3:X$42)</f>
        <v>1.9844961240310077</v>
      </c>
      <c r="BU15">
        <f>$BR15*SUMIF('By HD'!$A$3:$A$42,$BE15,'By HD'!Y$3:Y$42)</f>
        <v>2.6764585883312932</v>
      </c>
      <c r="BV15">
        <f>$BR15*SUMIF('By HD'!$A$3:$A$42,$BE15,'By HD'!Z$3:Z$42)</f>
        <v>0.17625458996328031</v>
      </c>
      <c r="BW15">
        <f>$BR15*SUMIF('By HD'!$A$3:$A$42,$BE15,'By HD'!AA$3:AA$42)</f>
        <v>1.9583843329253364E-2</v>
      </c>
      <c r="CD15">
        <f>$BR15*SUMIF('By HD'!$A$3:$A$42,$BE15,'By HD'!AR$3:AR$42)</f>
        <v>5.2615259077927377</v>
      </c>
      <c r="CE15">
        <f>$BR15*SUMIF('By HD'!$A$3:$A$42,$BE15,'By HD'!AS$3:AS$42)</f>
        <v>2.1346389228886169</v>
      </c>
      <c r="CF15">
        <f>$BR15*SUMIF('By HD'!$A$3:$A$42,$BE15,'By HD'!AT$3:AT$42)</f>
        <v>2.6634026927784578</v>
      </c>
      <c r="CG15">
        <f>$BR15*SUMIF('By HD'!$A$3:$A$42,$BE15,'By HD'!AU$3:AU$42)</f>
        <v>0.2219502243982048</v>
      </c>
      <c r="CH15">
        <f>$BR15*SUMIF('By HD'!$A$3:$A$42,$BE15,'By HD'!AV$3:AV$42)</f>
        <v>0.24153406772745817</v>
      </c>
      <c r="CO15">
        <f t="shared" si="12"/>
        <v>58.118319053447571</v>
      </c>
      <c r="CP15">
        <f t="shared" si="12"/>
        <v>39.119135046919624</v>
      </c>
      <c r="CQ15">
        <f t="shared" si="12"/>
        <v>14.339861281109751</v>
      </c>
      <c r="CR15">
        <f t="shared" si="12"/>
        <v>4.3982048143614847</v>
      </c>
      <c r="CS15">
        <f t="shared" si="12"/>
        <v>0.26111791105671156</v>
      </c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</row>
    <row r="16" spans="1:149" x14ac:dyDescent="0.3">
      <c r="A16" t="s">
        <v>961</v>
      </c>
      <c r="B16" t="s">
        <v>442</v>
      </c>
      <c r="C16" t="s">
        <v>442</v>
      </c>
      <c r="D16" s="6">
        <f>SUMIFS('Pres Converted'!M$2:M$10000,'Pres Converted'!$D$2:$D$10000,"ED",'Pres Converted'!$E$2:$E$10000,$C16)</f>
        <v>322</v>
      </c>
      <c r="E16" s="6">
        <f>SUMIFS('Pres Converted'!I$2:I$10000,'Pres Converted'!$D$2:$D$10000,"ED",'Pres Converted'!$E$2:$E$10000,$C16)</f>
        <v>119</v>
      </c>
      <c r="F16" s="6">
        <f>SUMIFS('Pres Converted'!J$2:J$10000,'Pres Converted'!$D$2:$D$10000,"ED",'Pres Converted'!$E$2:$E$10000,$C16)</f>
        <v>184</v>
      </c>
      <c r="G16" s="6">
        <f>SUMIFS('Pres Converted'!K$2:K$10000,'Pres Converted'!$D$2:$D$10000,"ED",'Pres Converted'!$E$2:$E$10000,$C16)</f>
        <v>19</v>
      </c>
      <c r="H16" s="6">
        <f>SUMIFS('Pres Converted'!L$2:L$10000,'Pres Converted'!$D$2:$D$10000,"ED",'Pres Converted'!$E$2:$E$10000,$C16)</f>
        <v>0</v>
      </c>
      <c r="I16" s="6"/>
      <c r="J16" s="6"/>
      <c r="K16" s="6"/>
      <c r="L16" s="6"/>
      <c r="M16" s="6"/>
      <c r="N16" s="6"/>
      <c r="O16" s="6">
        <f t="shared" si="1"/>
        <v>0.36956521739130432</v>
      </c>
      <c r="P16" s="6">
        <f t="shared" si="2"/>
        <v>0.5714285714285714</v>
      </c>
      <c r="Q16" s="6">
        <f t="shared" si="3"/>
        <v>5.9006211180124224E-2</v>
      </c>
      <c r="R16" s="6">
        <f t="shared" si="4"/>
        <v>0</v>
      </c>
      <c r="S16" s="6">
        <f t="shared" si="5"/>
        <v>0</v>
      </c>
      <c r="T16" s="6">
        <f t="shared" si="6"/>
        <v>0</v>
      </c>
      <c r="U16" s="6">
        <f t="shared" si="7"/>
        <v>0</v>
      </c>
      <c r="V16" s="6">
        <f t="shared" si="8"/>
        <v>0</v>
      </c>
      <c r="W16" s="6">
        <f t="shared" si="9"/>
        <v>0</v>
      </c>
      <c r="X16" s="6">
        <f t="shared" si="10"/>
        <v>0</v>
      </c>
      <c r="Y16" s="7">
        <f t="shared" si="0"/>
        <v>0.5714285714285714</v>
      </c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>
        <v>5</v>
      </c>
      <c r="AU16" t="s">
        <v>435</v>
      </c>
      <c r="AV16" s="6"/>
      <c r="AW16" s="6"/>
      <c r="AX16" s="6"/>
      <c r="AY16" s="6"/>
      <c r="AZ16" s="6"/>
      <c r="BA16" s="6">
        <f t="shared" si="13"/>
        <v>14</v>
      </c>
      <c r="BB16" s="6">
        <f t="shared" si="11"/>
        <v>1</v>
      </c>
      <c r="BC16" s="6"/>
      <c r="BD16" s="6"/>
      <c r="BE16">
        <v>4</v>
      </c>
      <c r="BF16" t="s">
        <v>92</v>
      </c>
      <c r="BG16">
        <f>SUMIFS('Pres Converted'!$M$2:$M$10000,'Pres Converted'!$E$2:$E$10000,$BF16,'Pres Converted'!$D$2:$D$10000,"ED",'Pres Converted'!$C$2:$C$10000,$BE16)</f>
        <v>282</v>
      </c>
      <c r="BH16">
        <f>SUMIFS('Pres Converted'!I$2:I$10000,'Pres Converted'!$E$2:$E$10000,$BF16,'Pres Converted'!$D$2:$D$10000,"ED",'Pres Converted'!$C$2:$C$10000,$BE16)</f>
        <v>79</v>
      </c>
      <c r="BI16">
        <f>SUMIFS('Pres Converted'!J$2:J$10000,'Pres Converted'!$E$2:$E$10000,$BF16,'Pres Converted'!$D$2:$D$10000,"ED",'Pres Converted'!$C$2:$C$10000,$BE16)</f>
        <v>194</v>
      </c>
      <c r="BJ16">
        <f>SUMIFS('Pres Converted'!K$2:K$10000,'Pres Converted'!$E$2:$E$10000,$BF16,'Pres Converted'!$D$2:$D$10000,"ED",'Pres Converted'!$C$2:$C$10000,$BE16)</f>
        <v>9</v>
      </c>
      <c r="BK16">
        <f>SUMIFS('Pres Converted'!L$2:L$10000,'Pres Converted'!$E$2:$E$10000,$BF16,'Pres Converted'!$D$2:$D$10000,"ED",'Pres Converted'!$C$2:$C$10000,$BE16)</f>
        <v>0</v>
      </c>
      <c r="BR16">
        <f>BG16/SUMIF('By HD'!$A$3:$A$42,$BE16,'By HD'!$B$3:$B$42)</f>
        <v>3.8351693186454511E-2</v>
      </c>
      <c r="BS16">
        <f>$BR16*SUMIF('By HD'!$A$3:$A$42,$BE16,'By HD'!W$3:W$42)</f>
        <v>28.533659730722157</v>
      </c>
      <c r="BT16">
        <f>$BR16*SUMIF('By HD'!$A$3:$A$42,$BE16,'By HD'!X$3:X$42)</f>
        <v>11.658914728682172</v>
      </c>
      <c r="BU16">
        <f>$BR16*SUMIF('By HD'!$A$3:$A$42,$BE16,'By HD'!Y$3:Y$42)</f>
        <v>15.724194206446349</v>
      </c>
      <c r="BV16">
        <f>$BR16*SUMIF('By HD'!$A$3:$A$42,$BE16,'By HD'!Z$3:Z$42)</f>
        <v>1.0354957160342717</v>
      </c>
      <c r="BW16">
        <f>$BR16*SUMIF('By HD'!$A$3:$A$42,$BE16,'By HD'!AA$3:AA$42)</f>
        <v>0.11505507955936353</v>
      </c>
      <c r="CD16">
        <f>$BR16*SUMIF('By HD'!$A$3:$A$42,$BE16,'By HD'!AR$3:AR$42)</f>
        <v>30.911464708282335</v>
      </c>
      <c r="CE16">
        <f>$BR16*SUMIF('By HD'!$A$3:$A$42,$BE16,'By HD'!AS$3:AS$42)</f>
        <v>12.541003671970625</v>
      </c>
      <c r="CF16">
        <f>$BR16*SUMIF('By HD'!$A$3:$A$42,$BE16,'By HD'!AT$3:AT$42)</f>
        <v>15.64749082007344</v>
      </c>
      <c r="CG16">
        <f>$BR16*SUMIF('By HD'!$A$3:$A$42,$BE16,'By HD'!AU$3:AU$42)</f>
        <v>1.3039575683394533</v>
      </c>
      <c r="CH16">
        <f>$BR16*SUMIF('By HD'!$A$3:$A$42,$BE16,'By HD'!AV$3:AV$42)</f>
        <v>1.419012647898817</v>
      </c>
      <c r="CO16">
        <f t="shared" si="12"/>
        <v>341.44512443900447</v>
      </c>
      <c r="CP16">
        <f t="shared" si="12"/>
        <v>103.19991840065279</v>
      </c>
      <c r="CQ16">
        <f t="shared" si="12"/>
        <v>225.3716850265198</v>
      </c>
      <c r="CR16">
        <f t="shared" si="12"/>
        <v>11.339453284373725</v>
      </c>
      <c r="CS16">
        <f t="shared" si="12"/>
        <v>1.5340677274581804</v>
      </c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</row>
    <row r="17" spans="1:149" x14ac:dyDescent="0.3">
      <c r="A17" t="s">
        <v>962</v>
      </c>
      <c r="B17" t="s">
        <v>963</v>
      </c>
      <c r="C17" t="s">
        <v>437</v>
      </c>
      <c r="D17" s="6">
        <f>SUMIFS('Pres Converted'!M$2:M$10000,'Pres Converted'!$D$2:$D$10000,"ED",'Pres Converted'!$E$2:$E$10000,$C17)</f>
        <v>3954</v>
      </c>
      <c r="E17" s="6">
        <f>SUMIFS('Pres Converted'!I$2:I$10000,'Pres Converted'!$D$2:$D$10000,"ED",'Pres Converted'!$E$2:$E$10000,$C17)</f>
        <v>1224</v>
      </c>
      <c r="F17" s="6">
        <f>SUMIFS('Pres Converted'!J$2:J$10000,'Pres Converted'!$D$2:$D$10000,"ED",'Pres Converted'!$E$2:$E$10000,$C17)</f>
        <v>2392</v>
      </c>
      <c r="G17" s="6">
        <f>SUMIFS('Pres Converted'!K$2:K$10000,'Pres Converted'!$D$2:$D$10000,"ED",'Pres Converted'!$E$2:$E$10000,$C17)</f>
        <v>325</v>
      </c>
      <c r="H17" s="6">
        <f>SUMIFS('Pres Converted'!L$2:L$10000,'Pres Converted'!$D$2:$D$10000,"ED",'Pres Converted'!$E$2:$E$10000,$C17)</f>
        <v>13</v>
      </c>
      <c r="I17" s="6"/>
      <c r="J17" s="6"/>
      <c r="K17" s="6"/>
      <c r="L17" s="6"/>
      <c r="M17" s="6"/>
      <c r="N17" s="6"/>
      <c r="O17" s="6">
        <f t="shared" si="1"/>
        <v>0.30955993930197268</v>
      </c>
      <c r="P17" s="6">
        <f t="shared" si="2"/>
        <v>0.60495700556398579</v>
      </c>
      <c r="Q17" s="6">
        <f t="shared" si="3"/>
        <v>8.2195245321193725E-2</v>
      </c>
      <c r="R17" s="6">
        <f t="shared" si="4"/>
        <v>3.2878098128477492E-3</v>
      </c>
      <c r="S17" s="6">
        <f t="shared" si="5"/>
        <v>0</v>
      </c>
      <c r="T17" s="6">
        <f t="shared" si="6"/>
        <v>0</v>
      </c>
      <c r="U17" s="6">
        <f t="shared" si="7"/>
        <v>0</v>
      </c>
      <c r="V17" s="6">
        <f t="shared" si="8"/>
        <v>0</v>
      </c>
      <c r="W17" s="6">
        <f t="shared" si="9"/>
        <v>0</v>
      </c>
      <c r="X17" s="6">
        <f t="shared" si="10"/>
        <v>0</v>
      </c>
      <c r="Y17" s="7">
        <f t="shared" si="0"/>
        <v>0.60495700556398579</v>
      </c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>
        <v>5</v>
      </c>
      <c r="AU17" t="s">
        <v>436</v>
      </c>
      <c r="AV17" s="6"/>
      <c r="AW17" s="6"/>
      <c r="AX17" s="6"/>
      <c r="AY17" s="6"/>
      <c r="AZ17" s="6"/>
      <c r="BA17" s="6">
        <f t="shared" si="13"/>
        <v>15</v>
      </c>
      <c r="BB17" s="6">
        <f t="shared" si="11"/>
        <v>0.99999999999999989</v>
      </c>
      <c r="BC17" s="6"/>
      <c r="BD17" s="6"/>
      <c r="BE17">
        <v>5</v>
      </c>
      <c r="BF17" t="s">
        <v>435</v>
      </c>
      <c r="BG17">
        <f>SUMIFS('Pres Converted'!$M$2:$M$10000,'Pres Converted'!$E$2:$E$10000,$BF17,'Pres Converted'!$D$2:$D$10000,"ED",'Pres Converted'!$C$2:$C$10000,$BE17)</f>
        <v>922</v>
      </c>
      <c r="BH17">
        <f>SUMIFS('Pres Converted'!I$2:I$10000,'Pres Converted'!$E$2:$E$10000,$BF17,'Pres Converted'!$D$2:$D$10000,"ED",'Pres Converted'!$C$2:$C$10000,$BE17)</f>
        <v>342</v>
      </c>
      <c r="BI17">
        <f>SUMIFS('Pres Converted'!J$2:J$10000,'Pres Converted'!$E$2:$E$10000,$BF17,'Pres Converted'!$D$2:$D$10000,"ED",'Pres Converted'!$C$2:$C$10000,$BE17)</f>
        <v>511</v>
      </c>
      <c r="BJ17">
        <f>SUMIFS('Pres Converted'!K$2:K$10000,'Pres Converted'!$E$2:$E$10000,$BF17,'Pres Converted'!$D$2:$D$10000,"ED",'Pres Converted'!$C$2:$C$10000,$BE17)</f>
        <v>69</v>
      </c>
      <c r="BK17">
        <f>SUMIFS('Pres Converted'!L$2:L$10000,'Pres Converted'!$E$2:$E$10000,$BF17,'Pres Converted'!$D$2:$D$10000,"ED",'Pres Converted'!$C$2:$C$10000,$BE17)</f>
        <v>0</v>
      </c>
      <c r="BR17">
        <f>BG17/SUMIF('By HD'!$A$3:$A$42,$BE17,'By HD'!$B$3:$B$42)</f>
        <v>0.31640356897735072</v>
      </c>
      <c r="BS17">
        <f>$BR17*SUMIF('By HD'!$A$3:$A$42,$BE17,'By HD'!W$3:W$42)</f>
        <v>166.42827728208647</v>
      </c>
      <c r="BT17">
        <f>$BR17*SUMIF('By HD'!$A$3:$A$42,$BE17,'By HD'!X$3:X$42)</f>
        <v>60.116678105696636</v>
      </c>
      <c r="BU17">
        <f>$BR17*SUMIF('By HD'!$A$3:$A$42,$BE17,'By HD'!Y$3:Y$42)</f>
        <v>98.085106382978722</v>
      </c>
      <c r="BV17">
        <f>$BR17*SUMIF('By HD'!$A$3:$A$42,$BE17,'By HD'!Z$3:Z$42)</f>
        <v>8.2264927934111185</v>
      </c>
      <c r="BW17">
        <f>$BR17*SUMIF('By HD'!$A$3:$A$42,$BE17,'By HD'!AA$3:AA$42)</f>
        <v>0</v>
      </c>
      <c r="CD17">
        <f>$BR17*SUMIF('By HD'!$A$3:$A$42,$BE17,'By HD'!AR$3:AR$42)</f>
        <v>62.647906657515442</v>
      </c>
      <c r="CE17">
        <f>$BR17*SUMIF('By HD'!$A$3:$A$42,$BE17,'By HD'!AS$3:AS$42)</f>
        <v>24.046671242278656</v>
      </c>
      <c r="CF17">
        <f>$BR17*SUMIF('By HD'!$A$3:$A$42,$BE17,'By HD'!AT$3:AT$42)</f>
        <v>32.905971173644474</v>
      </c>
      <c r="CG17">
        <f>$BR17*SUMIF('By HD'!$A$3:$A$42,$BE17,'By HD'!AU$3:AU$42)</f>
        <v>5.6952642415923131</v>
      </c>
      <c r="CH17">
        <f>$BR17*SUMIF('By HD'!$A$3:$A$42,$BE17,'By HD'!AV$3:AV$42)</f>
        <v>0</v>
      </c>
      <c r="CO17">
        <f t="shared" si="12"/>
        <v>1151.0761839396018</v>
      </c>
      <c r="CP17">
        <f t="shared" si="12"/>
        <v>426.16334934797533</v>
      </c>
      <c r="CQ17">
        <f t="shared" si="12"/>
        <v>641.99107755662317</v>
      </c>
      <c r="CR17">
        <f t="shared" si="12"/>
        <v>82.921757035003424</v>
      </c>
      <c r="CS17">
        <f t="shared" si="12"/>
        <v>0</v>
      </c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</row>
    <row r="18" spans="1:149" x14ac:dyDescent="0.3">
      <c r="A18" t="s">
        <v>964</v>
      </c>
      <c r="B18" t="s">
        <v>452</v>
      </c>
      <c r="C18" t="s">
        <v>452</v>
      </c>
      <c r="D18" s="6">
        <f>SUMIFS('Pres Converted'!M$2:M$10000,'Pres Converted'!$D$2:$D$10000,"ED",'Pres Converted'!$E$2:$E$10000,$C18)</f>
        <v>1728</v>
      </c>
      <c r="E18" s="6">
        <f>SUMIFS('Pres Converted'!I$2:I$10000,'Pres Converted'!$D$2:$D$10000,"ED",'Pres Converted'!$E$2:$E$10000,$C18)</f>
        <v>805</v>
      </c>
      <c r="F18" s="6">
        <f>SUMIFS('Pres Converted'!J$2:J$10000,'Pres Converted'!$D$2:$D$10000,"ED",'Pres Converted'!$E$2:$E$10000,$C18)</f>
        <v>876</v>
      </c>
      <c r="G18" s="6">
        <f>SUMIFS('Pres Converted'!K$2:K$10000,'Pres Converted'!$D$2:$D$10000,"ED",'Pres Converted'!$E$2:$E$10000,$C18)</f>
        <v>43</v>
      </c>
      <c r="H18" s="6">
        <f>SUMIFS('Pres Converted'!L$2:L$10000,'Pres Converted'!$D$2:$D$10000,"ED",'Pres Converted'!$E$2:$E$10000,$C18)</f>
        <v>4</v>
      </c>
      <c r="I18" s="6"/>
      <c r="J18" s="6"/>
      <c r="K18" s="6"/>
      <c r="L18" s="6"/>
      <c r="M18" s="6"/>
      <c r="N18" s="6"/>
      <c r="O18" s="6">
        <f t="shared" si="1"/>
        <v>0.46585648148148145</v>
      </c>
      <c r="P18" s="6">
        <f t="shared" si="2"/>
        <v>0.50694444444444442</v>
      </c>
      <c r="Q18" s="6">
        <f t="shared" si="3"/>
        <v>2.4884259259259259E-2</v>
      </c>
      <c r="R18" s="6">
        <f t="shared" si="4"/>
        <v>2.3148148148148147E-3</v>
      </c>
      <c r="S18" s="6">
        <f t="shared" si="5"/>
        <v>0</v>
      </c>
      <c r="T18" s="6">
        <f t="shared" si="6"/>
        <v>0</v>
      </c>
      <c r="U18" s="6">
        <f t="shared" si="7"/>
        <v>0</v>
      </c>
      <c r="V18" s="6">
        <f t="shared" si="8"/>
        <v>0</v>
      </c>
      <c r="W18" s="6">
        <f t="shared" si="9"/>
        <v>0</v>
      </c>
      <c r="X18" s="6">
        <f t="shared" si="10"/>
        <v>0</v>
      </c>
      <c r="Y18" s="7">
        <f t="shared" si="0"/>
        <v>0.50694444444444442</v>
      </c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>
        <v>6</v>
      </c>
      <c r="AU18" t="s">
        <v>437</v>
      </c>
      <c r="AV18" s="6"/>
      <c r="AW18" s="6"/>
      <c r="AX18" s="6"/>
      <c r="AY18" s="6"/>
      <c r="AZ18" s="6"/>
      <c r="BA18" s="6">
        <f t="shared" si="13"/>
        <v>16</v>
      </c>
      <c r="BB18" s="6">
        <f t="shared" si="11"/>
        <v>1</v>
      </c>
      <c r="BC18" s="6"/>
      <c r="BD18" s="6"/>
      <c r="BE18">
        <v>5</v>
      </c>
      <c r="BF18" t="s">
        <v>436</v>
      </c>
      <c r="BG18">
        <f>SUMIFS('Pres Converted'!$M$2:$M$10000,'Pres Converted'!$E$2:$E$10000,$BF18,'Pres Converted'!$D$2:$D$10000,"ED",'Pres Converted'!$C$2:$C$10000,$BE18)</f>
        <v>1992</v>
      </c>
      <c r="BH18">
        <f>SUMIFS('Pres Converted'!I$2:I$10000,'Pres Converted'!$E$2:$E$10000,$BF18,'Pres Converted'!$D$2:$D$10000,"ED",'Pres Converted'!$C$2:$C$10000,$BE18)</f>
        <v>699</v>
      </c>
      <c r="BI18">
        <f>SUMIFS('Pres Converted'!J$2:J$10000,'Pres Converted'!$E$2:$E$10000,$BF18,'Pres Converted'!$D$2:$D$10000,"ED",'Pres Converted'!$C$2:$C$10000,$BE18)</f>
        <v>1146</v>
      </c>
      <c r="BJ18">
        <f>SUMIFS('Pres Converted'!K$2:K$10000,'Pres Converted'!$E$2:$E$10000,$BF18,'Pres Converted'!$D$2:$D$10000,"ED",'Pres Converted'!$C$2:$C$10000,$BE18)</f>
        <v>142</v>
      </c>
      <c r="BK18">
        <f>SUMIFS('Pres Converted'!L$2:L$10000,'Pres Converted'!$E$2:$E$10000,$BF18,'Pres Converted'!$D$2:$D$10000,"ED",'Pres Converted'!$C$2:$C$10000,$BE18)</f>
        <v>5</v>
      </c>
      <c r="BR18">
        <f>BG18/SUMIF('By HD'!$A$3:$A$42,$BE18,'By HD'!$B$3:$B$42)</f>
        <v>0.68359643102264933</v>
      </c>
      <c r="BS18">
        <f>$BR18*SUMIF('By HD'!$A$3:$A$42,$BE18,'By HD'!W$3:W$42)</f>
        <v>359.57172271791353</v>
      </c>
      <c r="BT18">
        <f>$BR18*SUMIF('By HD'!$A$3:$A$42,$BE18,'By HD'!X$3:X$42)</f>
        <v>129.88332189430338</v>
      </c>
      <c r="BU18">
        <f>$BR18*SUMIF('By HD'!$A$3:$A$42,$BE18,'By HD'!Y$3:Y$42)</f>
        <v>211.91489361702131</v>
      </c>
      <c r="BV18">
        <f>$BR18*SUMIF('By HD'!$A$3:$A$42,$BE18,'By HD'!Z$3:Z$42)</f>
        <v>17.773507206588882</v>
      </c>
      <c r="BW18">
        <f>$BR18*SUMIF('By HD'!$A$3:$A$42,$BE18,'By HD'!AA$3:AA$42)</f>
        <v>0</v>
      </c>
      <c r="CD18">
        <f>$BR18*SUMIF('By HD'!$A$3:$A$42,$BE18,'By HD'!AR$3:AR$42)</f>
        <v>135.35209334248458</v>
      </c>
      <c r="CE18">
        <f>$BR18*SUMIF('By HD'!$A$3:$A$42,$BE18,'By HD'!AS$3:AS$42)</f>
        <v>51.953328757721351</v>
      </c>
      <c r="CF18">
        <f>$BR18*SUMIF('By HD'!$A$3:$A$42,$BE18,'By HD'!AT$3:AT$42)</f>
        <v>71.094028826355526</v>
      </c>
      <c r="CG18">
        <f>$BR18*SUMIF('By HD'!$A$3:$A$42,$BE18,'By HD'!AU$3:AU$42)</f>
        <v>12.304735758407688</v>
      </c>
      <c r="CH18">
        <f>$BR18*SUMIF('By HD'!$A$3:$A$42,$BE18,'By HD'!AV$3:AV$42)</f>
        <v>0</v>
      </c>
      <c r="CO18">
        <f t="shared" si="12"/>
        <v>2486.9238160603982</v>
      </c>
      <c r="CP18">
        <f t="shared" si="12"/>
        <v>880.83665065202467</v>
      </c>
      <c r="CQ18">
        <f t="shared" si="12"/>
        <v>1429.0089224433768</v>
      </c>
      <c r="CR18">
        <f t="shared" si="12"/>
        <v>172.07824296499658</v>
      </c>
      <c r="CS18">
        <f t="shared" si="12"/>
        <v>5</v>
      </c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</row>
    <row r="19" spans="1:149" x14ac:dyDescent="0.3">
      <c r="A19" t="s">
        <v>965</v>
      </c>
      <c r="B19" t="s">
        <v>451</v>
      </c>
      <c r="C19" t="s">
        <v>451</v>
      </c>
      <c r="D19" s="6">
        <f>SUMIFS('Pres Converted'!M$2:M$10000,'Pres Converted'!$D$2:$D$10000,"ED",'Pres Converted'!$E$2:$E$10000,$C19)</f>
        <v>879</v>
      </c>
      <c r="E19" s="6">
        <f>SUMIFS('Pres Converted'!I$2:I$10000,'Pres Converted'!$D$2:$D$10000,"ED",'Pres Converted'!$E$2:$E$10000,$C19)</f>
        <v>563</v>
      </c>
      <c r="F19" s="6">
        <f>SUMIFS('Pres Converted'!J$2:J$10000,'Pres Converted'!$D$2:$D$10000,"ED",'Pres Converted'!$E$2:$E$10000,$C19)</f>
        <v>284</v>
      </c>
      <c r="G19" s="6">
        <f>SUMIFS('Pres Converted'!K$2:K$10000,'Pres Converted'!$D$2:$D$10000,"ED",'Pres Converted'!$E$2:$E$10000,$C19)</f>
        <v>31</v>
      </c>
      <c r="H19" s="6">
        <f>SUMIFS('Pres Converted'!L$2:L$10000,'Pres Converted'!$D$2:$D$10000,"ED",'Pres Converted'!$E$2:$E$10000,$C19)</f>
        <v>1</v>
      </c>
      <c r="I19" s="6"/>
      <c r="J19" s="6"/>
      <c r="K19" s="6"/>
      <c r="L19" s="6"/>
      <c r="M19" s="6"/>
      <c r="N19" s="6"/>
      <c r="O19" s="6">
        <f t="shared" si="1"/>
        <v>0.64050056882821393</v>
      </c>
      <c r="P19" s="6">
        <f t="shared" si="2"/>
        <v>0.32309442548350398</v>
      </c>
      <c r="Q19" s="6">
        <f t="shared" si="3"/>
        <v>3.5267349260523322E-2</v>
      </c>
      <c r="R19" s="6">
        <f t="shared" si="4"/>
        <v>1.1376564277588168E-3</v>
      </c>
      <c r="S19" s="6">
        <f t="shared" si="5"/>
        <v>0</v>
      </c>
      <c r="T19" s="6">
        <f t="shared" si="6"/>
        <v>0</v>
      </c>
      <c r="U19" s="6">
        <f t="shared" si="7"/>
        <v>0</v>
      </c>
      <c r="V19" s="6">
        <f t="shared" si="8"/>
        <v>0</v>
      </c>
      <c r="W19" s="6">
        <f t="shared" si="9"/>
        <v>0</v>
      </c>
      <c r="X19" s="6">
        <f t="shared" si="10"/>
        <v>0</v>
      </c>
      <c r="Y19" s="7">
        <f t="shared" si="0"/>
        <v>2.6405005688282142</v>
      </c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>
        <v>7</v>
      </c>
      <c r="AU19" t="s">
        <v>438</v>
      </c>
      <c r="AV19" s="6"/>
      <c r="AW19" s="6"/>
      <c r="AX19" s="6"/>
      <c r="AY19" s="6"/>
      <c r="AZ19" s="6"/>
      <c r="BA19" s="6">
        <f t="shared" si="13"/>
        <v>17</v>
      </c>
      <c r="BB19" s="6">
        <f t="shared" si="11"/>
        <v>1</v>
      </c>
      <c r="BC19" s="6"/>
      <c r="BD19" s="6"/>
      <c r="BE19">
        <v>6</v>
      </c>
      <c r="BF19" t="s">
        <v>437</v>
      </c>
      <c r="BG19">
        <f>SUMIFS('Pres Converted'!$M$2:$M$10000,'Pres Converted'!$E$2:$E$10000,$BF19,'Pres Converted'!$D$2:$D$10000,"ED",'Pres Converted'!$C$2:$C$10000,$BE19)</f>
        <v>3954</v>
      </c>
      <c r="BH19">
        <f>SUMIFS('Pres Converted'!I$2:I$10000,'Pres Converted'!$E$2:$E$10000,$BF19,'Pres Converted'!$D$2:$D$10000,"ED",'Pres Converted'!$C$2:$C$10000,$BE19)</f>
        <v>1224</v>
      </c>
      <c r="BI19">
        <f>SUMIFS('Pres Converted'!J$2:J$10000,'Pres Converted'!$E$2:$E$10000,$BF19,'Pres Converted'!$D$2:$D$10000,"ED",'Pres Converted'!$C$2:$C$10000,$BE19)</f>
        <v>2392</v>
      </c>
      <c r="BJ19">
        <f>SUMIFS('Pres Converted'!K$2:K$10000,'Pres Converted'!$E$2:$E$10000,$BF19,'Pres Converted'!$D$2:$D$10000,"ED",'Pres Converted'!$C$2:$C$10000,$BE19)</f>
        <v>325</v>
      </c>
      <c r="BK19">
        <f>SUMIFS('Pres Converted'!L$2:L$10000,'Pres Converted'!$E$2:$E$10000,$BF19,'Pres Converted'!$D$2:$D$10000,"ED",'Pres Converted'!$C$2:$C$10000,$BE19)</f>
        <v>13</v>
      </c>
      <c r="BR19">
        <f>BG19/SUMIF('By HD'!$A$3:$A$42,$BE19,'By HD'!$B$3:$B$42)</f>
        <v>1</v>
      </c>
      <c r="BS19">
        <f>$BR19*SUMIF('By HD'!$A$3:$A$42,$BE19,'By HD'!W$3:W$42)</f>
        <v>619</v>
      </c>
      <c r="BT19">
        <f>$BR19*SUMIF('By HD'!$A$3:$A$42,$BE19,'By HD'!X$3:X$42)</f>
        <v>202</v>
      </c>
      <c r="BU19">
        <f>$BR19*SUMIF('By HD'!$A$3:$A$42,$BE19,'By HD'!Y$3:Y$42)</f>
        <v>367</v>
      </c>
      <c r="BV19">
        <f>$BR19*SUMIF('By HD'!$A$3:$A$42,$BE19,'By HD'!Z$3:Z$42)</f>
        <v>36</v>
      </c>
      <c r="BW19">
        <f>$BR19*SUMIF('By HD'!$A$3:$A$42,$BE19,'By HD'!AA$3:AA$42)</f>
        <v>14</v>
      </c>
      <c r="CD19">
        <f>$BR19*SUMIF('By HD'!$A$3:$A$42,$BE19,'By HD'!AR$3:AR$42)</f>
        <v>202</v>
      </c>
      <c r="CE19">
        <f>$BR19*SUMIF('By HD'!$A$3:$A$42,$BE19,'By HD'!AS$3:AS$42)</f>
        <v>60</v>
      </c>
      <c r="CF19">
        <f>$BR19*SUMIF('By HD'!$A$3:$A$42,$BE19,'By HD'!AT$3:AT$42)</f>
        <v>123</v>
      </c>
      <c r="CG19">
        <f>$BR19*SUMIF('By HD'!$A$3:$A$42,$BE19,'By HD'!AU$3:AU$42)</f>
        <v>19</v>
      </c>
      <c r="CH19">
        <f>$BR19*SUMIF('By HD'!$A$3:$A$42,$BE19,'By HD'!AV$3:AV$42)</f>
        <v>0</v>
      </c>
      <c r="CO19">
        <f t="shared" ref="CO19:CS29" si="14">CD19+BS19+BG19</f>
        <v>4775</v>
      </c>
      <c r="CP19">
        <f t="shared" si="14"/>
        <v>1486</v>
      </c>
      <c r="CQ19">
        <f t="shared" si="14"/>
        <v>2882</v>
      </c>
      <c r="CR19">
        <f t="shared" si="14"/>
        <v>380</v>
      </c>
      <c r="CS19">
        <f t="shared" si="14"/>
        <v>27</v>
      </c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</row>
    <row r="20" spans="1:149" x14ac:dyDescent="0.3">
      <c r="A20" t="s">
        <v>966</v>
      </c>
      <c r="B20" t="s">
        <v>967</v>
      </c>
      <c r="C20" t="s">
        <v>450</v>
      </c>
      <c r="D20" s="6">
        <f>SUMIFS('Pres Converted'!M$2:M$10000,'Pres Converted'!$D$2:$D$10000,"ED",'Pres Converted'!$E$2:$E$10000,$C20)</f>
        <v>1053</v>
      </c>
      <c r="E20" s="6">
        <f>SUMIFS('Pres Converted'!I$2:I$10000,'Pres Converted'!$D$2:$D$10000,"ED",'Pres Converted'!$E$2:$E$10000,$C20)</f>
        <v>619</v>
      </c>
      <c r="F20" s="6">
        <f>SUMIFS('Pres Converted'!J$2:J$10000,'Pres Converted'!$D$2:$D$10000,"ED",'Pres Converted'!$E$2:$E$10000,$C20)</f>
        <v>403</v>
      </c>
      <c r="G20" s="6">
        <f>SUMIFS('Pres Converted'!K$2:K$10000,'Pres Converted'!$D$2:$D$10000,"ED",'Pres Converted'!$E$2:$E$10000,$C20)</f>
        <v>29</v>
      </c>
      <c r="H20" s="6">
        <f>SUMIFS('Pres Converted'!L$2:L$10000,'Pres Converted'!$D$2:$D$10000,"ED",'Pres Converted'!$E$2:$E$10000,$C20)</f>
        <v>2</v>
      </c>
      <c r="I20" s="6"/>
      <c r="J20" s="6"/>
      <c r="K20" s="6"/>
      <c r="L20" s="6"/>
      <c r="M20" s="6"/>
      <c r="N20" s="6"/>
      <c r="O20" s="6">
        <f t="shared" si="1"/>
        <v>0.58784425451092115</v>
      </c>
      <c r="P20" s="6">
        <f t="shared" si="2"/>
        <v>0.38271604938271603</v>
      </c>
      <c r="Q20" s="6">
        <f t="shared" si="3"/>
        <v>2.7540360873694207E-2</v>
      </c>
      <c r="R20" s="6">
        <f t="shared" si="4"/>
        <v>1.8993352326685661E-3</v>
      </c>
      <c r="S20" s="6">
        <f t="shared" si="5"/>
        <v>0</v>
      </c>
      <c r="T20" s="6">
        <f t="shared" si="6"/>
        <v>0</v>
      </c>
      <c r="U20" s="6">
        <f t="shared" si="7"/>
        <v>0</v>
      </c>
      <c r="V20" s="6">
        <f t="shared" si="8"/>
        <v>0</v>
      </c>
      <c r="W20" s="6">
        <f t="shared" si="9"/>
        <v>0</v>
      </c>
      <c r="X20" s="6">
        <f t="shared" si="10"/>
        <v>0</v>
      </c>
      <c r="Y20" s="7">
        <f t="shared" si="0"/>
        <v>2.5878442545109213</v>
      </c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>
        <v>8</v>
      </c>
      <c r="AU20" t="s">
        <v>438</v>
      </c>
      <c r="AV20" s="6"/>
      <c r="AW20" s="6"/>
      <c r="AX20" s="6"/>
      <c r="AY20" s="6"/>
      <c r="AZ20" s="6"/>
      <c r="BA20" s="6">
        <f t="shared" si="13"/>
        <v>18</v>
      </c>
      <c r="BB20" s="6">
        <f t="shared" si="11"/>
        <v>1</v>
      </c>
      <c r="BC20" s="6"/>
      <c r="BD20" s="6"/>
      <c r="BE20">
        <v>7</v>
      </c>
      <c r="BF20" t="s">
        <v>438</v>
      </c>
      <c r="BG20">
        <f>SUMIFS('Pres Converted'!$M$2:$M$10000,'Pres Converted'!$E$2:$E$10000,$BF20,'Pres Converted'!$D$2:$D$10000,"ED",'Pres Converted'!$C$2:$C$10000,$BE20)</f>
        <v>6231</v>
      </c>
      <c r="BH20">
        <f>SUMIFS('Pres Converted'!I$2:I$10000,'Pres Converted'!$E$2:$E$10000,$BF20,'Pres Converted'!$D$2:$D$10000,"ED",'Pres Converted'!$C$2:$C$10000,$BE20)</f>
        <v>2448</v>
      </c>
      <c r="BI20">
        <f>SUMIFS('Pres Converted'!J$2:J$10000,'Pres Converted'!$E$2:$E$10000,$BF20,'Pres Converted'!$D$2:$D$10000,"ED",'Pres Converted'!$C$2:$C$10000,$BE20)</f>
        <v>3462</v>
      </c>
      <c r="BJ20">
        <f>SUMIFS('Pres Converted'!K$2:K$10000,'Pres Converted'!$E$2:$E$10000,$BF20,'Pres Converted'!$D$2:$D$10000,"ED",'Pres Converted'!$C$2:$C$10000,$BE20)</f>
        <v>253</v>
      </c>
      <c r="BK20">
        <f>SUMIFS('Pres Converted'!L$2:L$10000,'Pres Converted'!$E$2:$E$10000,$BF20,'Pres Converted'!$D$2:$D$10000,"ED",'Pres Converted'!$C$2:$C$10000,$BE20)</f>
        <v>68</v>
      </c>
      <c r="BR20">
        <f>BG20/SUMIF('By HD'!$A$3:$A$42,$BE20,'By HD'!$B$3:$B$42)</f>
        <v>1</v>
      </c>
      <c r="BS20">
        <f>$BR20*SUMIF('By HD'!$A$3:$A$42,$BE20,'By HD'!W$3:W$42)</f>
        <v>786</v>
      </c>
      <c r="BT20">
        <f>$BR20*SUMIF('By HD'!$A$3:$A$42,$BE20,'By HD'!X$3:X$42)</f>
        <v>309</v>
      </c>
      <c r="BU20">
        <f>$BR20*SUMIF('By HD'!$A$3:$A$42,$BE20,'By HD'!Y$3:Y$42)</f>
        <v>422</v>
      </c>
      <c r="BV20">
        <f>$BR20*SUMIF('By HD'!$A$3:$A$42,$BE20,'By HD'!Z$3:Z$42)</f>
        <v>38</v>
      </c>
      <c r="BW20">
        <f>$BR20*SUMIF('By HD'!$A$3:$A$42,$BE20,'By HD'!AA$3:AA$42)</f>
        <v>17</v>
      </c>
      <c r="CD20">
        <f>$BR20*SUMIF('By HD'!$A$3:$A$42,$BE20,'By HD'!AR$3:AR$42)</f>
        <v>427</v>
      </c>
      <c r="CE20">
        <f>$BR20*SUMIF('By HD'!$A$3:$A$42,$BE20,'By HD'!AS$3:AS$42)</f>
        <v>178</v>
      </c>
      <c r="CF20">
        <f>$BR20*SUMIF('By HD'!$A$3:$A$42,$BE20,'By HD'!AT$3:AT$42)</f>
        <v>221</v>
      </c>
      <c r="CG20">
        <f>$BR20*SUMIF('By HD'!$A$3:$A$42,$BE20,'By HD'!AU$3:AU$42)</f>
        <v>23</v>
      </c>
      <c r="CH20">
        <f>$BR20*SUMIF('By HD'!$A$3:$A$42,$BE20,'By HD'!AV$3:AV$42)</f>
        <v>5</v>
      </c>
      <c r="CO20">
        <f t="shared" si="14"/>
        <v>7444</v>
      </c>
      <c r="CP20">
        <f t="shared" si="14"/>
        <v>2935</v>
      </c>
      <c r="CQ20">
        <f t="shared" si="14"/>
        <v>4105</v>
      </c>
      <c r="CR20">
        <f t="shared" si="14"/>
        <v>314</v>
      </c>
      <c r="CS20">
        <f t="shared" si="14"/>
        <v>90</v>
      </c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</row>
    <row r="21" spans="1:149" x14ac:dyDescent="0.3">
      <c r="A21" t="s">
        <v>968</v>
      </c>
      <c r="B21" t="s">
        <v>431</v>
      </c>
      <c r="C21" t="s">
        <v>431</v>
      </c>
      <c r="D21" s="6">
        <f>SUMIFS('Pres Converted'!M$2:M$10000,'Pres Converted'!$D$2:$D$10000,"ED",'Pres Converted'!$E$2:$E$10000,$C21)</f>
        <v>832</v>
      </c>
      <c r="E21" s="6">
        <f>SUMIFS('Pres Converted'!I$2:I$10000,'Pres Converted'!$D$2:$D$10000,"ED",'Pres Converted'!$E$2:$E$10000,$C21)</f>
        <v>284</v>
      </c>
      <c r="F21" s="6">
        <f>SUMIFS('Pres Converted'!J$2:J$10000,'Pres Converted'!$D$2:$D$10000,"ED",'Pres Converted'!$E$2:$E$10000,$C21)</f>
        <v>507</v>
      </c>
      <c r="G21" s="6">
        <f>SUMIFS('Pres Converted'!K$2:K$10000,'Pres Converted'!$D$2:$D$10000,"ED",'Pres Converted'!$E$2:$E$10000,$C21)</f>
        <v>41</v>
      </c>
      <c r="H21" s="6">
        <f>SUMIFS('Pres Converted'!L$2:L$10000,'Pres Converted'!$D$2:$D$10000,"ED",'Pres Converted'!$E$2:$E$10000,$C21)</f>
        <v>0</v>
      </c>
      <c r="I21" s="6"/>
      <c r="J21" s="6"/>
      <c r="K21" s="6"/>
      <c r="L21" s="6"/>
      <c r="M21" s="6"/>
      <c r="N21" s="6"/>
      <c r="O21" s="6">
        <f t="shared" si="1"/>
        <v>0.34134615384615385</v>
      </c>
      <c r="P21" s="6">
        <f t="shared" si="2"/>
        <v>0.609375</v>
      </c>
      <c r="Q21" s="6">
        <f t="shared" si="3"/>
        <v>4.9278846153846152E-2</v>
      </c>
      <c r="R21" s="6">
        <f t="shared" si="4"/>
        <v>0</v>
      </c>
      <c r="S21" s="6">
        <f t="shared" si="5"/>
        <v>0</v>
      </c>
      <c r="T21" s="6">
        <f t="shared" si="6"/>
        <v>0</v>
      </c>
      <c r="U21" s="6">
        <f t="shared" si="7"/>
        <v>0</v>
      </c>
      <c r="V21" s="6">
        <f t="shared" si="8"/>
        <v>0</v>
      </c>
      <c r="W21" s="6">
        <f t="shared" si="9"/>
        <v>0</v>
      </c>
      <c r="X21" s="6">
        <f t="shared" si="10"/>
        <v>0</v>
      </c>
      <c r="Y21" s="7">
        <f t="shared" si="0"/>
        <v>0.609375</v>
      </c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>
        <v>9</v>
      </c>
      <c r="AU21" t="s">
        <v>438</v>
      </c>
      <c r="AV21" s="6"/>
      <c r="AW21" s="6"/>
      <c r="AX21" s="6"/>
      <c r="AY21" s="6"/>
      <c r="AZ21" s="6"/>
      <c r="BA21" s="6">
        <f t="shared" si="13"/>
        <v>19</v>
      </c>
      <c r="BB21" s="6">
        <f t="shared" si="11"/>
        <v>1</v>
      </c>
      <c r="BC21" s="6"/>
      <c r="BD21" s="6"/>
      <c r="BE21">
        <v>8</v>
      </c>
      <c r="BF21" t="s">
        <v>438</v>
      </c>
      <c r="BG21">
        <f>SUMIFS('Pres Converted'!$M$2:$M$10000,'Pres Converted'!$E$2:$E$10000,$BF21,'Pres Converted'!$D$2:$D$10000,"ED",'Pres Converted'!$C$2:$C$10000,$BE21)</f>
        <v>7998</v>
      </c>
      <c r="BH21">
        <f>SUMIFS('Pres Converted'!I$2:I$10000,'Pres Converted'!$E$2:$E$10000,$BF21,'Pres Converted'!$D$2:$D$10000,"ED",'Pres Converted'!$C$2:$C$10000,$BE21)</f>
        <v>2822</v>
      </c>
      <c r="BI21">
        <f>SUMIFS('Pres Converted'!J$2:J$10000,'Pres Converted'!$E$2:$E$10000,$BF21,'Pres Converted'!$D$2:$D$10000,"ED",'Pres Converted'!$C$2:$C$10000,$BE21)</f>
        <v>4676</v>
      </c>
      <c r="BJ21">
        <f>SUMIFS('Pres Converted'!K$2:K$10000,'Pres Converted'!$E$2:$E$10000,$BF21,'Pres Converted'!$D$2:$D$10000,"ED",'Pres Converted'!$C$2:$C$10000,$BE21)</f>
        <v>443</v>
      </c>
      <c r="BK21">
        <f>SUMIFS('Pres Converted'!L$2:L$10000,'Pres Converted'!$E$2:$E$10000,$BF21,'Pres Converted'!$D$2:$D$10000,"ED",'Pres Converted'!$C$2:$C$10000,$BE21)</f>
        <v>57</v>
      </c>
      <c r="BR21">
        <f>BG21/SUMIF('By HD'!$A$3:$A$42,$BE21,'By HD'!$B$3:$B$42)</f>
        <v>1</v>
      </c>
      <c r="BS21">
        <f>$BR21*SUMIF('By HD'!$A$3:$A$42,$BE21,'By HD'!W$3:W$42)</f>
        <v>746</v>
      </c>
      <c r="BT21">
        <f>$BR21*SUMIF('By HD'!$A$3:$A$42,$BE21,'By HD'!X$3:X$42)</f>
        <v>293</v>
      </c>
      <c r="BU21">
        <f>$BR21*SUMIF('By HD'!$A$3:$A$42,$BE21,'By HD'!Y$3:Y$42)</f>
        <v>398</v>
      </c>
      <c r="BV21">
        <f>$BR21*SUMIF('By HD'!$A$3:$A$42,$BE21,'By HD'!Z$3:Z$42)</f>
        <v>38</v>
      </c>
      <c r="BW21">
        <f>$BR21*SUMIF('By HD'!$A$3:$A$42,$BE21,'By HD'!AA$3:AA$42)</f>
        <v>17</v>
      </c>
      <c r="CD21">
        <f>$BR21*SUMIF('By HD'!$A$3:$A$42,$BE21,'By HD'!AR$3:AR$42)</f>
        <v>625</v>
      </c>
      <c r="CE21">
        <f>$BR21*SUMIF('By HD'!$A$3:$A$42,$BE21,'By HD'!AS$3:AS$42)</f>
        <v>253</v>
      </c>
      <c r="CF21">
        <f>$BR21*SUMIF('By HD'!$A$3:$A$42,$BE21,'By HD'!AT$3:AT$42)</f>
        <v>338</v>
      </c>
      <c r="CG21">
        <f>$BR21*SUMIF('By HD'!$A$3:$A$42,$BE21,'By HD'!AU$3:AU$42)</f>
        <v>26</v>
      </c>
      <c r="CH21">
        <f>$BR21*SUMIF('By HD'!$A$3:$A$42,$BE21,'By HD'!AV$3:AV$42)</f>
        <v>8</v>
      </c>
      <c r="CO21">
        <f t="shared" si="14"/>
        <v>9369</v>
      </c>
      <c r="CP21">
        <f t="shared" si="14"/>
        <v>3368</v>
      </c>
      <c r="CQ21">
        <f t="shared" si="14"/>
        <v>5412</v>
      </c>
      <c r="CR21">
        <f t="shared" si="14"/>
        <v>507</v>
      </c>
      <c r="CS21">
        <f t="shared" si="14"/>
        <v>82</v>
      </c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</row>
    <row r="22" spans="1:149" x14ac:dyDescent="0.3">
      <c r="A22" t="s">
        <v>969</v>
      </c>
      <c r="B22" t="s">
        <v>428</v>
      </c>
      <c r="C22" t="s">
        <v>428</v>
      </c>
      <c r="D22" s="6">
        <f>SUMIFS('Pres Converted'!M$2:M$10000,'Pres Converted'!$D$2:$D$10000,"ED",'Pres Converted'!$E$2:$E$10000,$C22)</f>
        <v>1187</v>
      </c>
      <c r="E22" s="6">
        <f>SUMIFS('Pres Converted'!I$2:I$10000,'Pres Converted'!$D$2:$D$10000,"ED",'Pres Converted'!$E$2:$E$10000,$C22)</f>
        <v>544</v>
      </c>
      <c r="F22" s="6">
        <f>SUMIFS('Pres Converted'!J$2:J$10000,'Pres Converted'!$D$2:$D$10000,"ED",'Pres Converted'!$E$2:$E$10000,$C22)</f>
        <v>568</v>
      </c>
      <c r="G22" s="6">
        <f>SUMIFS('Pres Converted'!K$2:K$10000,'Pres Converted'!$D$2:$D$10000,"ED",'Pres Converted'!$E$2:$E$10000,$C22)</f>
        <v>75</v>
      </c>
      <c r="H22" s="6">
        <f>SUMIFS('Pres Converted'!L$2:L$10000,'Pres Converted'!$D$2:$D$10000,"ED",'Pres Converted'!$E$2:$E$10000,$C22)</f>
        <v>0</v>
      </c>
      <c r="I22" s="6"/>
      <c r="J22" s="6"/>
      <c r="K22" s="6"/>
      <c r="L22" s="6"/>
      <c r="M22" s="6"/>
      <c r="N22" s="6"/>
      <c r="O22" s="6">
        <f t="shared" si="1"/>
        <v>0.45829823083403537</v>
      </c>
      <c r="P22" s="6">
        <f t="shared" si="2"/>
        <v>0.47851727042965458</v>
      </c>
      <c r="Q22" s="6">
        <f t="shared" si="3"/>
        <v>6.3184498736310019E-2</v>
      </c>
      <c r="R22" s="6">
        <f t="shared" si="4"/>
        <v>0</v>
      </c>
      <c r="S22" s="6">
        <f t="shared" si="5"/>
        <v>0</v>
      </c>
      <c r="T22" s="6">
        <f t="shared" si="6"/>
        <v>0</v>
      </c>
      <c r="U22" s="6">
        <f t="shared" si="7"/>
        <v>0</v>
      </c>
      <c r="V22" s="6">
        <f t="shared" si="8"/>
        <v>0</v>
      </c>
      <c r="W22" s="6">
        <f t="shared" si="9"/>
        <v>0</v>
      </c>
      <c r="X22" s="6">
        <f t="shared" si="10"/>
        <v>0</v>
      </c>
      <c r="Y22" s="7">
        <f t="shared" si="0"/>
        <v>0.47851727042965458</v>
      </c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>
        <v>10</v>
      </c>
      <c r="AU22" t="s">
        <v>438</v>
      </c>
      <c r="AV22" s="6"/>
      <c r="AW22" s="6"/>
      <c r="AX22" s="6"/>
      <c r="AY22" s="6"/>
      <c r="AZ22" s="6"/>
      <c r="BA22" s="6">
        <f t="shared" si="13"/>
        <v>20</v>
      </c>
      <c r="BB22" s="6">
        <f t="shared" si="11"/>
        <v>1</v>
      </c>
      <c r="BC22" s="6"/>
      <c r="BD22" s="6"/>
      <c r="BE22">
        <v>9</v>
      </c>
      <c r="BF22" t="s">
        <v>438</v>
      </c>
      <c r="BG22">
        <f>SUMIFS('Pres Converted'!$M$2:$M$10000,'Pres Converted'!$E$2:$E$10000,$BF22,'Pres Converted'!$D$2:$D$10000,"ED",'Pres Converted'!$C$2:$C$10000,$BE22)</f>
        <v>3888</v>
      </c>
      <c r="BH22">
        <f>SUMIFS('Pres Converted'!I$2:I$10000,'Pres Converted'!$E$2:$E$10000,$BF22,'Pres Converted'!$D$2:$D$10000,"ED",'Pres Converted'!$C$2:$C$10000,$BE22)</f>
        <v>1422</v>
      </c>
      <c r="BI22">
        <f>SUMIFS('Pres Converted'!J$2:J$10000,'Pres Converted'!$E$2:$E$10000,$BF22,'Pres Converted'!$D$2:$D$10000,"ED",'Pres Converted'!$C$2:$C$10000,$BE22)</f>
        <v>2196</v>
      </c>
      <c r="BJ22">
        <f>SUMIFS('Pres Converted'!K$2:K$10000,'Pres Converted'!$E$2:$E$10000,$BF22,'Pres Converted'!$D$2:$D$10000,"ED",'Pres Converted'!$C$2:$C$10000,$BE22)</f>
        <v>229</v>
      </c>
      <c r="BK22">
        <f>SUMIFS('Pres Converted'!L$2:L$10000,'Pres Converted'!$E$2:$E$10000,$BF22,'Pres Converted'!$D$2:$D$10000,"ED",'Pres Converted'!$C$2:$C$10000,$BE22)</f>
        <v>41</v>
      </c>
      <c r="BR22">
        <f>BG22/SUMIF('By HD'!$A$3:$A$42,$BE22,'By HD'!$B$3:$B$42)</f>
        <v>1</v>
      </c>
      <c r="BS22">
        <f>$BR22*SUMIF('By HD'!$A$3:$A$42,$BE22,'By HD'!W$3:W$42)</f>
        <v>425</v>
      </c>
      <c r="BT22">
        <f>$BR22*SUMIF('By HD'!$A$3:$A$42,$BE22,'By HD'!X$3:X$42)</f>
        <v>190</v>
      </c>
      <c r="BU22">
        <f>$BR22*SUMIF('By HD'!$A$3:$A$42,$BE22,'By HD'!Y$3:Y$42)</f>
        <v>203</v>
      </c>
      <c r="BV22">
        <f>$BR22*SUMIF('By HD'!$A$3:$A$42,$BE22,'By HD'!Z$3:Z$42)</f>
        <v>22</v>
      </c>
      <c r="BW22">
        <f>$BR22*SUMIF('By HD'!$A$3:$A$42,$BE22,'By HD'!AA$3:AA$42)</f>
        <v>10</v>
      </c>
      <c r="CD22">
        <f>$BR22*SUMIF('By HD'!$A$3:$A$42,$BE22,'By HD'!AR$3:AR$42)</f>
        <v>314</v>
      </c>
      <c r="CE22">
        <f>$BR22*SUMIF('By HD'!$A$3:$A$42,$BE22,'By HD'!AS$3:AS$42)</f>
        <v>114</v>
      </c>
      <c r="CF22">
        <f>$BR22*SUMIF('By HD'!$A$3:$A$42,$BE22,'By HD'!AT$3:AT$42)</f>
        <v>162</v>
      </c>
      <c r="CG22">
        <f>$BR22*SUMIF('By HD'!$A$3:$A$42,$BE22,'By HD'!AU$3:AU$42)</f>
        <v>30</v>
      </c>
      <c r="CH22">
        <f>$BR22*SUMIF('By HD'!$A$3:$A$42,$BE22,'By HD'!AV$3:AV$42)</f>
        <v>8</v>
      </c>
      <c r="CO22">
        <f t="shared" si="14"/>
        <v>4627</v>
      </c>
      <c r="CP22">
        <f t="shared" si="14"/>
        <v>1726</v>
      </c>
      <c r="CQ22">
        <f t="shared" si="14"/>
        <v>2561</v>
      </c>
      <c r="CR22">
        <f t="shared" si="14"/>
        <v>281</v>
      </c>
      <c r="CS22">
        <f t="shared" si="14"/>
        <v>59</v>
      </c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</row>
    <row r="23" spans="1:149" x14ac:dyDescent="0.3">
      <c r="A23" t="s">
        <v>970</v>
      </c>
      <c r="B23" t="s">
        <v>433</v>
      </c>
      <c r="C23" t="s">
        <v>433</v>
      </c>
      <c r="D23" s="6">
        <f>SUMIFS('Pres Converted'!M$2:M$10000,'Pres Converted'!$D$2:$D$10000,"ED",'Pres Converted'!$E$2:$E$10000,$C23)</f>
        <v>2170</v>
      </c>
      <c r="E23" s="6">
        <f>SUMIFS('Pres Converted'!I$2:I$10000,'Pres Converted'!$D$2:$D$10000,"ED",'Pres Converted'!$E$2:$E$10000,$C23)</f>
        <v>820</v>
      </c>
      <c r="F23" s="6">
        <f>SUMIFS('Pres Converted'!J$2:J$10000,'Pres Converted'!$D$2:$D$10000,"ED",'Pres Converted'!$E$2:$E$10000,$C23)</f>
        <v>1270</v>
      </c>
      <c r="G23" s="6">
        <f>SUMIFS('Pres Converted'!K$2:K$10000,'Pres Converted'!$D$2:$D$10000,"ED",'Pres Converted'!$E$2:$E$10000,$C23)</f>
        <v>80</v>
      </c>
      <c r="H23" s="6">
        <f>SUMIFS('Pres Converted'!L$2:L$10000,'Pres Converted'!$D$2:$D$10000,"ED",'Pres Converted'!$E$2:$E$10000,$C23)</f>
        <v>0</v>
      </c>
      <c r="I23" s="6"/>
      <c r="J23" s="6"/>
      <c r="K23" s="6"/>
      <c r="L23" s="6"/>
      <c r="M23" s="6"/>
      <c r="N23" s="6"/>
      <c r="O23" s="6">
        <f t="shared" si="1"/>
        <v>0.37788018433179721</v>
      </c>
      <c r="P23" s="6">
        <f t="shared" si="2"/>
        <v>0.58525345622119818</v>
      </c>
      <c r="Q23" s="6">
        <f t="shared" si="3"/>
        <v>3.6866359447004608E-2</v>
      </c>
      <c r="R23" s="6">
        <f t="shared" si="4"/>
        <v>0</v>
      </c>
      <c r="S23" s="6">
        <f t="shared" si="5"/>
        <v>0</v>
      </c>
      <c r="T23" s="6">
        <f t="shared" si="6"/>
        <v>0</v>
      </c>
      <c r="U23" s="6">
        <f t="shared" si="7"/>
        <v>0</v>
      </c>
      <c r="V23" s="6">
        <f t="shared" si="8"/>
        <v>0</v>
      </c>
      <c r="W23" s="6">
        <f t="shared" si="9"/>
        <v>0</v>
      </c>
      <c r="X23" s="6">
        <f t="shared" si="10"/>
        <v>0</v>
      </c>
      <c r="Y23" s="7">
        <f t="shared" si="0"/>
        <v>0.58525345622119818</v>
      </c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>
        <v>11</v>
      </c>
      <c r="AU23" t="s">
        <v>438</v>
      </c>
      <c r="AV23" s="6"/>
      <c r="AW23" s="6"/>
      <c r="AX23" s="6"/>
      <c r="AY23" s="6"/>
      <c r="AZ23" s="6"/>
      <c r="BA23" s="6">
        <f t="shared" si="13"/>
        <v>21</v>
      </c>
      <c r="BB23" s="6">
        <f t="shared" si="11"/>
        <v>1</v>
      </c>
      <c r="BC23" s="6"/>
      <c r="BD23" s="6"/>
      <c r="BE23">
        <v>10</v>
      </c>
      <c r="BF23" t="s">
        <v>438</v>
      </c>
      <c r="BG23">
        <f>SUMIFS('Pres Converted'!$M$2:$M$10000,'Pres Converted'!$E$2:$E$10000,$BF23,'Pres Converted'!$D$2:$D$10000,"ED",'Pres Converted'!$C$2:$C$10000,$BE23)</f>
        <v>8724</v>
      </c>
      <c r="BH23">
        <f>SUMIFS('Pres Converted'!I$2:I$10000,'Pres Converted'!$E$2:$E$10000,$BF23,'Pres Converted'!$D$2:$D$10000,"ED",'Pres Converted'!$C$2:$C$10000,$BE23)</f>
        <v>2422</v>
      </c>
      <c r="BI23">
        <f>SUMIFS('Pres Converted'!J$2:J$10000,'Pres Converted'!$E$2:$E$10000,$BF23,'Pres Converted'!$D$2:$D$10000,"ED",'Pres Converted'!$C$2:$C$10000,$BE23)</f>
        <v>5973</v>
      </c>
      <c r="BJ23">
        <f>SUMIFS('Pres Converted'!K$2:K$10000,'Pres Converted'!$E$2:$E$10000,$BF23,'Pres Converted'!$D$2:$D$10000,"ED",'Pres Converted'!$C$2:$C$10000,$BE23)</f>
        <v>265</v>
      </c>
      <c r="BK23">
        <f>SUMIFS('Pres Converted'!L$2:L$10000,'Pres Converted'!$E$2:$E$10000,$BF23,'Pres Converted'!$D$2:$D$10000,"ED",'Pres Converted'!$C$2:$C$10000,$BE23)</f>
        <v>64</v>
      </c>
      <c r="BR23">
        <f>BG23/SUMIF('By HD'!$A$3:$A$42,$BE23,'By HD'!$B$3:$B$42)</f>
        <v>1</v>
      </c>
      <c r="BS23">
        <f>$BR23*SUMIF('By HD'!$A$3:$A$42,$BE23,'By HD'!W$3:W$42)</f>
        <v>844</v>
      </c>
      <c r="BT23">
        <f>$BR23*SUMIF('By HD'!$A$3:$A$42,$BE23,'By HD'!X$3:X$42)</f>
        <v>250</v>
      </c>
      <c r="BU23">
        <f>$BR23*SUMIF('By HD'!$A$3:$A$42,$BE23,'By HD'!Y$3:Y$42)</f>
        <v>548</v>
      </c>
      <c r="BV23">
        <f>$BR23*SUMIF('By HD'!$A$3:$A$42,$BE23,'By HD'!Z$3:Z$42)</f>
        <v>30</v>
      </c>
      <c r="BW23">
        <f>$BR23*SUMIF('By HD'!$A$3:$A$42,$BE23,'By HD'!AA$3:AA$42)</f>
        <v>16</v>
      </c>
      <c r="CD23">
        <f>$BR23*SUMIF('By HD'!$A$3:$A$42,$BE23,'By HD'!AR$3:AR$42)</f>
        <v>502</v>
      </c>
      <c r="CE23">
        <f>$BR23*SUMIF('By HD'!$A$3:$A$42,$BE23,'By HD'!AS$3:AS$42)</f>
        <v>167</v>
      </c>
      <c r="CF23">
        <f>$BR23*SUMIF('By HD'!$A$3:$A$42,$BE23,'By HD'!AT$3:AT$42)</f>
        <v>316</v>
      </c>
      <c r="CG23">
        <f>$BR23*SUMIF('By HD'!$A$3:$A$42,$BE23,'By HD'!AU$3:AU$42)</f>
        <v>16</v>
      </c>
      <c r="CH23">
        <f>$BR23*SUMIF('By HD'!$A$3:$A$42,$BE23,'By HD'!AV$3:AV$42)</f>
        <v>3</v>
      </c>
      <c r="CO23">
        <f t="shared" si="14"/>
        <v>10070</v>
      </c>
      <c r="CP23">
        <f t="shared" si="14"/>
        <v>2839</v>
      </c>
      <c r="CQ23">
        <f t="shared" si="14"/>
        <v>6837</v>
      </c>
      <c r="CR23">
        <f t="shared" si="14"/>
        <v>311</v>
      </c>
      <c r="CS23">
        <f t="shared" si="14"/>
        <v>83</v>
      </c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</row>
    <row r="24" spans="1:149" x14ac:dyDescent="0.3">
      <c r="A24" t="s">
        <v>971</v>
      </c>
      <c r="B24" t="s">
        <v>92</v>
      </c>
      <c r="C24" t="s">
        <v>92</v>
      </c>
      <c r="D24" s="6">
        <f>SUMIFS('Pres Converted'!M$2:M$10000,'Pres Converted'!$D$2:$D$10000,"ED",'Pres Converted'!$E$2:$E$10000,$C24)</f>
        <v>282</v>
      </c>
      <c r="E24" s="6">
        <f>SUMIFS('Pres Converted'!I$2:I$10000,'Pres Converted'!$D$2:$D$10000,"ED",'Pres Converted'!$E$2:$E$10000,$C24)</f>
        <v>79</v>
      </c>
      <c r="F24" s="6">
        <f>SUMIFS('Pres Converted'!J$2:J$10000,'Pres Converted'!$D$2:$D$10000,"ED",'Pres Converted'!$E$2:$E$10000,$C24)</f>
        <v>194</v>
      </c>
      <c r="G24" s="6">
        <f>SUMIFS('Pres Converted'!K$2:K$10000,'Pres Converted'!$D$2:$D$10000,"ED",'Pres Converted'!$E$2:$E$10000,$C24)</f>
        <v>9</v>
      </c>
      <c r="H24" s="6">
        <f>SUMIFS('Pres Converted'!L$2:L$10000,'Pres Converted'!$D$2:$D$10000,"ED",'Pres Converted'!$E$2:$E$10000,$C24)</f>
        <v>0</v>
      </c>
      <c r="I24" s="6"/>
      <c r="J24" s="6"/>
      <c r="K24" s="6"/>
      <c r="L24" s="6"/>
      <c r="M24" s="6"/>
      <c r="N24" s="6"/>
      <c r="O24" s="6">
        <f t="shared" si="1"/>
        <v>0.28014184397163122</v>
      </c>
      <c r="P24" s="6">
        <f t="shared" si="2"/>
        <v>0.68794326241134751</v>
      </c>
      <c r="Q24" s="6">
        <f t="shared" si="3"/>
        <v>3.1914893617021274E-2</v>
      </c>
      <c r="R24" s="6">
        <f t="shared" si="4"/>
        <v>0</v>
      </c>
      <c r="S24" s="6">
        <f t="shared" si="5"/>
        <v>0</v>
      </c>
      <c r="T24" s="6">
        <f t="shared" si="6"/>
        <v>0</v>
      </c>
      <c r="U24" s="6">
        <f t="shared" si="7"/>
        <v>0</v>
      </c>
      <c r="V24" s="6">
        <f t="shared" si="8"/>
        <v>0</v>
      </c>
      <c r="W24" s="6">
        <f t="shared" si="9"/>
        <v>0</v>
      </c>
      <c r="X24" s="6">
        <f t="shared" si="10"/>
        <v>0</v>
      </c>
      <c r="Y24" s="7">
        <f t="shared" si="0"/>
        <v>0.68794326241134751</v>
      </c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>
        <v>12</v>
      </c>
      <c r="AU24" t="s">
        <v>438</v>
      </c>
      <c r="AV24" s="6"/>
      <c r="AW24" s="6"/>
      <c r="AX24" s="6"/>
      <c r="AY24" s="6"/>
      <c r="AZ24" s="6"/>
      <c r="BA24" s="6">
        <f t="shared" si="13"/>
        <v>22</v>
      </c>
      <c r="BB24" s="6">
        <f t="shared" si="11"/>
        <v>1</v>
      </c>
      <c r="BC24" s="6"/>
      <c r="BD24" s="6"/>
      <c r="BE24">
        <v>11</v>
      </c>
      <c r="BF24" t="s">
        <v>438</v>
      </c>
      <c r="BG24">
        <f>SUMIFS('Pres Converted'!$M$2:$M$10000,'Pres Converted'!$E$2:$E$10000,$BF24,'Pres Converted'!$D$2:$D$10000,"ED",'Pres Converted'!$C$2:$C$10000,$BE24)</f>
        <v>9438</v>
      </c>
      <c r="BH24">
        <f>SUMIFS('Pres Converted'!I$2:I$10000,'Pres Converted'!$E$2:$E$10000,$BF24,'Pres Converted'!$D$2:$D$10000,"ED",'Pres Converted'!$C$2:$C$10000,$BE24)</f>
        <v>3081</v>
      </c>
      <c r="BI24">
        <f>SUMIFS('Pres Converted'!J$2:J$10000,'Pres Converted'!$E$2:$E$10000,$BF24,'Pres Converted'!$D$2:$D$10000,"ED",'Pres Converted'!$C$2:$C$10000,$BE24)</f>
        <v>5781</v>
      </c>
      <c r="BJ24">
        <f>SUMIFS('Pres Converted'!K$2:K$10000,'Pres Converted'!$E$2:$E$10000,$BF24,'Pres Converted'!$D$2:$D$10000,"ED",'Pres Converted'!$C$2:$C$10000,$BE24)</f>
        <v>474</v>
      </c>
      <c r="BK24">
        <f>SUMIFS('Pres Converted'!L$2:L$10000,'Pres Converted'!$E$2:$E$10000,$BF24,'Pres Converted'!$D$2:$D$10000,"ED",'Pres Converted'!$C$2:$C$10000,$BE24)</f>
        <v>102</v>
      </c>
      <c r="BR24">
        <f>BG24/SUMIF('By HD'!$A$3:$A$42,$BE24,'By HD'!$B$3:$B$42)</f>
        <v>1</v>
      </c>
      <c r="BS24">
        <f>$BR24*SUMIF('By HD'!$A$3:$A$42,$BE24,'By HD'!W$3:W$42)</f>
        <v>768</v>
      </c>
      <c r="BT24">
        <f>$BR24*SUMIF('By HD'!$A$3:$A$42,$BE24,'By HD'!X$3:X$42)</f>
        <v>282</v>
      </c>
      <c r="BU24">
        <f>$BR24*SUMIF('By HD'!$A$3:$A$42,$BE24,'By HD'!Y$3:Y$42)</f>
        <v>434</v>
      </c>
      <c r="BV24">
        <f>$BR24*SUMIF('By HD'!$A$3:$A$42,$BE24,'By HD'!Z$3:Z$42)</f>
        <v>30</v>
      </c>
      <c r="BW24">
        <f>$BR24*SUMIF('By HD'!$A$3:$A$42,$BE24,'By HD'!AA$3:AA$42)</f>
        <v>22</v>
      </c>
      <c r="CD24">
        <f>$BR24*SUMIF('By HD'!$A$3:$A$42,$BE24,'By HD'!AR$3:AR$42)</f>
        <v>628</v>
      </c>
      <c r="CE24">
        <f>$BR24*SUMIF('By HD'!$A$3:$A$42,$BE24,'By HD'!AS$3:AS$42)</f>
        <v>205</v>
      </c>
      <c r="CF24">
        <f>$BR24*SUMIF('By HD'!$A$3:$A$42,$BE24,'By HD'!AT$3:AT$42)</f>
        <v>373</v>
      </c>
      <c r="CG24">
        <f>$BR24*SUMIF('By HD'!$A$3:$A$42,$BE24,'By HD'!AU$3:AU$42)</f>
        <v>44</v>
      </c>
      <c r="CH24">
        <f>$BR24*SUMIF('By HD'!$A$3:$A$42,$BE24,'By HD'!AV$3:AV$42)</f>
        <v>6</v>
      </c>
      <c r="CO24">
        <f t="shared" si="14"/>
        <v>10834</v>
      </c>
      <c r="CP24">
        <f t="shared" si="14"/>
        <v>3568</v>
      </c>
      <c r="CQ24">
        <f t="shared" si="14"/>
        <v>6588</v>
      </c>
      <c r="CR24">
        <f t="shared" si="14"/>
        <v>548</v>
      </c>
      <c r="CS24">
        <f t="shared" si="14"/>
        <v>130</v>
      </c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</row>
    <row r="25" spans="1:149" x14ac:dyDescent="0.3">
      <c r="A25" t="s">
        <v>972</v>
      </c>
      <c r="B25" t="s">
        <v>973</v>
      </c>
      <c r="C25" t="s">
        <v>448</v>
      </c>
      <c r="D25" s="6">
        <f>SUMIFS('Pres Converted'!M$2:M$10000,'Pres Converted'!$D$2:$D$10000,"ED",'Pres Converted'!$E$2:$E$10000,$C25)</f>
        <v>1178</v>
      </c>
      <c r="E25" s="6">
        <f>SUMIFS('Pres Converted'!I$2:I$10000,'Pres Converted'!$D$2:$D$10000,"ED",'Pres Converted'!$E$2:$E$10000,$C25)</f>
        <v>426</v>
      </c>
      <c r="F25" s="6">
        <f>SUMIFS('Pres Converted'!J$2:J$10000,'Pres Converted'!$D$2:$D$10000,"ED",'Pres Converted'!$E$2:$E$10000,$C25)</f>
        <v>646</v>
      </c>
      <c r="G25" s="6">
        <f>SUMIFS('Pres Converted'!K$2:K$10000,'Pres Converted'!$D$2:$D$10000,"ED",'Pres Converted'!$E$2:$E$10000,$C25)</f>
        <v>106</v>
      </c>
      <c r="H25" s="6">
        <f>SUMIFS('Pres Converted'!L$2:L$10000,'Pres Converted'!$D$2:$D$10000,"ED",'Pres Converted'!$E$2:$E$10000,$C25)</f>
        <v>0</v>
      </c>
      <c r="I25" s="6"/>
      <c r="J25" s="6"/>
      <c r="K25" s="6"/>
      <c r="L25" s="6"/>
      <c r="M25" s="6"/>
      <c r="N25" s="6"/>
      <c r="O25" s="6">
        <f t="shared" si="1"/>
        <v>0.36162988115449918</v>
      </c>
      <c r="P25" s="6">
        <f t="shared" si="2"/>
        <v>0.54838709677419351</v>
      </c>
      <c r="Q25" s="6">
        <f t="shared" si="3"/>
        <v>8.9983022071307303E-2</v>
      </c>
      <c r="R25" s="6">
        <f t="shared" si="4"/>
        <v>0</v>
      </c>
      <c r="S25" s="6">
        <f t="shared" si="5"/>
        <v>0</v>
      </c>
      <c r="T25" s="6">
        <f t="shared" si="6"/>
        <v>0</v>
      </c>
      <c r="U25" s="6">
        <f t="shared" si="7"/>
        <v>0</v>
      </c>
      <c r="V25" s="6">
        <f t="shared" si="8"/>
        <v>0</v>
      </c>
      <c r="W25" s="6">
        <f t="shared" si="9"/>
        <v>0</v>
      </c>
      <c r="X25" s="6">
        <f t="shared" si="10"/>
        <v>0</v>
      </c>
      <c r="Y25" s="7">
        <f t="shared" si="0"/>
        <v>0.54838709677419351</v>
      </c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>
        <v>13</v>
      </c>
      <c r="AU25" t="s">
        <v>435</v>
      </c>
      <c r="AV25" s="6"/>
      <c r="AW25" s="6"/>
      <c r="AX25" s="6"/>
      <c r="AY25" s="6"/>
      <c r="AZ25" s="6"/>
      <c r="BA25" s="6">
        <f t="shared" si="13"/>
        <v>23</v>
      </c>
      <c r="BB25" s="6">
        <f t="shared" si="11"/>
        <v>0</v>
      </c>
      <c r="BC25" s="6"/>
      <c r="BD25" s="6"/>
      <c r="BE25">
        <v>12</v>
      </c>
      <c r="BF25" t="s">
        <v>438</v>
      </c>
      <c r="BG25">
        <f>SUMIFS('Pres Converted'!$M$2:$M$10000,'Pres Converted'!$E$2:$E$10000,$BF25,'Pres Converted'!$D$2:$D$10000,"ED",'Pres Converted'!$C$2:$C$10000,$BE25)</f>
        <v>8169</v>
      </c>
      <c r="BH25">
        <f>SUMIFS('Pres Converted'!I$2:I$10000,'Pres Converted'!$E$2:$E$10000,$BF25,'Pres Converted'!$D$2:$D$10000,"ED",'Pres Converted'!$C$2:$C$10000,$BE25)</f>
        <v>2280</v>
      </c>
      <c r="BI25">
        <f>SUMIFS('Pres Converted'!J$2:J$10000,'Pres Converted'!$E$2:$E$10000,$BF25,'Pres Converted'!$D$2:$D$10000,"ED",'Pres Converted'!$C$2:$C$10000,$BE25)</f>
        <v>5516</v>
      </c>
      <c r="BJ25">
        <f>SUMIFS('Pres Converted'!K$2:K$10000,'Pres Converted'!$E$2:$E$10000,$BF25,'Pres Converted'!$D$2:$D$10000,"ED",'Pres Converted'!$C$2:$C$10000,$BE25)</f>
        <v>289</v>
      </c>
      <c r="BK25">
        <f>SUMIFS('Pres Converted'!L$2:L$10000,'Pres Converted'!$E$2:$E$10000,$BF25,'Pres Converted'!$D$2:$D$10000,"ED",'Pres Converted'!$C$2:$C$10000,$BE25)</f>
        <v>84</v>
      </c>
      <c r="BR25">
        <f>BG25/SUMIF('By HD'!$A$3:$A$42,$BE25,'By HD'!$B$3:$B$42)</f>
        <v>1</v>
      </c>
      <c r="BS25">
        <f>$BR25*SUMIF('By HD'!$A$3:$A$42,$BE25,'By HD'!W$3:W$42)</f>
        <v>824</v>
      </c>
      <c r="BT25">
        <f>$BR25*SUMIF('By HD'!$A$3:$A$42,$BE25,'By HD'!X$3:X$42)</f>
        <v>248</v>
      </c>
      <c r="BU25">
        <f>$BR25*SUMIF('By HD'!$A$3:$A$42,$BE25,'By HD'!Y$3:Y$42)</f>
        <v>523</v>
      </c>
      <c r="BV25">
        <f>$BR25*SUMIF('By HD'!$A$3:$A$42,$BE25,'By HD'!Z$3:Z$42)</f>
        <v>32</v>
      </c>
      <c r="BW25">
        <f>$BR25*SUMIF('By HD'!$A$3:$A$42,$BE25,'By HD'!AA$3:AA$42)</f>
        <v>21</v>
      </c>
      <c r="CD25">
        <f>$BR25*SUMIF('By HD'!$A$3:$A$42,$BE25,'By HD'!AR$3:AR$42)</f>
        <v>540</v>
      </c>
      <c r="CE25">
        <f>$BR25*SUMIF('By HD'!$A$3:$A$42,$BE25,'By HD'!AS$3:AS$42)</f>
        <v>172</v>
      </c>
      <c r="CF25">
        <f>$BR25*SUMIF('By HD'!$A$3:$A$42,$BE25,'By HD'!AT$3:AT$42)</f>
        <v>342</v>
      </c>
      <c r="CG25">
        <f>$BR25*SUMIF('By HD'!$A$3:$A$42,$BE25,'By HD'!AU$3:AU$42)</f>
        <v>21</v>
      </c>
      <c r="CH25">
        <f>$BR25*SUMIF('By HD'!$A$3:$A$42,$BE25,'By HD'!AV$3:AV$42)</f>
        <v>5</v>
      </c>
      <c r="CO25">
        <f t="shared" si="14"/>
        <v>9533</v>
      </c>
      <c r="CP25">
        <f t="shared" si="14"/>
        <v>2700</v>
      </c>
      <c r="CQ25">
        <f t="shared" si="14"/>
        <v>6381</v>
      </c>
      <c r="CR25">
        <f t="shared" si="14"/>
        <v>342</v>
      </c>
      <c r="CS25">
        <f t="shared" si="14"/>
        <v>110</v>
      </c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</row>
    <row r="26" spans="1:149" x14ac:dyDescent="0.3">
      <c r="A26" t="s">
        <v>974</v>
      </c>
      <c r="B26" t="s">
        <v>975</v>
      </c>
      <c r="C26" t="s">
        <v>436</v>
      </c>
      <c r="D26" s="6">
        <f>SUMIFS('Pres Converted'!M$2:M$10000,'Pres Converted'!$D$2:$D$10000,"ED",'Pres Converted'!$E$2:$E$10000,$C26)</f>
        <v>2210</v>
      </c>
      <c r="E26" s="6">
        <f>SUMIFS('Pres Converted'!I$2:I$10000,'Pres Converted'!$D$2:$D$10000,"ED",'Pres Converted'!$E$2:$E$10000,$C26)</f>
        <v>785</v>
      </c>
      <c r="F26" s="6">
        <f>SUMIFS('Pres Converted'!J$2:J$10000,'Pres Converted'!$D$2:$D$10000,"ED",'Pres Converted'!$E$2:$E$10000,$C26)</f>
        <v>1258</v>
      </c>
      <c r="G26" s="6">
        <f>SUMIFS('Pres Converted'!K$2:K$10000,'Pres Converted'!$D$2:$D$10000,"ED",'Pres Converted'!$E$2:$E$10000,$C26)</f>
        <v>162</v>
      </c>
      <c r="H26" s="6">
        <f>SUMIFS('Pres Converted'!L$2:L$10000,'Pres Converted'!$D$2:$D$10000,"ED",'Pres Converted'!$E$2:$E$10000,$C26)</f>
        <v>5</v>
      </c>
      <c r="I26" s="6"/>
      <c r="J26" s="6"/>
      <c r="K26" s="6"/>
      <c r="L26" s="6"/>
      <c r="M26" s="6"/>
      <c r="N26" s="6"/>
      <c r="O26" s="6">
        <f t="shared" si="1"/>
        <v>0.35520361990950228</v>
      </c>
      <c r="P26" s="6">
        <f t="shared" si="2"/>
        <v>0.56923076923076921</v>
      </c>
      <c r="Q26" s="6">
        <f t="shared" si="3"/>
        <v>7.3303167420814483E-2</v>
      </c>
      <c r="R26" s="6">
        <f t="shared" si="4"/>
        <v>2.2624434389140274E-3</v>
      </c>
      <c r="S26" s="6">
        <f t="shared" si="5"/>
        <v>0</v>
      </c>
      <c r="T26" s="6">
        <f t="shared" si="6"/>
        <v>0</v>
      </c>
      <c r="U26" s="6">
        <f t="shared" si="7"/>
        <v>0</v>
      </c>
      <c r="V26" s="6">
        <f t="shared" si="8"/>
        <v>0</v>
      </c>
      <c r="W26" s="6">
        <f t="shared" si="9"/>
        <v>0</v>
      </c>
      <c r="X26" s="6">
        <f t="shared" si="10"/>
        <v>0</v>
      </c>
      <c r="Y26" s="7">
        <f t="shared" si="0"/>
        <v>0.56923076923076921</v>
      </c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>
        <v>14</v>
      </c>
      <c r="AU26" t="s">
        <v>439</v>
      </c>
      <c r="AV26" s="6"/>
      <c r="AW26" s="6"/>
      <c r="AX26" s="6"/>
      <c r="AY26" s="6"/>
      <c r="AZ26" s="6"/>
      <c r="BA26" s="6">
        <f t="shared" si="13"/>
        <v>24</v>
      </c>
      <c r="BB26" s="6">
        <f t="shared" si="11"/>
        <v>0</v>
      </c>
      <c r="BC26" s="6"/>
      <c r="BD26" s="6"/>
      <c r="BE26">
        <v>13</v>
      </c>
      <c r="BF26" t="s">
        <v>435</v>
      </c>
      <c r="BG26">
        <f>SUMIFS('Pres Converted'!$M$2:$M$10000,'Pres Converted'!$E$2:$E$10000,$BF26,'Pres Converted'!$D$2:$D$10000,"ED",'Pres Converted'!$C$2:$C$10000,$BE26)</f>
        <v>5636</v>
      </c>
      <c r="BH26">
        <f>SUMIFS('Pres Converted'!I$2:I$10000,'Pres Converted'!$E$2:$E$10000,$BF26,'Pres Converted'!$D$2:$D$10000,"ED",'Pres Converted'!$C$2:$C$10000,$BE26)</f>
        <v>1739</v>
      </c>
      <c r="BI26">
        <f>SUMIFS('Pres Converted'!J$2:J$10000,'Pres Converted'!$E$2:$E$10000,$BF26,'Pres Converted'!$D$2:$D$10000,"ED",'Pres Converted'!$C$2:$C$10000,$BE26)</f>
        <v>3479</v>
      </c>
      <c r="BJ26">
        <f>SUMIFS('Pres Converted'!K$2:K$10000,'Pres Converted'!$E$2:$E$10000,$BF26,'Pres Converted'!$D$2:$D$10000,"ED",'Pres Converted'!$C$2:$C$10000,$BE26)</f>
        <v>399</v>
      </c>
      <c r="BK26">
        <f>SUMIFS('Pres Converted'!L$2:L$10000,'Pres Converted'!$E$2:$E$10000,$BF26,'Pres Converted'!$D$2:$D$10000,"ED",'Pres Converted'!$C$2:$C$10000,$BE26)</f>
        <v>19</v>
      </c>
      <c r="BR26">
        <f>BG26/SUMIF('By HD'!$A$3:$A$42,$BE26,'By HD'!$B$3:$B$42)</f>
        <v>1</v>
      </c>
      <c r="BS26">
        <f>$BR26*SUMIF('By HD'!$A$3:$A$42,$BE26,'By HD'!W$3:W$42)</f>
        <v>719</v>
      </c>
      <c r="BT26">
        <f>$BR26*SUMIF('By HD'!$A$3:$A$42,$BE26,'By HD'!X$3:X$42)</f>
        <v>255</v>
      </c>
      <c r="BU26">
        <f>$BR26*SUMIF('By HD'!$A$3:$A$42,$BE26,'By HD'!Y$3:Y$42)</f>
        <v>415</v>
      </c>
      <c r="BV26">
        <f>$BR26*SUMIF('By HD'!$A$3:$A$42,$BE26,'By HD'!Z$3:Z$42)</f>
        <v>49</v>
      </c>
      <c r="BW26">
        <f>$BR26*SUMIF('By HD'!$A$3:$A$42,$BE26,'By HD'!AA$3:AA$42)</f>
        <v>0</v>
      </c>
      <c r="CD26">
        <f>$BR26*SUMIF('By HD'!$A$3:$A$42,$BE26,'By HD'!AR$3:AR$42)</f>
        <v>297</v>
      </c>
      <c r="CE26">
        <f>$BR26*SUMIF('By HD'!$A$3:$A$42,$BE26,'By HD'!AS$3:AS$42)</f>
        <v>105</v>
      </c>
      <c r="CF26">
        <f>$BR26*SUMIF('By HD'!$A$3:$A$42,$BE26,'By HD'!AT$3:AT$42)</f>
        <v>163</v>
      </c>
      <c r="CG26">
        <f>$BR26*SUMIF('By HD'!$A$3:$A$42,$BE26,'By HD'!AU$3:AU$42)</f>
        <v>29</v>
      </c>
      <c r="CH26">
        <f>$BR26*SUMIF('By HD'!$A$3:$A$42,$BE26,'By HD'!AV$3:AV$42)</f>
        <v>0</v>
      </c>
      <c r="CO26">
        <f t="shared" si="14"/>
        <v>6652</v>
      </c>
      <c r="CP26">
        <f t="shared" si="14"/>
        <v>2099</v>
      </c>
      <c r="CQ26">
        <f t="shared" si="14"/>
        <v>4057</v>
      </c>
      <c r="CR26">
        <f t="shared" si="14"/>
        <v>477</v>
      </c>
      <c r="CS26">
        <f t="shared" si="14"/>
        <v>19</v>
      </c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</row>
    <row r="27" spans="1:149" x14ac:dyDescent="0.3">
      <c r="A27" t="s">
        <v>976</v>
      </c>
      <c r="B27" t="s">
        <v>977</v>
      </c>
      <c r="C27" t="s">
        <v>445</v>
      </c>
      <c r="D27" s="6">
        <f>SUMIFS('Pres Converted'!M$2:M$10000,'Pres Converted'!$D$2:$D$10000,"ED",'Pres Converted'!$E$2:$E$10000,$C27)</f>
        <v>957</v>
      </c>
      <c r="E27" s="6">
        <f>SUMIFS('Pres Converted'!I$2:I$10000,'Pres Converted'!$D$2:$D$10000,"ED",'Pres Converted'!$E$2:$E$10000,$C27)</f>
        <v>460</v>
      </c>
      <c r="F27" s="6">
        <f>SUMIFS('Pres Converted'!J$2:J$10000,'Pres Converted'!$D$2:$D$10000,"ED",'Pres Converted'!$E$2:$E$10000,$C27)</f>
        <v>469</v>
      </c>
      <c r="G27" s="6">
        <f>SUMIFS('Pres Converted'!K$2:K$10000,'Pres Converted'!$D$2:$D$10000,"ED",'Pres Converted'!$E$2:$E$10000,$C27)</f>
        <v>23</v>
      </c>
      <c r="H27" s="6">
        <f>SUMIFS('Pres Converted'!L$2:L$10000,'Pres Converted'!$D$2:$D$10000,"ED",'Pres Converted'!$E$2:$E$10000,$C27)</f>
        <v>5</v>
      </c>
      <c r="I27" s="6"/>
      <c r="J27" s="6"/>
      <c r="K27" s="6"/>
      <c r="L27" s="6"/>
      <c r="M27" s="6"/>
      <c r="N27" s="6"/>
      <c r="O27" s="6">
        <f t="shared" si="1"/>
        <v>0.48066875653082547</v>
      </c>
      <c r="P27" s="6">
        <f t="shared" si="2"/>
        <v>0.49007314524555906</v>
      </c>
      <c r="Q27" s="6">
        <f t="shared" si="3"/>
        <v>2.4033437826541274E-2</v>
      </c>
      <c r="R27" s="6">
        <f t="shared" si="4"/>
        <v>5.2246603970741903E-3</v>
      </c>
      <c r="S27" s="6">
        <f t="shared" si="5"/>
        <v>0</v>
      </c>
      <c r="T27" s="6">
        <f t="shared" si="6"/>
        <v>0</v>
      </c>
      <c r="U27" s="6">
        <f t="shared" si="7"/>
        <v>0</v>
      </c>
      <c r="V27" s="6">
        <f t="shared" si="8"/>
        <v>0</v>
      </c>
      <c r="W27" s="6">
        <f t="shared" si="9"/>
        <v>0</v>
      </c>
      <c r="X27" s="6">
        <f t="shared" si="10"/>
        <v>0</v>
      </c>
      <c r="Y27" s="7">
        <f t="shared" si="0"/>
        <v>0.49007314524555906</v>
      </c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>
        <v>15</v>
      </c>
      <c r="AU27" t="s">
        <v>440</v>
      </c>
      <c r="AV27" s="6"/>
      <c r="AW27" s="6"/>
      <c r="AX27" s="6"/>
      <c r="AY27" s="6"/>
      <c r="AZ27" s="6"/>
      <c r="BA27" s="6">
        <f t="shared" si="13"/>
        <v>25</v>
      </c>
      <c r="BB27" s="6">
        <f t="shared" si="11"/>
        <v>0</v>
      </c>
      <c r="BC27" s="6"/>
      <c r="BD27" s="6"/>
      <c r="BE27">
        <v>14</v>
      </c>
      <c r="BF27" t="s">
        <v>439</v>
      </c>
      <c r="BG27">
        <f>SUMIFS('Pres Converted'!$M$2:$M$10000,'Pres Converted'!$E$2:$E$10000,$BF27,'Pres Converted'!$D$2:$D$10000,"ED",'Pres Converted'!$C$2:$C$10000,$BE27)</f>
        <v>1904</v>
      </c>
      <c r="BH27">
        <f>SUMIFS('Pres Converted'!I$2:I$10000,'Pres Converted'!$E$2:$E$10000,$BF27,'Pres Converted'!$D$2:$D$10000,"ED",'Pres Converted'!$C$2:$C$10000,$BE27)</f>
        <v>684</v>
      </c>
      <c r="BI27">
        <f>SUMIFS('Pres Converted'!J$2:J$10000,'Pres Converted'!$E$2:$E$10000,$BF27,'Pres Converted'!$D$2:$D$10000,"ED",'Pres Converted'!$C$2:$C$10000,$BE27)</f>
        <v>1103</v>
      </c>
      <c r="BJ27">
        <f>SUMIFS('Pres Converted'!K$2:K$10000,'Pres Converted'!$E$2:$E$10000,$BF27,'Pres Converted'!$D$2:$D$10000,"ED",'Pres Converted'!$C$2:$C$10000,$BE27)</f>
        <v>96</v>
      </c>
      <c r="BK27">
        <f>SUMIFS('Pres Converted'!L$2:L$10000,'Pres Converted'!$E$2:$E$10000,$BF27,'Pres Converted'!$D$2:$D$10000,"ED",'Pres Converted'!$C$2:$C$10000,$BE27)</f>
        <v>21</v>
      </c>
      <c r="BR27">
        <f>BG27/SUMIF('By HD'!$A$3:$A$42,$BE27,'By HD'!$B$3:$B$42)</f>
        <v>1</v>
      </c>
      <c r="BS27">
        <f>$BR27*SUMIF('By HD'!$A$3:$A$42,$BE27,'By HD'!W$3:W$42)</f>
        <v>292</v>
      </c>
      <c r="BT27">
        <f>$BR27*SUMIF('By HD'!$A$3:$A$42,$BE27,'By HD'!X$3:X$42)</f>
        <v>101</v>
      </c>
      <c r="BU27">
        <f>$BR27*SUMIF('By HD'!$A$3:$A$42,$BE27,'By HD'!Y$3:Y$42)</f>
        <v>175</v>
      </c>
      <c r="BV27">
        <f>$BR27*SUMIF('By HD'!$A$3:$A$42,$BE27,'By HD'!Z$3:Z$42)</f>
        <v>16</v>
      </c>
      <c r="BW27">
        <f>$BR27*SUMIF('By HD'!$A$3:$A$42,$BE27,'By HD'!AA$3:AA$42)</f>
        <v>0</v>
      </c>
      <c r="CD27">
        <f>$BR27*SUMIF('By HD'!$A$3:$A$42,$BE27,'By HD'!AR$3:AR$42)</f>
        <v>186</v>
      </c>
      <c r="CE27">
        <f>$BR27*SUMIF('By HD'!$A$3:$A$42,$BE27,'By HD'!AS$3:AS$42)</f>
        <v>71</v>
      </c>
      <c r="CF27">
        <f>$BR27*SUMIF('By HD'!$A$3:$A$42,$BE27,'By HD'!AT$3:AT$42)</f>
        <v>102</v>
      </c>
      <c r="CG27">
        <f>$BR27*SUMIF('By HD'!$A$3:$A$42,$BE27,'By HD'!AU$3:AU$42)</f>
        <v>5</v>
      </c>
      <c r="CH27">
        <f>$BR27*SUMIF('By HD'!$A$3:$A$42,$BE27,'By HD'!AV$3:AV$42)</f>
        <v>8</v>
      </c>
      <c r="CO27">
        <f t="shared" si="14"/>
        <v>2382</v>
      </c>
      <c r="CP27">
        <f t="shared" si="14"/>
        <v>856</v>
      </c>
      <c r="CQ27">
        <f t="shared" si="14"/>
        <v>1380</v>
      </c>
      <c r="CR27">
        <f t="shared" si="14"/>
        <v>117</v>
      </c>
      <c r="CS27">
        <f t="shared" si="14"/>
        <v>29</v>
      </c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</row>
    <row r="28" spans="1:149" x14ac:dyDescent="0.3">
      <c r="A28" t="s">
        <v>978</v>
      </c>
      <c r="B28" t="s">
        <v>432</v>
      </c>
      <c r="C28" t="s">
        <v>432</v>
      </c>
      <c r="D28" s="6">
        <f>SUMIFS('Pres Converted'!M$2:M$10000,'Pres Converted'!$D$2:$D$10000,"ED",'Pres Converted'!$E$2:$E$10000,$C28)</f>
        <v>703</v>
      </c>
      <c r="E28" s="6">
        <f>SUMIFS('Pres Converted'!I$2:I$10000,'Pres Converted'!$D$2:$D$10000,"ED",'Pres Converted'!$E$2:$E$10000,$C28)</f>
        <v>278</v>
      </c>
      <c r="F28" s="6">
        <f>SUMIFS('Pres Converted'!J$2:J$10000,'Pres Converted'!$D$2:$D$10000,"ED",'Pres Converted'!$E$2:$E$10000,$C28)</f>
        <v>379</v>
      </c>
      <c r="G28" s="6">
        <f>SUMIFS('Pres Converted'!K$2:K$10000,'Pres Converted'!$D$2:$D$10000,"ED",'Pres Converted'!$E$2:$E$10000,$C28)</f>
        <v>46</v>
      </c>
      <c r="H28" s="6">
        <f>SUMIFS('Pres Converted'!L$2:L$10000,'Pres Converted'!$D$2:$D$10000,"ED",'Pres Converted'!$E$2:$E$10000,$C28)</f>
        <v>0</v>
      </c>
      <c r="I28" s="6"/>
      <c r="J28" s="6"/>
      <c r="K28" s="6"/>
      <c r="L28" s="6"/>
      <c r="M28" s="6"/>
      <c r="N28" s="6"/>
      <c r="O28" s="6">
        <f t="shared" si="1"/>
        <v>0.39544807965860596</v>
      </c>
      <c r="P28" s="6">
        <f t="shared" si="2"/>
        <v>0.53911806543385488</v>
      </c>
      <c r="Q28" s="6">
        <f t="shared" si="3"/>
        <v>6.5433854907539113E-2</v>
      </c>
      <c r="R28" s="6">
        <f t="shared" si="4"/>
        <v>0</v>
      </c>
      <c r="S28" s="6">
        <f t="shared" si="5"/>
        <v>0</v>
      </c>
      <c r="T28" s="6">
        <f t="shared" si="6"/>
        <v>0</v>
      </c>
      <c r="U28" s="6">
        <f t="shared" si="7"/>
        <v>0</v>
      </c>
      <c r="V28" s="6">
        <f t="shared" si="8"/>
        <v>0</v>
      </c>
      <c r="W28" s="6">
        <f t="shared" si="9"/>
        <v>0</v>
      </c>
      <c r="X28" s="6">
        <f t="shared" si="10"/>
        <v>0</v>
      </c>
      <c r="Y28" s="7">
        <f t="shared" si="0"/>
        <v>0.53911806543385488</v>
      </c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>
        <v>15</v>
      </c>
      <c r="AU28" t="s">
        <v>441</v>
      </c>
      <c r="AV28" s="6"/>
      <c r="AW28" s="6"/>
      <c r="AX28" s="6"/>
      <c r="AY28" s="6"/>
      <c r="AZ28" s="6"/>
      <c r="BA28" s="6">
        <f t="shared" si="13"/>
        <v>26</v>
      </c>
      <c r="BB28" s="6">
        <f t="shared" si="11"/>
        <v>0</v>
      </c>
      <c r="BC28" s="6"/>
      <c r="BD28" s="6"/>
      <c r="BE28">
        <v>15</v>
      </c>
      <c r="BF28" t="s">
        <v>440</v>
      </c>
      <c r="BG28">
        <f>SUMIFS('Pres Converted'!$M$2:$M$10000,'Pres Converted'!$E$2:$E$10000,$BF28,'Pres Converted'!$D$2:$D$10000,"ED",'Pres Converted'!$C$2:$C$10000,$BE28)</f>
        <v>552</v>
      </c>
      <c r="BH28">
        <f>SUMIFS('Pres Converted'!I$2:I$10000,'Pres Converted'!$E$2:$E$10000,$BF28,'Pres Converted'!$D$2:$D$10000,"ED",'Pres Converted'!$C$2:$C$10000,$BE28)</f>
        <v>203</v>
      </c>
      <c r="BI28">
        <f>SUMIFS('Pres Converted'!J$2:J$10000,'Pres Converted'!$E$2:$E$10000,$BF28,'Pres Converted'!$D$2:$D$10000,"ED",'Pres Converted'!$C$2:$C$10000,$BE28)</f>
        <v>324</v>
      </c>
      <c r="BJ28">
        <f>SUMIFS('Pres Converted'!K$2:K$10000,'Pres Converted'!$E$2:$E$10000,$BF28,'Pres Converted'!$D$2:$D$10000,"ED",'Pres Converted'!$C$2:$C$10000,$BE28)</f>
        <v>17</v>
      </c>
      <c r="BK28">
        <f>SUMIFS('Pres Converted'!L$2:L$10000,'Pres Converted'!$E$2:$E$10000,$BF28,'Pres Converted'!$D$2:$D$10000,"ED",'Pres Converted'!$C$2:$C$10000,$BE28)</f>
        <v>8</v>
      </c>
      <c r="BR28">
        <f>BG28/SUMIF('By HD'!$A$3:$A$42,$BE28,'By HD'!$B$3:$B$42)</f>
        <v>0.4808362369337979</v>
      </c>
      <c r="BS28">
        <f>$BR28*SUMIF('By HD'!$A$3:$A$42,$BE28,'By HD'!W$3:W$42)</f>
        <v>78.857142857142861</v>
      </c>
      <c r="BT28">
        <f>$BR28*SUMIF('By HD'!$A$3:$A$42,$BE28,'By HD'!X$3:X$42)</f>
        <v>28.369337979094077</v>
      </c>
      <c r="BU28">
        <f>$BR28*SUMIF('By HD'!$A$3:$A$42,$BE28,'By HD'!Y$3:Y$42)</f>
        <v>46.160278745644597</v>
      </c>
      <c r="BV28">
        <f>$BR28*SUMIF('By HD'!$A$3:$A$42,$BE28,'By HD'!Z$3:Z$42)</f>
        <v>4.3275261324041807</v>
      </c>
      <c r="BW28">
        <f>$BR28*SUMIF('By HD'!$A$3:$A$42,$BE28,'By HD'!AA$3:AA$42)</f>
        <v>0</v>
      </c>
      <c r="CD28">
        <f>$BR28*SUMIF('By HD'!$A$3:$A$42,$BE28,'By HD'!AR$3:AR$42)</f>
        <v>11.059233449477352</v>
      </c>
      <c r="CE28">
        <f>$BR28*SUMIF('By HD'!$A$3:$A$42,$BE28,'By HD'!AS$3:AS$42)</f>
        <v>4.3275261324041807</v>
      </c>
      <c r="CF28">
        <f>$BR28*SUMIF('By HD'!$A$3:$A$42,$BE28,'By HD'!AT$3:AT$42)</f>
        <v>6.2508710801393725</v>
      </c>
      <c r="CG28">
        <f>$BR28*SUMIF('By HD'!$A$3:$A$42,$BE28,'By HD'!AU$3:AU$42)</f>
        <v>0.4808362369337979</v>
      </c>
      <c r="CH28">
        <f>$BR28*SUMIF('By HD'!$A$3:$A$42,$BE28,'By HD'!AV$3:AV$42)</f>
        <v>0</v>
      </c>
      <c r="CO28">
        <f t="shared" si="14"/>
        <v>641.91637630662024</v>
      </c>
      <c r="CP28">
        <f t="shared" si="14"/>
        <v>235.69686411149826</v>
      </c>
      <c r="CQ28">
        <f t="shared" si="14"/>
        <v>376.41114982578398</v>
      </c>
      <c r="CR28">
        <f t="shared" si="14"/>
        <v>21.808362369337978</v>
      </c>
      <c r="CS28">
        <f t="shared" si="14"/>
        <v>8</v>
      </c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</row>
    <row r="29" spans="1:149" x14ac:dyDescent="0.3">
      <c r="A29" t="s">
        <v>979</v>
      </c>
      <c r="B29" t="s">
        <v>69</v>
      </c>
      <c r="C29" t="s">
        <v>69</v>
      </c>
      <c r="D29" s="6">
        <f>SUMIFS('Pres Converted'!M$2:M$10000,'Pres Converted'!$D$2:$D$10000,"ED",'Pres Converted'!$E$2:$E$10000,$C29)</f>
        <v>142</v>
      </c>
      <c r="E29" s="6">
        <f>SUMIFS('Pres Converted'!I$2:I$10000,'Pres Converted'!$D$2:$D$10000,"ED",'Pres Converted'!$E$2:$E$10000,$C29)</f>
        <v>73</v>
      </c>
      <c r="F29" s="6">
        <f>SUMIFS('Pres Converted'!J$2:J$10000,'Pres Converted'!$D$2:$D$10000,"ED",'Pres Converted'!$E$2:$E$10000,$C29)</f>
        <v>64</v>
      </c>
      <c r="G29" s="6">
        <f>SUMIFS('Pres Converted'!K$2:K$10000,'Pres Converted'!$D$2:$D$10000,"ED",'Pres Converted'!$E$2:$E$10000,$C29)</f>
        <v>5</v>
      </c>
      <c r="H29" s="6">
        <f>SUMIFS('Pres Converted'!L$2:L$10000,'Pres Converted'!$D$2:$D$10000,"ED",'Pres Converted'!$E$2:$E$10000,$C29)</f>
        <v>0</v>
      </c>
      <c r="I29" s="6"/>
      <c r="J29" s="6"/>
      <c r="K29" s="6"/>
      <c r="L29" s="6"/>
      <c r="M29" s="6"/>
      <c r="N29" s="6"/>
      <c r="O29" s="6">
        <f t="shared" si="1"/>
        <v>0.5140845070422535</v>
      </c>
      <c r="P29" s="6">
        <f t="shared" si="2"/>
        <v>0.45070422535211269</v>
      </c>
      <c r="Q29" s="6">
        <f t="shared" si="3"/>
        <v>3.5211267605633804E-2</v>
      </c>
      <c r="R29" s="6">
        <f t="shared" si="4"/>
        <v>0</v>
      </c>
      <c r="S29" s="6">
        <f t="shared" si="5"/>
        <v>0</v>
      </c>
      <c r="T29" s="6">
        <f t="shared" si="6"/>
        <v>0</v>
      </c>
      <c r="U29" s="6">
        <f t="shared" si="7"/>
        <v>0</v>
      </c>
      <c r="V29" s="6">
        <f t="shared" si="8"/>
        <v>0</v>
      </c>
      <c r="W29" s="6">
        <f t="shared" si="9"/>
        <v>0</v>
      </c>
      <c r="X29" s="6">
        <f t="shared" si="10"/>
        <v>0</v>
      </c>
      <c r="Y29" s="7">
        <f t="shared" si="0"/>
        <v>2.5140845070422535</v>
      </c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>
        <v>15</v>
      </c>
      <c r="AU29" t="s">
        <v>439</v>
      </c>
      <c r="AV29" s="6"/>
      <c r="AW29" s="6"/>
      <c r="AX29" s="6"/>
      <c r="AY29" s="6"/>
      <c r="AZ29" s="6"/>
      <c r="BA29" s="6">
        <f t="shared" si="13"/>
        <v>27</v>
      </c>
      <c r="BB29" s="6">
        <f t="shared" si="11"/>
        <v>0</v>
      </c>
      <c r="BC29" s="6"/>
      <c r="BD29" s="6"/>
      <c r="BE29">
        <v>15</v>
      </c>
      <c r="BF29" t="s">
        <v>441</v>
      </c>
      <c r="BG29">
        <f>SUMIFS('Pres Converted'!$M$2:$M$10000,'Pres Converted'!$E$2:$E$10000,$BF29,'Pres Converted'!$D$2:$D$10000,"ED",'Pres Converted'!$C$2:$C$10000,$BE29)</f>
        <v>267</v>
      </c>
      <c r="BH29">
        <f>SUMIFS('Pres Converted'!I$2:I$10000,'Pres Converted'!$E$2:$E$10000,$BF29,'Pres Converted'!$D$2:$D$10000,"ED",'Pres Converted'!$C$2:$C$10000,$BE29)</f>
        <v>93</v>
      </c>
      <c r="BI29">
        <f>SUMIFS('Pres Converted'!J$2:J$10000,'Pres Converted'!$E$2:$E$10000,$BF29,'Pres Converted'!$D$2:$D$10000,"ED",'Pres Converted'!$C$2:$C$10000,$BE29)</f>
        <v>170</v>
      </c>
      <c r="BJ29">
        <f>SUMIFS('Pres Converted'!K$2:K$10000,'Pres Converted'!$E$2:$E$10000,$BF29,'Pres Converted'!$D$2:$D$10000,"ED",'Pres Converted'!$C$2:$C$10000,$BE29)</f>
        <v>4</v>
      </c>
      <c r="BK29">
        <f>SUMIFS('Pres Converted'!L$2:L$10000,'Pres Converted'!$E$2:$E$10000,$BF29,'Pres Converted'!$D$2:$D$10000,"ED",'Pres Converted'!$C$2:$C$10000,$BE29)</f>
        <v>0</v>
      </c>
      <c r="BR29">
        <f>BG29/SUMIF('By HD'!$A$3:$A$42,$BE29,'By HD'!$B$3:$B$42)</f>
        <v>0.23257839721254356</v>
      </c>
      <c r="BS29">
        <f>$BR29*SUMIF('By HD'!$A$3:$A$42,$BE29,'By HD'!W$3:W$42)</f>
        <v>38.142857142857146</v>
      </c>
      <c r="BT29">
        <f>$BR29*SUMIF('By HD'!$A$3:$A$42,$BE29,'By HD'!X$3:X$42)</f>
        <v>13.72212543554007</v>
      </c>
      <c r="BU29">
        <f>$BR29*SUMIF('By HD'!$A$3:$A$42,$BE29,'By HD'!Y$3:Y$42)</f>
        <v>22.327526132404181</v>
      </c>
      <c r="BV29">
        <f>$BR29*SUMIF('By HD'!$A$3:$A$42,$BE29,'By HD'!Z$3:Z$42)</f>
        <v>2.0932055749128922</v>
      </c>
      <c r="BW29">
        <f>$BR29*SUMIF('By HD'!$A$3:$A$42,$BE29,'By HD'!AA$3:AA$42)</f>
        <v>0</v>
      </c>
      <c r="CD29">
        <f>$BR29*SUMIF('By HD'!$A$3:$A$42,$BE29,'By HD'!AR$3:AR$42)</f>
        <v>5.3493031358885021</v>
      </c>
      <c r="CE29">
        <f>$BR29*SUMIF('By HD'!$A$3:$A$42,$BE29,'By HD'!AS$3:AS$42)</f>
        <v>2.0932055749128922</v>
      </c>
      <c r="CF29">
        <f>$BR29*SUMIF('By HD'!$A$3:$A$42,$BE29,'By HD'!AT$3:AT$42)</f>
        <v>3.0235191637630661</v>
      </c>
      <c r="CG29">
        <f>$BR29*SUMIF('By HD'!$A$3:$A$42,$BE29,'By HD'!AU$3:AU$42)</f>
        <v>0.23257839721254356</v>
      </c>
      <c r="CH29">
        <f>$BR29*SUMIF('By HD'!$A$3:$A$42,$BE29,'By HD'!AV$3:AV$42)</f>
        <v>0</v>
      </c>
      <c r="CO29">
        <f t="shared" si="14"/>
        <v>310.49216027874564</v>
      </c>
      <c r="CP29">
        <f t="shared" si="14"/>
        <v>108.81533101045297</v>
      </c>
      <c r="CQ29">
        <f t="shared" si="14"/>
        <v>195.35104529616726</v>
      </c>
      <c r="CR29">
        <f t="shared" si="14"/>
        <v>6.3257839721254356</v>
      </c>
      <c r="CS29">
        <f t="shared" si="14"/>
        <v>0</v>
      </c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</row>
    <row r="30" spans="1:149" x14ac:dyDescent="0.3">
      <c r="A30" t="s">
        <v>980</v>
      </c>
      <c r="B30" t="s">
        <v>981</v>
      </c>
      <c r="C30" t="s">
        <v>446</v>
      </c>
      <c r="D30" s="6">
        <f>SUMIFS('Pres Converted'!M$2:M$10000,'Pres Converted'!$D$2:$D$10000,"ED",'Pres Converted'!$E$2:$E$10000,$C30)</f>
        <v>1716</v>
      </c>
      <c r="E30" s="6">
        <f>SUMIFS('Pres Converted'!I$2:I$10000,'Pres Converted'!$D$2:$D$10000,"ED",'Pres Converted'!$E$2:$E$10000,$C30)</f>
        <v>713</v>
      </c>
      <c r="F30" s="6">
        <f>SUMIFS('Pres Converted'!J$2:J$10000,'Pres Converted'!$D$2:$D$10000,"ED",'Pres Converted'!$E$2:$E$10000,$C30)</f>
        <v>895</v>
      </c>
      <c r="G30" s="6">
        <f>SUMIFS('Pres Converted'!K$2:K$10000,'Pres Converted'!$D$2:$D$10000,"ED",'Pres Converted'!$E$2:$E$10000,$C30)</f>
        <v>96</v>
      </c>
      <c r="H30" s="6">
        <f>SUMIFS('Pres Converted'!L$2:L$10000,'Pres Converted'!$D$2:$D$10000,"ED",'Pres Converted'!$E$2:$E$10000,$C30)</f>
        <v>12</v>
      </c>
      <c r="I30" s="6"/>
      <c r="J30" s="6"/>
      <c r="K30" s="6"/>
      <c r="L30" s="6"/>
      <c r="M30" s="6"/>
      <c r="N30" s="6"/>
      <c r="O30" s="6">
        <f t="shared" si="1"/>
        <v>0.4155011655011655</v>
      </c>
      <c r="P30" s="6">
        <f t="shared" si="2"/>
        <v>0.52156177156177153</v>
      </c>
      <c r="Q30" s="6">
        <f t="shared" si="3"/>
        <v>5.5944055944055944E-2</v>
      </c>
      <c r="R30" s="6">
        <f t="shared" si="4"/>
        <v>6.993006993006993E-3</v>
      </c>
      <c r="S30" s="6">
        <f t="shared" si="5"/>
        <v>0</v>
      </c>
      <c r="T30" s="6">
        <f t="shared" si="6"/>
        <v>0</v>
      </c>
      <c r="U30" s="6">
        <f t="shared" si="7"/>
        <v>0</v>
      </c>
      <c r="V30" s="6">
        <f t="shared" si="8"/>
        <v>0</v>
      </c>
      <c r="W30" s="6">
        <f t="shared" si="9"/>
        <v>0</v>
      </c>
      <c r="X30" s="6">
        <f t="shared" si="10"/>
        <v>0</v>
      </c>
      <c r="Y30" s="7">
        <f t="shared" si="0"/>
        <v>0.52156177156177153</v>
      </c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>
        <v>15</v>
      </c>
      <c r="AU30" t="s">
        <v>442</v>
      </c>
      <c r="AV30" s="6"/>
      <c r="AW30" s="6"/>
      <c r="AX30" s="6"/>
      <c r="AY30" s="6"/>
      <c r="AZ30" s="6"/>
      <c r="BA30" s="6">
        <f t="shared" si="13"/>
        <v>28</v>
      </c>
      <c r="BB30" s="6">
        <f t="shared" si="11"/>
        <v>0</v>
      </c>
      <c r="BC30" s="6"/>
      <c r="BD30" s="6"/>
      <c r="BE30">
        <v>15</v>
      </c>
      <c r="BF30" t="s">
        <v>439</v>
      </c>
      <c r="BG30">
        <f>SUMIFS('Pres Converted'!$M$2:$M$10000,'Pres Converted'!$E$2:$E$10000,$BF30,'Pres Converted'!$D$2:$D$10000,"ED",'Pres Converted'!$C$2:$C$10000,$BE30)</f>
        <v>242</v>
      </c>
      <c r="BH30">
        <f>SUMIFS('Pres Converted'!I$2:I$10000,'Pres Converted'!$E$2:$E$10000,$BF30,'Pres Converted'!$D$2:$D$10000,"ED",'Pres Converted'!$C$2:$C$10000,$BE30)</f>
        <v>138</v>
      </c>
      <c r="BI30">
        <f>SUMIFS('Pres Converted'!J$2:J$10000,'Pres Converted'!$E$2:$E$10000,$BF30,'Pres Converted'!$D$2:$D$10000,"ED",'Pres Converted'!$C$2:$C$10000,$BE30)</f>
        <v>94</v>
      </c>
      <c r="BJ30">
        <f>SUMIFS('Pres Converted'!K$2:K$10000,'Pres Converted'!$E$2:$E$10000,$BF30,'Pres Converted'!$D$2:$D$10000,"ED",'Pres Converted'!$C$2:$C$10000,$BE30)</f>
        <v>9</v>
      </c>
      <c r="BK30">
        <f>SUMIFS('Pres Converted'!L$2:L$10000,'Pres Converted'!$E$2:$E$10000,$BF30,'Pres Converted'!$D$2:$D$10000,"ED",'Pres Converted'!$C$2:$C$10000,$BE30)</f>
        <v>1</v>
      </c>
      <c r="BR30">
        <f>BG30/SUMIF('By HD'!$A$3:$A$42,$BE30,'By HD'!$B$3:$B$42)</f>
        <v>0.21080139372822299</v>
      </c>
      <c r="BS30">
        <f>$BR30*SUMIF('By HD'!$A$3:$A$42,$BE30,'By HD'!W$3:W$42)</f>
        <v>34.571428571428569</v>
      </c>
      <c r="BT30">
        <f>$BR30*SUMIF('By HD'!$A$3:$A$42,$BE30,'By HD'!X$3:X$42)</f>
        <v>12.437282229965156</v>
      </c>
      <c r="BU30">
        <f>$BR30*SUMIF('By HD'!$A$3:$A$42,$BE30,'By HD'!Y$3:Y$42)</f>
        <v>20.236933797909408</v>
      </c>
      <c r="BV30">
        <f>$BR30*SUMIF('By HD'!$A$3:$A$42,$BE30,'By HD'!Z$3:Z$42)</f>
        <v>1.8972125435540068</v>
      </c>
      <c r="BW30">
        <f>$BR30*SUMIF('By HD'!$A$3:$A$42,$BE30,'By HD'!AA$3:AA$42)</f>
        <v>0</v>
      </c>
      <c r="CD30">
        <f>$BR30*SUMIF('By HD'!$A$3:$A$42,$BE30,'By HD'!AR$3:AR$42)</f>
        <v>4.8484320557491287</v>
      </c>
      <c r="CE30">
        <f>$BR30*SUMIF('By HD'!$A$3:$A$42,$BE30,'By HD'!AS$3:AS$42)</f>
        <v>1.8972125435540068</v>
      </c>
      <c r="CF30">
        <f>$BR30*SUMIF('By HD'!$A$3:$A$42,$BE30,'By HD'!AT$3:AT$42)</f>
        <v>2.740418118466899</v>
      </c>
      <c r="CG30">
        <f>$BR30*SUMIF('By HD'!$A$3:$A$42,$BE30,'By HD'!AU$3:AU$42)</f>
        <v>0.21080139372822299</v>
      </c>
      <c r="CH30">
        <f>$BR30*SUMIF('By HD'!$A$3:$A$42,$BE30,'By HD'!AV$3:AV$42)</f>
        <v>0</v>
      </c>
      <c r="CO30">
        <f t="shared" ref="CO30:CO53" si="15">CD30+BS30+BG30</f>
        <v>281.41986062717768</v>
      </c>
      <c r="CP30">
        <f t="shared" ref="CP30:CP53" si="16">CE30+BT30+BH30</f>
        <v>152.33449477351917</v>
      </c>
      <c r="CQ30">
        <f t="shared" ref="CQ30:CQ53" si="17">CF30+BU30+BI30</f>
        <v>116.97735191637631</v>
      </c>
      <c r="CR30">
        <f t="shared" ref="CR30:CR53" si="18">CG30+BV30+BJ30</f>
        <v>11.10801393728223</v>
      </c>
      <c r="CS30">
        <f t="shared" ref="CS30:CS53" si="19">CH30+BW30+BK30</f>
        <v>1</v>
      </c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</row>
    <row r="31" spans="1:149" x14ac:dyDescent="0.3">
      <c r="B31" t="s">
        <v>41</v>
      </c>
      <c r="D31" s="6">
        <f t="shared" ref="D31:N31" si="20">SUM(D2:D30)</f>
        <v>104000</v>
      </c>
      <c r="E31" s="6">
        <f t="shared" si="20"/>
        <v>36520</v>
      </c>
      <c r="F31" s="6">
        <f t="shared" si="20"/>
        <v>60943</v>
      </c>
      <c r="G31" s="6">
        <f t="shared" si="20"/>
        <v>5668</v>
      </c>
      <c r="H31" s="6">
        <f t="shared" si="20"/>
        <v>869</v>
      </c>
      <c r="I31" s="6">
        <f t="shared" si="20"/>
        <v>0</v>
      </c>
      <c r="J31" s="6">
        <f t="shared" si="20"/>
        <v>0</v>
      </c>
      <c r="K31" s="6">
        <f t="shared" si="20"/>
        <v>0</v>
      </c>
      <c r="L31" s="6">
        <f t="shared" si="20"/>
        <v>0</v>
      </c>
      <c r="M31" s="6">
        <f t="shared" si="20"/>
        <v>0</v>
      </c>
      <c r="N31" s="6">
        <f t="shared" si="20"/>
        <v>0</v>
      </c>
      <c r="O31" s="6">
        <f t="shared" si="1"/>
        <v>0.35115384615384615</v>
      </c>
      <c r="P31" s="6">
        <f t="shared" ref="P31" si="21">G31/D31</f>
        <v>5.45E-2</v>
      </c>
      <c r="Q31" s="6">
        <f t="shared" ref="Q31" si="22">F31/D31</f>
        <v>0.58599038461538466</v>
      </c>
      <c r="R31" s="6">
        <f t="shared" si="4"/>
        <v>8.3557692307692309E-3</v>
      </c>
      <c r="S31" s="6">
        <f t="shared" si="5"/>
        <v>0</v>
      </c>
      <c r="T31" s="6">
        <f t="shared" si="6"/>
        <v>0</v>
      </c>
      <c r="U31" s="6">
        <f t="shared" si="7"/>
        <v>0</v>
      </c>
      <c r="V31" s="6">
        <f t="shared" si="8"/>
        <v>0</v>
      </c>
      <c r="W31" s="6">
        <f t="shared" si="9"/>
        <v>0</v>
      </c>
      <c r="X31" s="6">
        <f t="shared" si="10"/>
        <v>0</v>
      </c>
      <c r="Y31" s="7">
        <f t="shared" si="0"/>
        <v>5.45E-2</v>
      </c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>
        <v>16</v>
      </c>
      <c r="AU31" t="s">
        <v>233</v>
      </c>
      <c r="AV31" s="6"/>
      <c r="AW31" s="6"/>
      <c r="AX31" s="6"/>
      <c r="AY31" s="6"/>
      <c r="AZ31" s="6"/>
      <c r="BA31" s="6">
        <f t="shared" si="13"/>
        <v>29</v>
      </c>
      <c r="BB31" s="6">
        <f t="shared" si="11"/>
        <v>0</v>
      </c>
      <c r="BC31" s="6"/>
      <c r="BD31" s="6"/>
      <c r="BE31">
        <v>15</v>
      </c>
      <c r="BF31" t="s">
        <v>442</v>
      </c>
      <c r="BG31">
        <f>SUMIFS('Pres Converted'!$M$2:$M$10000,'Pres Converted'!$E$2:$E$10000,$BF31,'Pres Converted'!$D$2:$D$10000,"ED",'Pres Converted'!$C$2:$C$10000,$BE31)</f>
        <v>87</v>
      </c>
      <c r="BH31">
        <f>SUMIFS('Pres Converted'!I$2:I$10000,'Pres Converted'!$E$2:$E$10000,$BF31,'Pres Converted'!$D$2:$D$10000,"ED",'Pres Converted'!$C$2:$C$10000,$BE31)</f>
        <v>36</v>
      </c>
      <c r="BI31">
        <f>SUMIFS('Pres Converted'!J$2:J$10000,'Pres Converted'!$E$2:$E$10000,$BF31,'Pres Converted'!$D$2:$D$10000,"ED",'Pres Converted'!$C$2:$C$10000,$BE31)</f>
        <v>49</v>
      </c>
      <c r="BJ31">
        <f>SUMIFS('Pres Converted'!K$2:K$10000,'Pres Converted'!$E$2:$E$10000,$BF31,'Pres Converted'!$D$2:$D$10000,"ED",'Pres Converted'!$C$2:$C$10000,$BE31)</f>
        <v>2</v>
      </c>
      <c r="BK31">
        <f>SUMIFS('Pres Converted'!L$2:L$10000,'Pres Converted'!$E$2:$E$10000,$BF31,'Pres Converted'!$D$2:$D$10000,"ED",'Pres Converted'!$C$2:$C$10000,$BE31)</f>
        <v>0</v>
      </c>
      <c r="BR31">
        <f>BG31/SUMIF('By HD'!$A$3:$A$42,$BE31,'By HD'!$B$3:$B$42)</f>
        <v>7.5783972125435542E-2</v>
      </c>
      <c r="BS31">
        <f>$BR31*SUMIF('By HD'!$A$3:$A$42,$BE31,'By HD'!W$3:W$42)</f>
        <v>12.428571428571429</v>
      </c>
      <c r="BT31">
        <f>$BR31*SUMIF('By HD'!$A$3:$A$42,$BE31,'By HD'!X$3:X$42)</f>
        <v>4.4712543554006974</v>
      </c>
      <c r="BU31">
        <f>$BR31*SUMIF('By HD'!$A$3:$A$42,$BE31,'By HD'!Y$3:Y$42)</f>
        <v>7.2752613240418125</v>
      </c>
      <c r="BV31">
        <f>$BR31*SUMIF('By HD'!$A$3:$A$42,$BE31,'By HD'!Z$3:Z$42)</f>
        <v>0.68205574912891986</v>
      </c>
      <c r="BW31">
        <f>$BR31*SUMIF('By HD'!$A$3:$A$42,$BE31,'By HD'!AA$3:AA$42)</f>
        <v>0</v>
      </c>
      <c r="CD31">
        <f>$BR31*SUMIF('By HD'!$A$3:$A$42,$BE31,'By HD'!AR$3:AR$42)</f>
        <v>1.7430313588850175</v>
      </c>
      <c r="CE31">
        <f>$BR31*SUMIF('By HD'!$A$3:$A$42,$BE31,'By HD'!AS$3:AS$42)</f>
        <v>0.68205574912891986</v>
      </c>
      <c r="CF31">
        <f>$BR31*SUMIF('By HD'!$A$3:$A$42,$BE31,'By HD'!AT$3:AT$42)</f>
        <v>0.98519163763066209</v>
      </c>
      <c r="CG31">
        <f>$BR31*SUMIF('By HD'!$A$3:$A$42,$BE31,'By HD'!AU$3:AU$42)</f>
        <v>7.5783972125435542E-2</v>
      </c>
      <c r="CH31">
        <f>$BR31*SUMIF('By HD'!$A$3:$A$42,$BE31,'By HD'!AV$3:AV$42)</f>
        <v>0</v>
      </c>
      <c r="CO31">
        <f t="shared" si="15"/>
        <v>101.17160278745645</v>
      </c>
      <c r="CP31">
        <f t="shared" si="16"/>
        <v>41.153310104529616</v>
      </c>
      <c r="CQ31">
        <f t="shared" si="17"/>
        <v>57.26045296167247</v>
      </c>
      <c r="CR31">
        <f t="shared" si="18"/>
        <v>2.7578397212543555</v>
      </c>
      <c r="CS31">
        <f t="shared" si="19"/>
        <v>0</v>
      </c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</row>
    <row r="32" spans="1:149" x14ac:dyDescent="0.3"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>
        <v>16</v>
      </c>
      <c r="AU32" t="s">
        <v>442</v>
      </c>
      <c r="AV32" s="6"/>
      <c r="AW32" s="6"/>
      <c r="AX32" s="6"/>
      <c r="AY32" s="6"/>
      <c r="AZ32" s="6"/>
      <c r="BA32" s="6">
        <f t="shared" si="13"/>
        <v>30</v>
      </c>
      <c r="BB32" s="6">
        <f t="shared" si="11"/>
        <v>0</v>
      </c>
      <c r="BC32" s="6"/>
      <c r="BD32" s="6"/>
      <c r="BE32">
        <v>16</v>
      </c>
      <c r="BF32" t="s">
        <v>233</v>
      </c>
      <c r="BG32">
        <f>SUMIFS('Pres Converted'!$M$2:$M$10000,'Pres Converted'!$E$2:$E$10000,$BF32,'Pres Converted'!$D$2:$D$10000,"ED",'Pres Converted'!$C$2:$C$10000,$BE32)</f>
        <v>848</v>
      </c>
      <c r="BH32">
        <f>SUMIFS('Pres Converted'!I$2:I$10000,'Pres Converted'!$E$2:$E$10000,$BF32,'Pres Converted'!$D$2:$D$10000,"ED",'Pres Converted'!$C$2:$C$10000,$BE32)</f>
        <v>374</v>
      </c>
      <c r="BI32">
        <f>SUMIFS('Pres Converted'!J$2:J$10000,'Pres Converted'!$E$2:$E$10000,$BF32,'Pres Converted'!$D$2:$D$10000,"ED",'Pres Converted'!$C$2:$C$10000,$BE32)</f>
        <v>444</v>
      </c>
      <c r="BJ32">
        <f>SUMIFS('Pres Converted'!K$2:K$10000,'Pres Converted'!$E$2:$E$10000,$BF32,'Pres Converted'!$D$2:$D$10000,"ED",'Pres Converted'!$C$2:$C$10000,$BE32)</f>
        <v>30</v>
      </c>
      <c r="BK32">
        <f>SUMIFS('Pres Converted'!L$2:L$10000,'Pres Converted'!$E$2:$E$10000,$BF32,'Pres Converted'!$D$2:$D$10000,"ED",'Pres Converted'!$C$2:$C$10000,$BE32)</f>
        <v>0</v>
      </c>
      <c r="BR32">
        <f>BG32/SUMIF('By HD'!$A$3:$A$42,$BE32,'By HD'!$B$3:$B$42)</f>
        <v>0.47189760712298273</v>
      </c>
      <c r="BS32">
        <f>$BR32*SUMIF('By HD'!$A$3:$A$42,$BE32,'By HD'!W$3:W$42)</f>
        <v>91.548135781858647</v>
      </c>
      <c r="BT32">
        <f>$BR32*SUMIF('By HD'!$A$3:$A$42,$BE32,'By HD'!X$3:X$42)</f>
        <v>28.785754034501945</v>
      </c>
      <c r="BU32">
        <f>$BR32*SUMIF('By HD'!$A$3:$A$42,$BE32,'By HD'!Y$3:Y$42)</f>
        <v>57.57150806900389</v>
      </c>
      <c r="BV32">
        <f>$BR32*SUMIF('By HD'!$A$3:$A$42,$BE32,'By HD'!Z$3:Z$42)</f>
        <v>4.718976071229827</v>
      </c>
      <c r="BW32">
        <f>$BR32*SUMIF('By HD'!$A$3:$A$42,$BE32,'By HD'!AA$3:AA$42)</f>
        <v>0.47189760712298273</v>
      </c>
      <c r="CD32">
        <f>$BR32*SUMIF('By HD'!$A$3:$A$42,$BE32,'By HD'!AR$3:AR$42)</f>
        <v>19.819699499165274</v>
      </c>
      <c r="CE32">
        <f>$BR32*SUMIF('By HD'!$A$3:$A$42,$BE32,'By HD'!AS$3:AS$42)</f>
        <v>8.9660545353366725</v>
      </c>
      <c r="CF32">
        <f>$BR32*SUMIF('By HD'!$A$3:$A$42,$BE32,'By HD'!AT$3:AT$42)</f>
        <v>9.9098497495826372</v>
      </c>
      <c r="CG32">
        <f>$BR32*SUMIF('By HD'!$A$3:$A$42,$BE32,'By HD'!AU$3:AU$42)</f>
        <v>0.94379521424596546</v>
      </c>
      <c r="CH32">
        <f>$BR32*SUMIF('By HD'!$A$3:$A$42,$BE32,'By HD'!AV$3:AV$42)</f>
        <v>0</v>
      </c>
      <c r="CO32">
        <f t="shared" si="15"/>
        <v>959.36783528102387</v>
      </c>
      <c r="CP32">
        <f t="shared" si="16"/>
        <v>411.7518085698386</v>
      </c>
      <c r="CQ32">
        <f t="shared" si="17"/>
        <v>511.4813578185865</v>
      </c>
      <c r="CR32">
        <f t="shared" si="18"/>
        <v>35.662771285475792</v>
      </c>
      <c r="CS32">
        <f t="shared" si="19"/>
        <v>0.47189760712298273</v>
      </c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</row>
    <row r="33" spans="1:149" x14ac:dyDescent="0.3"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>
        <v>16</v>
      </c>
      <c r="AU33" t="s">
        <v>443</v>
      </c>
      <c r="AV33" s="6"/>
      <c r="AW33" s="6"/>
      <c r="AX33" s="6"/>
      <c r="AY33" s="6"/>
      <c r="AZ33" s="6"/>
      <c r="BA33" s="6">
        <f t="shared" si="13"/>
        <v>31</v>
      </c>
      <c r="BB33" s="6">
        <f t="shared" si="11"/>
        <v>0</v>
      </c>
      <c r="BC33" s="6"/>
      <c r="BD33" s="6"/>
      <c r="BE33">
        <v>16</v>
      </c>
      <c r="BF33" t="s">
        <v>442</v>
      </c>
      <c r="BG33">
        <f>SUMIFS('Pres Converted'!$M$2:$M$10000,'Pres Converted'!$E$2:$E$10000,$BF33,'Pres Converted'!$D$2:$D$10000,"ED",'Pres Converted'!$C$2:$C$10000,$BE33)</f>
        <v>235</v>
      </c>
      <c r="BH33">
        <f>SUMIFS('Pres Converted'!I$2:I$10000,'Pres Converted'!$E$2:$E$10000,$BF33,'Pres Converted'!$D$2:$D$10000,"ED",'Pres Converted'!$C$2:$C$10000,$BE33)</f>
        <v>83</v>
      </c>
      <c r="BI33">
        <f>SUMIFS('Pres Converted'!J$2:J$10000,'Pres Converted'!$E$2:$E$10000,$BF33,'Pres Converted'!$D$2:$D$10000,"ED",'Pres Converted'!$C$2:$C$10000,$BE33)</f>
        <v>135</v>
      </c>
      <c r="BJ33">
        <f>SUMIFS('Pres Converted'!K$2:K$10000,'Pres Converted'!$E$2:$E$10000,$BF33,'Pres Converted'!$D$2:$D$10000,"ED",'Pres Converted'!$C$2:$C$10000,$BE33)</f>
        <v>17</v>
      </c>
      <c r="BK33">
        <f>SUMIFS('Pres Converted'!L$2:L$10000,'Pres Converted'!$E$2:$E$10000,$BF33,'Pres Converted'!$D$2:$D$10000,"ED",'Pres Converted'!$C$2:$C$10000,$BE33)</f>
        <v>0</v>
      </c>
      <c r="BR33">
        <f>BG33/SUMIF('By HD'!$A$3:$A$42,$BE33,'By HD'!$B$3:$B$42)</f>
        <v>0.13077351140790205</v>
      </c>
      <c r="BS33">
        <f>$BR33*SUMIF('By HD'!$A$3:$A$42,$BE33,'By HD'!W$3:W$42)</f>
        <v>25.370061213132999</v>
      </c>
      <c r="BT33">
        <f>$BR33*SUMIF('By HD'!$A$3:$A$42,$BE33,'By HD'!X$3:X$42)</f>
        <v>7.9771841958820255</v>
      </c>
      <c r="BU33">
        <f>$BR33*SUMIF('By HD'!$A$3:$A$42,$BE33,'By HD'!Y$3:Y$42)</f>
        <v>15.954368391764051</v>
      </c>
      <c r="BV33">
        <f>$BR33*SUMIF('By HD'!$A$3:$A$42,$BE33,'By HD'!Z$3:Z$42)</f>
        <v>1.3077351140790205</v>
      </c>
      <c r="BW33">
        <f>$BR33*SUMIF('By HD'!$A$3:$A$42,$BE33,'By HD'!AA$3:AA$42)</f>
        <v>0.13077351140790205</v>
      </c>
      <c r="CD33">
        <f>$BR33*SUMIF('By HD'!$A$3:$A$42,$BE33,'By HD'!AR$3:AR$42)</f>
        <v>5.4924874791318867</v>
      </c>
      <c r="CE33">
        <f>$BR33*SUMIF('By HD'!$A$3:$A$42,$BE33,'By HD'!AS$3:AS$42)</f>
        <v>2.4846967167501388</v>
      </c>
      <c r="CF33">
        <f>$BR33*SUMIF('By HD'!$A$3:$A$42,$BE33,'By HD'!AT$3:AT$42)</f>
        <v>2.7462437395659434</v>
      </c>
      <c r="CG33">
        <f>$BR33*SUMIF('By HD'!$A$3:$A$42,$BE33,'By HD'!AU$3:AU$42)</f>
        <v>0.26154702281580411</v>
      </c>
      <c r="CH33">
        <f>$BR33*SUMIF('By HD'!$A$3:$A$42,$BE33,'By HD'!AV$3:AV$42)</f>
        <v>0</v>
      </c>
      <c r="CO33">
        <f t="shared" si="15"/>
        <v>265.86254869226491</v>
      </c>
      <c r="CP33">
        <f t="shared" si="16"/>
        <v>93.461880912632168</v>
      </c>
      <c r="CQ33">
        <f t="shared" si="17"/>
        <v>153.70061213132999</v>
      </c>
      <c r="CR33">
        <f t="shared" si="18"/>
        <v>18.569282136894824</v>
      </c>
      <c r="CS33">
        <f t="shared" si="19"/>
        <v>0.13077351140790205</v>
      </c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</row>
    <row r="34" spans="1:149" x14ac:dyDescent="0.3">
      <c r="A34" s="8" t="s">
        <v>982</v>
      </c>
      <c r="B34" t="s">
        <v>934</v>
      </c>
      <c r="C34" t="s">
        <v>935</v>
      </c>
      <c r="D34" t="s">
        <v>983</v>
      </c>
      <c r="E34" t="s">
        <v>6</v>
      </c>
      <c r="F34" t="s">
        <v>7</v>
      </c>
      <c r="G34" t="s">
        <v>8</v>
      </c>
      <c r="H34" t="s">
        <v>9</v>
      </c>
      <c r="K34" s="4"/>
      <c r="L34" s="4"/>
      <c r="M34" s="5"/>
      <c r="N34" s="4"/>
      <c r="O34" t="s">
        <v>454</v>
      </c>
      <c r="P34" t="s">
        <v>930</v>
      </c>
      <c r="Q34" t="s">
        <v>931</v>
      </c>
      <c r="R34" t="s">
        <v>455</v>
      </c>
      <c r="T34" s="4"/>
      <c r="U34" s="4"/>
      <c r="V34" s="4"/>
      <c r="W34" s="4"/>
      <c r="X34" s="4"/>
      <c r="Y34" s="3" t="s">
        <v>989</v>
      </c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>
        <v>16</v>
      </c>
      <c r="AU34" t="s">
        <v>444</v>
      </c>
      <c r="AV34" s="6"/>
      <c r="AW34" s="6"/>
      <c r="AX34" s="6"/>
      <c r="AY34" s="6"/>
      <c r="AZ34" s="6"/>
      <c r="BA34" s="6">
        <f t="shared" si="13"/>
        <v>32</v>
      </c>
      <c r="BB34" s="6">
        <f t="shared" si="11"/>
        <v>0</v>
      </c>
      <c r="BC34" s="6"/>
      <c r="BD34" s="6"/>
      <c r="BE34">
        <v>16</v>
      </c>
      <c r="BF34" t="s">
        <v>443</v>
      </c>
      <c r="BG34">
        <f>SUMIFS('Pres Converted'!$M$2:$M$10000,'Pres Converted'!$E$2:$E$10000,$BF34,'Pres Converted'!$D$2:$D$10000,"ED",'Pres Converted'!$C$2:$C$10000,$BE34)</f>
        <v>419</v>
      </c>
      <c r="BH34">
        <f>SUMIFS('Pres Converted'!I$2:I$10000,'Pres Converted'!$E$2:$E$10000,$BF34,'Pres Converted'!$D$2:$D$10000,"ED",'Pres Converted'!$C$2:$C$10000,$BE34)</f>
        <v>205</v>
      </c>
      <c r="BI34">
        <f>SUMIFS('Pres Converted'!J$2:J$10000,'Pres Converted'!$E$2:$E$10000,$BF34,'Pres Converted'!$D$2:$D$10000,"ED",'Pres Converted'!$C$2:$C$10000,$BE34)</f>
        <v>195</v>
      </c>
      <c r="BJ34">
        <f>SUMIFS('Pres Converted'!K$2:K$10000,'Pres Converted'!$E$2:$E$10000,$BF34,'Pres Converted'!$D$2:$D$10000,"ED",'Pres Converted'!$C$2:$C$10000,$BE34)</f>
        <v>19</v>
      </c>
      <c r="BK34">
        <f>SUMIFS('Pres Converted'!L$2:L$10000,'Pres Converted'!$E$2:$E$10000,$BF34,'Pres Converted'!$D$2:$D$10000,"ED",'Pres Converted'!$C$2:$C$10000,$BE34)</f>
        <v>0</v>
      </c>
      <c r="BR34">
        <f>BG34/SUMIF('By HD'!$A$3:$A$42,$BE34,'By HD'!$B$3:$B$42)</f>
        <v>0.23316638842515303</v>
      </c>
      <c r="BS34">
        <f>$BR34*SUMIF('By HD'!$A$3:$A$42,$BE34,'By HD'!W$3:W$42)</f>
        <v>45.234279354479689</v>
      </c>
      <c r="BT34">
        <f>$BR34*SUMIF('By HD'!$A$3:$A$42,$BE34,'By HD'!X$3:X$42)</f>
        <v>14.223149693934335</v>
      </c>
      <c r="BU34">
        <f>$BR34*SUMIF('By HD'!$A$3:$A$42,$BE34,'By HD'!Y$3:Y$42)</f>
        <v>28.44629938786867</v>
      </c>
      <c r="BV34">
        <f>$BR34*SUMIF('By HD'!$A$3:$A$42,$BE34,'By HD'!Z$3:Z$42)</f>
        <v>2.3316638842515305</v>
      </c>
      <c r="BW34">
        <f>$BR34*SUMIF('By HD'!$A$3:$A$42,$BE34,'By HD'!AA$3:AA$42)</f>
        <v>0.23316638842515303</v>
      </c>
      <c r="CD34">
        <f>$BR34*SUMIF('By HD'!$A$3:$A$42,$BE34,'By HD'!AR$3:AR$42)</f>
        <v>9.7929883138564264</v>
      </c>
      <c r="CE34">
        <f>$BR34*SUMIF('By HD'!$A$3:$A$42,$BE34,'By HD'!AS$3:AS$42)</f>
        <v>4.4301613800779078</v>
      </c>
      <c r="CF34">
        <f>$BR34*SUMIF('By HD'!$A$3:$A$42,$BE34,'By HD'!AT$3:AT$42)</f>
        <v>4.8964941569282132</v>
      </c>
      <c r="CG34">
        <f>$BR34*SUMIF('By HD'!$A$3:$A$42,$BE34,'By HD'!AU$3:AU$42)</f>
        <v>0.46633277685030605</v>
      </c>
      <c r="CH34">
        <f>$BR34*SUMIF('By HD'!$A$3:$A$42,$BE34,'By HD'!AV$3:AV$42)</f>
        <v>0</v>
      </c>
      <c r="CO34">
        <f t="shared" si="15"/>
        <v>474.02726766833609</v>
      </c>
      <c r="CP34">
        <f t="shared" si="16"/>
        <v>223.65331107401224</v>
      </c>
      <c r="CQ34">
        <f t="shared" si="17"/>
        <v>228.34279354479688</v>
      </c>
      <c r="CR34">
        <f t="shared" si="18"/>
        <v>21.797996661101838</v>
      </c>
      <c r="CS34">
        <f t="shared" si="19"/>
        <v>0.23316638842515303</v>
      </c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</row>
    <row r="35" spans="1:149" x14ac:dyDescent="0.3">
      <c r="A35" t="s">
        <v>938</v>
      </c>
      <c r="B35" t="s">
        <v>441</v>
      </c>
      <c r="C35" t="s">
        <v>441</v>
      </c>
      <c r="D35" s="6">
        <f t="shared" ref="D35:D63" si="23">SUMIF($BF$3:$BF$69,$C68,CO$3:CO$69)</f>
        <v>310.49216027874564</v>
      </c>
      <c r="E35" s="6">
        <f t="shared" ref="E35:E63" si="24">SUMIF($BF$3:$BF$69,$C68,CP$3:CP$69)</f>
        <v>108.81533101045297</v>
      </c>
      <c r="F35" s="6">
        <f t="shared" ref="F35:F63" si="25">SUMIF($BF$3:$BF$69,$C68,CQ$3:CQ$69)</f>
        <v>195.35104529616726</v>
      </c>
      <c r="G35" s="6">
        <f t="shared" ref="G35:G63" si="26">SUMIF($BF$3:$BF$69,$C68,CR$3:CR$69)</f>
        <v>6.3257839721254356</v>
      </c>
      <c r="H35" s="6">
        <f t="shared" ref="H35:H63" si="27">SUMIF($BF$3:$BF$69,$C68,CS$3:CS$69)</f>
        <v>0</v>
      </c>
      <c r="I35" s="6">
        <f t="shared" ref="I35:I63" si="28">SUMIF($BF$3:$BF$69,$C68,CT$3:CT$69)</f>
        <v>0</v>
      </c>
      <c r="J35" s="6">
        <f t="shared" ref="J35:J63" si="29">SUMIF($BF$3:$BF$69,$C68,CU$3:CU$69)</f>
        <v>0</v>
      </c>
      <c r="K35" s="6">
        <f t="shared" ref="K35:K63" si="30">SUMIF($BF$3:$BF$69,$C68,CV$3:CV$69)</f>
        <v>0</v>
      </c>
      <c r="L35" s="6">
        <f t="shared" ref="L35:L63" si="31">SUMIF($BF$3:$BF$69,$C68,CW$3:CW$69)</f>
        <v>0</v>
      </c>
      <c r="M35" s="6">
        <f t="shared" ref="M35:M63" si="32">SUMIF($BF$3:$BF$69,$C68,CX$3:CX$69)</f>
        <v>0</v>
      </c>
      <c r="N35" s="6">
        <f t="shared" ref="N35:N63" si="33">SUMIF($BF$3:$BF$69,$C68,CY$3:CY$69)</f>
        <v>0</v>
      </c>
      <c r="O35" s="6">
        <f>E35/$D35</f>
        <v>0.35046080040398941</v>
      </c>
      <c r="P35" s="6">
        <f t="shared" ref="P35:P64" si="34">F35/$D35</f>
        <v>0.62916578995356931</v>
      </c>
      <c r="Q35" s="6">
        <f t="shared" ref="Q35:Q64" si="35">G35/$D35</f>
        <v>2.0373409642441331E-2</v>
      </c>
      <c r="R35" s="6">
        <f t="shared" ref="R35:R64" si="36">H35/$D35</f>
        <v>0</v>
      </c>
      <c r="S35" s="6">
        <f t="shared" ref="S35:S64" si="37">I35/$D35</f>
        <v>0</v>
      </c>
      <c r="T35" s="6">
        <f t="shared" ref="T35:T64" si="38">J35/$D35</f>
        <v>0</v>
      </c>
      <c r="U35" s="6">
        <f t="shared" ref="U35:U64" si="39">K35/$D35</f>
        <v>0</v>
      </c>
      <c r="V35" s="6">
        <f t="shared" ref="V35:V64" si="40">L35/$D35</f>
        <v>0</v>
      </c>
      <c r="W35" s="6">
        <f t="shared" ref="W35:W64" si="41">M35/$D35</f>
        <v>0</v>
      </c>
      <c r="X35" s="6">
        <f t="shared" ref="X35:X64" si="42">N35/$D35</f>
        <v>0</v>
      </c>
      <c r="Y35" s="7">
        <f t="shared" ref="Y35:Y64" si="43">IF(D35=0,10,IF(MAX(E35:N35)=LARGE(E35:N35,2),9,IF(F35=MAX(E35:N35),P35,IF(E35=MAX(E35:N35),O35+2,IF(G35=MAX(D35:N35),Q35+3,-1)))))</f>
        <v>0.62916578995356931</v>
      </c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>
        <v>17</v>
      </c>
      <c r="AU35" t="s">
        <v>443</v>
      </c>
      <c r="AV35" s="6"/>
      <c r="AW35" s="6"/>
      <c r="AX35" s="6"/>
      <c r="AY35" s="6"/>
      <c r="AZ35" s="6"/>
      <c r="BA35" s="6">
        <f t="shared" si="13"/>
        <v>33</v>
      </c>
      <c r="BB35" s="6">
        <f t="shared" si="11"/>
        <v>0</v>
      </c>
      <c r="BC35" s="6"/>
      <c r="BD35" s="6"/>
      <c r="BE35">
        <v>16</v>
      </c>
      <c r="BF35" t="s">
        <v>444</v>
      </c>
      <c r="BG35">
        <f>SUMIFS('Pres Converted'!$M$2:$M$10000,'Pres Converted'!$E$2:$E$10000,$BF35,'Pres Converted'!$D$2:$D$10000,"ED",'Pres Converted'!$C$2:$C$10000,$BE35)</f>
        <v>295</v>
      </c>
      <c r="BH35">
        <f>SUMIFS('Pres Converted'!I$2:I$10000,'Pres Converted'!$E$2:$E$10000,$BF35,'Pres Converted'!$D$2:$D$10000,"ED",'Pres Converted'!$C$2:$C$10000,$BE35)</f>
        <v>134</v>
      </c>
      <c r="BI35">
        <f>SUMIFS('Pres Converted'!J$2:J$10000,'Pres Converted'!$E$2:$E$10000,$BF35,'Pres Converted'!$D$2:$D$10000,"ED",'Pres Converted'!$C$2:$C$10000,$BE35)</f>
        <v>146</v>
      </c>
      <c r="BJ35">
        <f>SUMIFS('Pres Converted'!K$2:K$10000,'Pres Converted'!$E$2:$E$10000,$BF35,'Pres Converted'!$D$2:$D$10000,"ED",'Pres Converted'!$C$2:$C$10000,$BE35)</f>
        <v>15</v>
      </c>
      <c r="BK35">
        <f>SUMIFS('Pres Converted'!L$2:L$10000,'Pres Converted'!$E$2:$E$10000,$BF35,'Pres Converted'!$D$2:$D$10000,"ED",'Pres Converted'!$C$2:$C$10000,$BE35)</f>
        <v>0</v>
      </c>
      <c r="BR35">
        <f>BG35/SUMIF('By HD'!$A$3:$A$42,$BE35,'By HD'!$B$3:$B$42)</f>
        <v>0.16416249304396216</v>
      </c>
      <c r="BS35">
        <f>$BR35*SUMIF('By HD'!$A$3:$A$42,$BE35,'By HD'!W$3:W$42)</f>
        <v>31.847523650528657</v>
      </c>
      <c r="BT35">
        <f>$BR35*SUMIF('By HD'!$A$3:$A$42,$BE35,'By HD'!X$3:X$42)</f>
        <v>10.013912075681692</v>
      </c>
      <c r="BU35">
        <f>$BR35*SUMIF('By HD'!$A$3:$A$42,$BE35,'By HD'!Y$3:Y$42)</f>
        <v>20.027824151363383</v>
      </c>
      <c r="BV35">
        <f>$BR35*SUMIF('By HD'!$A$3:$A$42,$BE35,'By HD'!Z$3:Z$42)</f>
        <v>1.6416249304396215</v>
      </c>
      <c r="BW35">
        <f>$BR35*SUMIF('By HD'!$A$3:$A$42,$BE35,'By HD'!AA$3:AA$42)</f>
        <v>0.16416249304396216</v>
      </c>
      <c r="CD35">
        <f>$BR35*SUMIF('By HD'!$A$3:$A$42,$BE35,'By HD'!AR$3:AR$42)</f>
        <v>6.8948247078464107</v>
      </c>
      <c r="CE35">
        <f>$BR35*SUMIF('By HD'!$A$3:$A$42,$BE35,'By HD'!AS$3:AS$42)</f>
        <v>3.1190873678352808</v>
      </c>
      <c r="CF35">
        <f>$BR35*SUMIF('By HD'!$A$3:$A$42,$BE35,'By HD'!AT$3:AT$42)</f>
        <v>3.4474123539232053</v>
      </c>
      <c r="CG35">
        <f>$BR35*SUMIF('By HD'!$A$3:$A$42,$BE35,'By HD'!AU$3:AU$42)</f>
        <v>0.32832498608792432</v>
      </c>
      <c r="CH35">
        <f>$BR35*SUMIF('By HD'!$A$3:$A$42,$BE35,'By HD'!AV$3:AV$42)</f>
        <v>0</v>
      </c>
      <c r="CO35">
        <f t="shared" si="15"/>
        <v>333.74234835837507</v>
      </c>
      <c r="CP35">
        <f t="shared" si="16"/>
        <v>147.13299944351698</v>
      </c>
      <c r="CQ35">
        <f t="shared" si="17"/>
        <v>169.4752365052866</v>
      </c>
      <c r="CR35">
        <f t="shared" si="18"/>
        <v>16.969949916527547</v>
      </c>
      <c r="CS35">
        <f t="shared" si="19"/>
        <v>0.16416249304396216</v>
      </c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</row>
    <row r="36" spans="1:149" x14ac:dyDescent="0.3">
      <c r="A36" t="s">
        <v>944</v>
      </c>
      <c r="B36" t="s">
        <v>440</v>
      </c>
      <c r="C36" t="s">
        <v>440</v>
      </c>
      <c r="D36" s="6">
        <f t="shared" si="23"/>
        <v>641.91637630662024</v>
      </c>
      <c r="E36" s="6">
        <f t="shared" si="24"/>
        <v>235.69686411149826</v>
      </c>
      <c r="F36" s="6">
        <f t="shared" si="25"/>
        <v>376.41114982578398</v>
      </c>
      <c r="G36" s="6">
        <f t="shared" si="26"/>
        <v>21.808362369337978</v>
      </c>
      <c r="H36" s="6">
        <f t="shared" si="27"/>
        <v>8</v>
      </c>
      <c r="I36" s="6">
        <f t="shared" si="28"/>
        <v>0</v>
      </c>
      <c r="J36" s="6">
        <f t="shared" si="29"/>
        <v>0</v>
      </c>
      <c r="K36" s="6">
        <f t="shared" si="30"/>
        <v>0</v>
      </c>
      <c r="L36" s="6">
        <f t="shared" si="31"/>
        <v>0</v>
      </c>
      <c r="M36" s="6">
        <f t="shared" si="32"/>
        <v>0</v>
      </c>
      <c r="N36" s="6">
        <f t="shared" si="33"/>
        <v>0</v>
      </c>
      <c r="O36" s="6">
        <f t="shared" ref="O36:O64" si="44">E36/$D36</f>
        <v>0.36717689844216467</v>
      </c>
      <c r="P36" s="6">
        <f t="shared" si="34"/>
        <v>0.5863865819899039</v>
      </c>
      <c r="Q36" s="6">
        <f t="shared" si="35"/>
        <v>3.3973837051511691E-2</v>
      </c>
      <c r="R36" s="6">
        <f t="shared" si="36"/>
        <v>1.2462682516419693E-2</v>
      </c>
      <c r="S36" s="6">
        <f t="shared" si="37"/>
        <v>0</v>
      </c>
      <c r="T36" s="6">
        <f t="shared" si="38"/>
        <v>0</v>
      </c>
      <c r="U36" s="6">
        <f t="shared" si="39"/>
        <v>0</v>
      </c>
      <c r="V36" s="6">
        <f t="shared" si="40"/>
        <v>0</v>
      </c>
      <c r="W36" s="6">
        <f t="shared" si="41"/>
        <v>0</v>
      </c>
      <c r="X36" s="6">
        <f t="shared" si="42"/>
        <v>0</v>
      </c>
      <c r="Y36" s="7">
        <f t="shared" si="43"/>
        <v>0.5863865819899039</v>
      </c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>
        <v>18</v>
      </c>
      <c r="AU36" t="s">
        <v>445</v>
      </c>
      <c r="AV36" s="6"/>
      <c r="AW36" s="6"/>
      <c r="AX36" s="6"/>
      <c r="AY36" s="6"/>
      <c r="AZ36" s="6"/>
      <c r="BA36" s="6">
        <f t="shared" si="13"/>
        <v>34</v>
      </c>
      <c r="BB36" s="6">
        <f t="shared" si="11"/>
        <v>0</v>
      </c>
      <c r="BC36" s="6"/>
      <c r="BD36" s="6"/>
      <c r="BE36">
        <v>17</v>
      </c>
      <c r="BF36" t="s">
        <v>443</v>
      </c>
      <c r="BG36">
        <f>SUMIFS('Pres Converted'!$M$2:$M$10000,'Pres Converted'!$E$2:$E$10000,$BF36,'Pres Converted'!$D$2:$D$10000,"ED",'Pres Converted'!$C$2:$C$10000,$BE36)</f>
        <v>2109</v>
      </c>
      <c r="BH36">
        <f>SUMIFS('Pres Converted'!I$2:I$10000,'Pres Converted'!$E$2:$E$10000,$BF36,'Pres Converted'!$D$2:$D$10000,"ED",'Pres Converted'!$C$2:$C$10000,$BE36)</f>
        <v>1045</v>
      </c>
      <c r="BI36">
        <f>SUMIFS('Pres Converted'!J$2:J$10000,'Pres Converted'!$E$2:$E$10000,$BF36,'Pres Converted'!$D$2:$D$10000,"ED",'Pres Converted'!$C$2:$C$10000,$BE36)</f>
        <v>986</v>
      </c>
      <c r="BJ36">
        <f>SUMIFS('Pres Converted'!K$2:K$10000,'Pres Converted'!$E$2:$E$10000,$BF36,'Pres Converted'!$D$2:$D$10000,"ED",'Pres Converted'!$C$2:$C$10000,$BE36)</f>
        <v>75</v>
      </c>
      <c r="BK36">
        <f>SUMIFS('Pres Converted'!L$2:L$10000,'Pres Converted'!$E$2:$E$10000,$BF36,'Pres Converted'!$D$2:$D$10000,"ED",'Pres Converted'!$C$2:$C$10000,$BE36)</f>
        <v>3</v>
      </c>
      <c r="BR36">
        <f>BG36/SUMIF('By HD'!$A$3:$A$42,$BE36,'By HD'!$B$3:$B$42)</f>
        <v>1</v>
      </c>
      <c r="BS36">
        <f>$BR36*SUMIF('By HD'!$A$3:$A$42,$BE36,'By HD'!W$3:W$42)</f>
        <v>76</v>
      </c>
      <c r="BT36">
        <f>$BR36*SUMIF('By HD'!$A$3:$A$42,$BE36,'By HD'!X$3:X$42)</f>
        <v>36</v>
      </c>
      <c r="BU36">
        <f>$BR36*SUMIF('By HD'!$A$3:$A$42,$BE36,'By HD'!Y$3:Y$42)</f>
        <v>37</v>
      </c>
      <c r="BV36">
        <f>$BR36*SUMIF('By HD'!$A$3:$A$42,$BE36,'By HD'!Z$3:Z$42)</f>
        <v>2</v>
      </c>
      <c r="BW36">
        <f>$BR36*SUMIF('By HD'!$A$3:$A$42,$BE36,'By HD'!AA$3:AA$42)</f>
        <v>1</v>
      </c>
      <c r="CD36">
        <f>$BR36*SUMIF('By HD'!$A$3:$A$42,$BE36,'By HD'!AR$3:AR$42)</f>
        <v>125</v>
      </c>
      <c r="CE36">
        <f>$BR36*SUMIF('By HD'!$A$3:$A$42,$BE36,'By HD'!AS$3:AS$42)</f>
        <v>68</v>
      </c>
      <c r="CF36">
        <f>$BR36*SUMIF('By HD'!$A$3:$A$42,$BE36,'By HD'!AT$3:AT$42)</f>
        <v>51</v>
      </c>
      <c r="CG36">
        <f>$BR36*SUMIF('By HD'!$A$3:$A$42,$BE36,'By HD'!AU$3:AU$42)</f>
        <v>6</v>
      </c>
      <c r="CH36">
        <f>$BR36*SUMIF('By HD'!$A$3:$A$42,$BE36,'By HD'!AV$3:AV$42)</f>
        <v>0</v>
      </c>
      <c r="CO36">
        <f t="shared" si="15"/>
        <v>2310</v>
      </c>
      <c r="CP36">
        <f t="shared" si="16"/>
        <v>1149</v>
      </c>
      <c r="CQ36">
        <f t="shared" si="17"/>
        <v>1074</v>
      </c>
      <c r="CR36">
        <f t="shared" si="18"/>
        <v>83</v>
      </c>
      <c r="CS36">
        <f t="shared" si="19"/>
        <v>4</v>
      </c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</row>
    <row r="37" spans="1:149" x14ac:dyDescent="0.3">
      <c r="A37" t="s">
        <v>945</v>
      </c>
      <c r="B37" t="s">
        <v>438</v>
      </c>
      <c r="C37" t="s">
        <v>438</v>
      </c>
      <c r="D37" s="6">
        <f t="shared" si="23"/>
        <v>51877</v>
      </c>
      <c r="E37" s="6">
        <f t="shared" si="24"/>
        <v>17136</v>
      </c>
      <c r="F37" s="6">
        <f t="shared" si="25"/>
        <v>31884</v>
      </c>
      <c r="G37" s="6">
        <f t="shared" si="26"/>
        <v>2303</v>
      </c>
      <c r="H37" s="6">
        <f t="shared" si="27"/>
        <v>554</v>
      </c>
      <c r="I37" s="6">
        <f t="shared" si="28"/>
        <v>0</v>
      </c>
      <c r="J37" s="6">
        <f t="shared" si="29"/>
        <v>0</v>
      </c>
      <c r="K37" s="6">
        <f t="shared" si="30"/>
        <v>0</v>
      </c>
      <c r="L37" s="6">
        <f t="shared" si="31"/>
        <v>0</v>
      </c>
      <c r="M37" s="6">
        <f t="shared" si="32"/>
        <v>0</v>
      </c>
      <c r="N37" s="6">
        <f t="shared" si="33"/>
        <v>0</v>
      </c>
      <c r="O37" s="6">
        <f t="shared" si="44"/>
        <v>0.33031979489947377</v>
      </c>
      <c r="P37" s="6">
        <f t="shared" si="34"/>
        <v>0.61460762958536541</v>
      </c>
      <c r="Q37" s="6">
        <f t="shared" si="35"/>
        <v>4.4393469167453785E-2</v>
      </c>
      <c r="R37" s="6">
        <f t="shared" si="36"/>
        <v>1.0679106347707076E-2</v>
      </c>
      <c r="S37" s="6">
        <f t="shared" si="37"/>
        <v>0</v>
      </c>
      <c r="T37" s="6">
        <f t="shared" si="38"/>
        <v>0</v>
      </c>
      <c r="U37" s="6">
        <f t="shared" si="39"/>
        <v>0</v>
      </c>
      <c r="V37" s="6">
        <f t="shared" si="40"/>
        <v>0</v>
      </c>
      <c r="W37" s="6">
        <f t="shared" si="41"/>
        <v>0</v>
      </c>
      <c r="X37" s="6">
        <f t="shared" si="42"/>
        <v>0</v>
      </c>
      <c r="Y37" s="7">
        <f t="shared" si="43"/>
        <v>0.61460762958536541</v>
      </c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>
        <v>18</v>
      </c>
      <c r="AU37" t="s">
        <v>446</v>
      </c>
      <c r="AV37" s="6"/>
      <c r="AW37" s="6"/>
      <c r="AX37" s="6"/>
      <c r="AY37" s="6"/>
      <c r="AZ37" s="6"/>
      <c r="BA37" s="6">
        <f t="shared" si="13"/>
        <v>35</v>
      </c>
      <c r="BB37" s="6">
        <f t="shared" si="11"/>
        <v>0</v>
      </c>
      <c r="BC37" s="6"/>
      <c r="BD37" s="6"/>
      <c r="BE37">
        <v>18</v>
      </c>
      <c r="BF37" t="s">
        <v>445</v>
      </c>
      <c r="BG37">
        <f>SUMIFS('Pres Converted'!$M$2:$M$10000,'Pres Converted'!$E$2:$E$10000,$BF37,'Pres Converted'!$D$2:$D$10000,"ED",'Pres Converted'!$C$2:$C$10000,$BE37)</f>
        <v>881</v>
      </c>
      <c r="BH37">
        <f>SUMIFS('Pres Converted'!I$2:I$10000,'Pres Converted'!$E$2:$E$10000,$BF37,'Pres Converted'!$D$2:$D$10000,"ED",'Pres Converted'!$C$2:$C$10000,$BE37)</f>
        <v>427</v>
      </c>
      <c r="BI37">
        <f>SUMIFS('Pres Converted'!J$2:J$10000,'Pres Converted'!$E$2:$E$10000,$BF37,'Pres Converted'!$D$2:$D$10000,"ED",'Pres Converted'!$C$2:$C$10000,$BE37)</f>
        <v>429</v>
      </c>
      <c r="BJ37">
        <f>SUMIFS('Pres Converted'!K$2:K$10000,'Pres Converted'!$E$2:$E$10000,$BF37,'Pres Converted'!$D$2:$D$10000,"ED",'Pres Converted'!$C$2:$C$10000,$BE37)</f>
        <v>20</v>
      </c>
      <c r="BK37">
        <f>SUMIFS('Pres Converted'!L$2:L$10000,'Pres Converted'!$E$2:$E$10000,$BF37,'Pres Converted'!$D$2:$D$10000,"ED",'Pres Converted'!$C$2:$C$10000,$BE37)</f>
        <v>5</v>
      </c>
      <c r="BR37">
        <f>BG37/SUMIF('By HD'!$A$3:$A$42,$BE37,'By HD'!$B$3:$B$42)</f>
        <v>0.52722920406941953</v>
      </c>
      <c r="BS37">
        <f>$BR37*SUMIF('By HD'!$A$3:$A$42,$BE37,'By HD'!W$3:W$42)</f>
        <v>45.8689407540395</v>
      </c>
      <c r="BT37">
        <f>$BR37*SUMIF('By HD'!$A$3:$A$42,$BE37,'By HD'!X$3:X$42)</f>
        <v>17.925792938360264</v>
      </c>
      <c r="BU37">
        <f>$BR37*SUMIF('By HD'!$A$3:$A$42,$BE37,'By HD'!Y$3:Y$42)</f>
        <v>24.779772591262716</v>
      </c>
      <c r="BV37">
        <f>$BR37*SUMIF('By HD'!$A$3:$A$42,$BE37,'By HD'!Z$3:Z$42)</f>
        <v>1.5816876122082586</v>
      </c>
      <c r="BW37">
        <f>$BR37*SUMIF('By HD'!$A$3:$A$42,$BE37,'By HD'!AA$3:AA$42)</f>
        <v>1.5816876122082586</v>
      </c>
      <c r="CD37">
        <f>$BR37*SUMIF('By HD'!$A$3:$A$42,$BE37,'By HD'!AR$3:AR$42)</f>
        <v>28.470377019748653</v>
      </c>
      <c r="CE37">
        <f>$BR37*SUMIF('By HD'!$A$3:$A$42,$BE37,'By HD'!AS$3:AS$42)</f>
        <v>13.180730101735488</v>
      </c>
      <c r="CF37">
        <f>$BR37*SUMIF('By HD'!$A$3:$A$42,$BE37,'By HD'!AT$3:AT$42)</f>
        <v>14.762417713943748</v>
      </c>
      <c r="CG37">
        <f>$BR37*SUMIF('By HD'!$A$3:$A$42,$BE37,'By HD'!AU$3:AU$42)</f>
        <v>0.52722920406941953</v>
      </c>
      <c r="CH37">
        <f>$BR37*SUMIF('By HD'!$A$3:$A$42,$BE37,'By HD'!AV$3:AV$42)</f>
        <v>0</v>
      </c>
      <c r="CO37">
        <f t="shared" si="15"/>
        <v>955.33931777378814</v>
      </c>
      <c r="CP37">
        <f t="shared" si="16"/>
        <v>458.10652304009574</v>
      </c>
      <c r="CQ37">
        <f t="shared" si="17"/>
        <v>468.54219030520647</v>
      </c>
      <c r="CR37">
        <f t="shared" si="18"/>
        <v>22.108916816277677</v>
      </c>
      <c r="CS37">
        <f t="shared" si="19"/>
        <v>6.5816876122082588</v>
      </c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</row>
    <row r="38" spans="1:149" x14ac:dyDescent="0.3">
      <c r="A38" t="s">
        <v>946</v>
      </c>
      <c r="B38" t="s">
        <v>443</v>
      </c>
      <c r="C38" t="s">
        <v>443</v>
      </c>
      <c r="D38" s="6">
        <f t="shared" si="23"/>
        <v>2866.4401940597186</v>
      </c>
      <c r="E38" s="6">
        <f t="shared" si="24"/>
        <v>1408.3367341739524</v>
      </c>
      <c r="F38" s="6">
        <f t="shared" si="25"/>
        <v>1347.7539246040428</v>
      </c>
      <c r="G38" s="6">
        <f t="shared" si="26"/>
        <v>105.97992365092828</v>
      </c>
      <c r="H38" s="6">
        <f t="shared" si="27"/>
        <v>4.3696116307949913</v>
      </c>
      <c r="I38" s="6">
        <f t="shared" si="28"/>
        <v>0</v>
      </c>
      <c r="J38" s="6">
        <f t="shared" si="29"/>
        <v>0</v>
      </c>
      <c r="K38" s="6">
        <f t="shared" si="30"/>
        <v>0</v>
      </c>
      <c r="L38" s="6">
        <f t="shared" si="31"/>
        <v>0</v>
      </c>
      <c r="M38" s="6">
        <f t="shared" si="32"/>
        <v>0</v>
      </c>
      <c r="N38" s="6">
        <f t="shared" si="33"/>
        <v>0</v>
      </c>
      <c r="O38" s="6">
        <f t="shared" si="44"/>
        <v>0.49131907133193498</v>
      </c>
      <c r="P38" s="6">
        <f t="shared" si="34"/>
        <v>0.47018386338464946</v>
      </c>
      <c r="Q38" s="6">
        <f t="shared" si="35"/>
        <v>3.6972661725354079E-2</v>
      </c>
      <c r="R38" s="6">
        <f t="shared" si="36"/>
        <v>1.5244035580614511E-3</v>
      </c>
      <c r="S38" s="6">
        <f t="shared" si="37"/>
        <v>0</v>
      </c>
      <c r="T38" s="6">
        <f t="shared" si="38"/>
        <v>0</v>
      </c>
      <c r="U38" s="6">
        <f t="shared" si="39"/>
        <v>0</v>
      </c>
      <c r="V38" s="6">
        <f t="shared" si="40"/>
        <v>0</v>
      </c>
      <c r="W38" s="6">
        <f t="shared" si="41"/>
        <v>0</v>
      </c>
      <c r="X38" s="6">
        <f t="shared" si="42"/>
        <v>0</v>
      </c>
      <c r="Y38" s="7">
        <f t="shared" si="43"/>
        <v>2.4913190713319349</v>
      </c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>
        <v>18</v>
      </c>
      <c r="AU38" t="s">
        <v>443</v>
      </c>
      <c r="AV38" s="6"/>
      <c r="AW38" s="6"/>
      <c r="AX38" s="6"/>
      <c r="AY38" s="6"/>
      <c r="AZ38" s="6"/>
      <c r="BA38" s="6">
        <f t="shared" si="13"/>
        <v>36</v>
      </c>
      <c r="BB38" s="6">
        <f t="shared" si="11"/>
        <v>0</v>
      </c>
      <c r="BC38" s="6"/>
      <c r="BD38" s="6"/>
      <c r="BE38">
        <v>18</v>
      </c>
      <c r="BF38" t="s">
        <v>446</v>
      </c>
      <c r="BG38">
        <f>SUMIFS('Pres Converted'!$M$2:$M$10000,'Pres Converted'!$E$2:$E$10000,$BF38,'Pres Converted'!$D$2:$D$10000,"ED",'Pres Converted'!$C$2:$C$10000,$BE38)</f>
        <v>714</v>
      </c>
      <c r="BH38">
        <f>SUMIFS('Pres Converted'!I$2:I$10000,'Pres Converted'!$E$2:$E$10000,$BF38,'Pres Converted'!$D$2:$D$10000,"ED",'Pres Converted'!$C$2:$C$10000,$BE38)</f>
        <v>285</v>
      </c>
      <c r="BI38">
        <f>SUMIFS('Pres Converted'!J$2:J$10000,'Pres Converted'!$E$2:$E$10000,$BF38,'Pres Converted'!$D$2:$D$10000,"ED",'Pres Converted'!$C$2:$C$10000,$BE38)</f>
        <v>396</v>
      </c>
      <c r="BJ38">
        <f>SUMIFS('Pres Converted'!K$2:K$10000,'Pres Converted'!$E$2:$E$10000,$BF38,'Pres Converted'!$D$2:$D$10000,"ED",'Pres Converted'!$C$2:$C$10000,$BE38)</f>
        <v>31</v>
      </c>
      <c r="BK38">
        <f>SUMIFS('Pres Converted'!L$2:L$10000,'Pres Converted'!$E$2:$E$10000,$BF38,'Pres Converted'!$D$2:$D$10000,"ED",'Pres Converted'!$C$2:$C$10000,$BE38)</f>
        <v>2</v>
      </c>
      <c r="BR38">
        <f>BG38/SUMIF('By HD'!$A$3:$A$42,$BE38,'By HD'!$B$3:$B$42)</f>
        <v>0.4272890484739677</v>
      </c>
      <c r="BS38">
        <f>$BR38*SUMIF('By HD'!$A$3:$A$42,$BE38,'By HD'!W$3:W$42)</f>
        <v>37.174147217235188</v>
      </c>
      <c r="BT38">
        <f>$BR38*SUMIF('By HD'!$A$3:$A$42,$BE38,'By HD'!X$3:X$42)</f>
        <v>14.527827648114902</v>
      </c>
      <c r="BU38">
        <f>$BR38*SUMIF('By HD'!$A$3:$A$42,$BE38,'By HD'!Y$3:Y$42)</f>
        <v>20.082585278276483</v>
      </c>
      <c r="BV38">
        <f>$BR38*SUMIF('By HD'!$A$3:$A$42,$BE38,'By HD'!Z$3:Z$42)</f>
        <v>1.2818671454219031</v>
      </c>
      <c r="BW38">
        <f>$BR38*SUMIF('By HD'!$A$3:$A$42,$BE38,'By HD'!AA$3:AA$42)</f>
        <v>1.2818671454219031</v>
      </c>
      <c r="CD38">
        <f>$BR38*SUMIF('By HD'!$A$3:$A$42,$BE38,'By HD'!AR$3:AR$42)</f>
        <v>23.073608617594257</v>
      </c>
      <c r="CE38">
        <f>$BR38*SUMIF('By HD'!$A$3:$A$42,$BE38,'By HD'!AS$3:AS$42)</f>
        <v>10.682226211849192</v>
      </c>
      <c r="CF38">
        <f>$BR38*SUMIF('By HD'!$A$3:$A$42,$BE38,'By HD'!AT$3:AT$42)</f>
        <v>11.964093357271096</v>
      </c>
      <c r="CG38">
        <f>$BR38*SUMIF('By HD'!$A$3:$A$42,$BE38,'By HD'!AU$3:AU$42)</f>
        <v>0.4272890484739677</v>
      </c>
      <c r="CH38">
        <f>$BR38*SUMIF('By HD'!$A$3:$A$42,$BE38,'By HD'!AV$3:AV$42)</f>
        <v>0</v>
      </c>
      <c r="CO38">
        <f t="shared" si="15"/>
        <v>774.24775583482949</v>
      </c>
      <c r="CP38">
        <f t="shared" si="16"/>
        <v>310.21005385996409</v>
      </c>
      <c r="CQ38">
        <f t="shared" si="17"/>
        <v>428.04667863554755</v>
      </c>
      <c r="CR38">
        <f t="shared" si="18"/>
        <v>32.709156193895872</v>
      </c>
      <c r="CS38">
        <f t="shared" si="19"/>
        <v>3.2818671454219031</v>
      </c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</row>
    <row r="39" spans="1:149" x14ac:dyDescent="0.3">
      <c r="A39" t="s">
        <v>947</v>
      </c>
      <c r="B39" t="s">
        <v>444</v>
      </c>
      <c r="C39" t="s">
        <v>444</v>
      </c>
      <c r="D39" s="6">
        <f t="shared" si="23"/>
        <v>333.74234835837507</v>
      </c>
      <c r="E39" s="6">
        <f t="shared" si="24"/>
        <v>147.13299944351698</v>
      </c>
      <c r="F39" s="6">
        <f t="shared" si="25"/>
        <v>169.4752365052866</v>
      </c>
      <c r="G39" s="6">
        <f t="shared" si="26"/>
        <v>16.969949916527547</v>
      </c>
      <c r="H39" s="6">
        <f t="shared" si="27"/>
        <v>0.16416249304396216</v>
      </c>
      <c r="I39" s="6">
        <f t="shared" si="28"/>
        <v>0</v>
      </c>
      <c r="J39" s="6">
        <f t="shared" si="29"/>
        <v>0</v>
      </c>
      <c r="K39" s="6">
        <f t="shared" si="30"/>
        <v>0</v>
      </c>
      <c r="L39" s="6">
        <f t="shared" si="31"/>
        <v>0</v>
      </c>
      <c r="M39" s="6">
        <f t="shared" si="32"/>
        <v>0</v>
      </c>
      <c r="N39" s="6">
        <f t="shared" si="33"/>
        <v>0</v>
      </c>
      <c r="O39" s="6">
        <f t="shared" si="44"/>
        <v>0.44085804563682296</v>
      </c>
      <c r="P39" s="6">
        <f t="shared" si="34"/>
        <v>0.50780261282066252</v>
      </c>
      <c r="Q39" s="6">
        <f t="shared" si="35"/>
        <v>5.0847457627118647E-2</v>
      </c>
      <c r="R39" s="6">
        <f t="shared" si="36"/>
        <v>4.9188391539596653E-4</v>
      </c>
      <c r="S39" s="6">
        <f t="shared" si="37"/>
        <v>0</v>
      </c>
      <c r="T39" s="6">
        <f t="shared" si="38"/>
        <v>0</v>
      </c>
      <c r="U39" s="6">
        <f t="shared" si="39"/>
        <v>0</v>
      </c>
      <c r="V39" s="6">
        <f t="shared" si="40"/>
        <v>0</v>
      </c>
      <c r="W39" s="6">
        <f t="shared" si="41"/>
        <v>0</v>
      </c>
      <c r="X39" s="6">
        <f t="shared" si="42"/>
        <v>0</v>
      </c>
      <c r="Y39" s="7">
        <f t="shared" si="43"/>
        <v>0.50780261282066252</v>
      </c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>
        <v>19</v>
      </c>
      <c r="AU39" t="s">
        <v>446</v>
      </c>
      <c r="AV39" s="6"/>
      <c r="AW39" s="6"/>
      <c r="AX39" s="6"/>
      <c r="AY39" s="6"/>
      <c r="AZ39" s="6"/>
      <c r="BA39" s="6">
        <f t="shared" si="13"/>
        <v>37</v>
      </c>
      <c r="BB39" s="6">
        <f t="shared" si="11"/>
        <v>0</v>
      </c>
      <c r="BC39" s="6"/>
      <c r="BD39" s="6"/>
      <c r="BE39">
        <v>18</v>
      </c>
      <c r="BF39" t="s">
        <v>443</v>
      </c>
      <c r="BG39">
        <f>SUMIFS('Pres Converted'!$M$2:$M$10000,'Pres Converted'!$E$2:$E$10000,$BF39,'Pres Converted'!$D$2:$D$10000,"ED",'Pres Converted'!$C$2:$C$10000,$BE39)</f>
        <v>76</v>
      </c>
      <c r="BH39">
        <f>SUMIFS('Pres Converted'!I$2:I$10000,'Pres Converted'!$E$2:$E$10000,$BF39,'Pres Converted'!$D$2:$D$10000,"ED",'Pres Converted'!$C$2:$C$10000,$BE39)</f>
        <v>33</v>
      </c>
      <c r="BI39">
        <f>SUMIFS('Pres Converted'!J$2:J$10000,'Pres Converted'!$E$2:$E$10000,$BF39,'Pres Converted'!$D$2:$D$10000,"ED",'Pres Converted'!$C$2:$C$10000,$BE39)</f>
        <v>42</v>
      </c>
      <c r="BJ39">
        <f>SUMIFS('Pres Converted'!K$2:K$10000,'Pres Converted'!$E$2:$E$10000,$BF39,'Pres Converted'!$D$2:$D$10000,"ED",'Pres Converted'!$C$2:$C$10000,$BE39)</f>
        <v>1</v>
      </c>
      <c r="BK39">
        <f>SUMIFS('Pres Converted'!L$2:L$10000,'Pres Converted'!$E$2:$E$10000,$BF39,'Pres Converted'!$D$2:$D$10000,"ED",'Pres Converted'!$C$2:$C$10000,$BE39)</f>
        <v>0</v>
      </c>
      <c r="BR39">
        <f>BG39/SUMIF('By HD'!$A$3:$A$42,$BE39,'By HD'!$B$3:$B$42)</f>
        <v>4.5481747456612806E-2</v>
      </c>
      <c r="BS39">
        <f>$BR39*SUMIF('By HD'!$A$3:$A$42,$BE39,'By HD'!W$3:W$42)</f>
        <v>3.9569120287253141</v>
      </c>
      <c r="BT39">
        <f>$BR39*SUMIF('By HD'!$A$3:$A$42,$BE39,'By HD'!X$3:X$42)</f>
        <v>1.5463794135248354</v>
      </c>
      <c r="BU39">
        <f>$BR39*SUMIF('By HD'!$A$3:$A$42,$BE39,'By HD'!Y$3:Y$42)</f>
        <v>2.1376421304608018</v>
      </c>
      <c r="BV39">
        <f>$BR39*SUMIF('By HD'!$A$3:$A$42,$BE39,'By HD'!Z$3:Z$42)</f>
        <v>0.1364452423698384</v>
      </c>
      <c r="BW39">
        <f>$BR39*SUMIF('By HD'!$A$3:$A$42,$BE39,'By HD'!AA$3:AA$42)</f>
        <v>0.1364452423698384</v>
      </c>
      <c r="CD39">
        <f>$BR39*SUMIF('By HD'!$A$3:$A$42,$BE39,'By HD'!AR$3:AR$42)</f>
        <v>2.4560143626570916</v>
      </c>
      <c r="CE39">
        <f>$BR39*SUMIF('By HD'!$A$3:$A$42,$BE39,'By HD'!AS$3:AS$42)</f>
        <v>1.1370436864153202</v>
      </c>
      <c r="CF39">
        <f>$BR39*SUMIF('By HD'!$A$3:$A$42,$BE39,'By HD'!AT$3:AT$42)</f>
        <v>1.2734889287851585</v>
      </c>
      <c r="CG39">
        <f>$BR39*SUMIF('By HD'!$A$3:$A$42,$BE39,'By HD'!AU$3:AU$42)</f>
        <v>4.5481747456612806E-2</v>
      </c>
      <c r="CH39">
        <f>$BR39*SUMIF('By HD'!$A$3:$A$42,$BE39,'By HD'!AV$3:AV$42)</f>
        <v>0</v>
      </c>
      <c r="CO39">
        <f t="shared" si="15"/>
        <v>82.412926391382399</v>
      </c>
      <c r="CP39">
        <f t="shared" si="16"/>
        <v>35.683423099940157</v>
      </c>
      <c r="CQ39">
        <f t="shared" si="17"/>
        <v>45.41113105924596</v>
      </c>
      <c r="CR39">
        <f t="shared" si="18"/>
        <v>1.1819269898264513</v>
      </c>
      <c r="CS39">
        <f t="shared" si="19"/>
        <v>0.1364452423698384</v>
      </c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</row>
    <row r="40" spans="1:149" x14ac:dyDescent="0.3">
      <c r="A40" t="s">
        <v>948</v>
      </c>
      <c r="B40" t="s">
        <v>447</v>
      </c>
      <c r="C40" t="s">
        <v>447</v>
      </c>
      <c r="D40" s="6">
        <f t="shared" si="23"/>
        <v>703.77279102384296</v>
      </c>
      <c r="E40" s="6">
        <f t="shared" si="24"/>
        <v>250.30855539971949</v>
      </c>
      <c r="F40" s="6">
        <f t="shared" si="25"/>
        <v>394.7671809256662</v>
      </c>
      <c r="G40" s="6">
        <f t="shared" si="26"/>
        <v>51.697054698457222</v>
      </c>
      <c r="H40" s="6">
        <f t="shared" si="27"/>
        <v>7</v>
      </c>
      <c r="I40" s="6">
        <f t="shared" si="28"/>
        <v>0</v>
      </c>
      <c r="J40" s="6">
        <f t="shared" si="29"/>
        <v>0</v>
      </c>
      <c r="K40" s="6">
        <f t="shared" si="30"/>
        <v>0</v>
      </c>
      <c r="L40" s="6">
        <f t="shared" si="31"/>
        <v>0</v>
      </c>
      <c r="M40" s="6">
        <f t="shared" si="32"/>
        <v>0</v>
      </c>
      <c r="N40" s="6">
        <f t="shared" si="33"/>
        <v>0</v>
      </c>
      <c r="O40" s="6">
        <f t="shared" si="44"/>
        <v>0.3556667131668626</v>
      </c>
      <c r="P40" s="6">
        <f t="shared" si="34"/>
        <v>0.56092987106159942</v>
      </c>
      <c r="Q40" s="6">
        <f t="shared" si="35"/>
        <v>7.3457023854600526E-2</v>
      </c>
      <c r="R40" s="6">
        <f t="shared" si="36"/>
        <v>9.9463919169373635E-3</v>
      </c>
      <c r="S40" s="6">
        <f t="shared" si="37"/>
        <v>0</v>
      </c>
      <c r="T40" s="6">
        <f t="shared" si="38"/>
        <v>0</v>
      </c>
      <c r="U40" s="6">
        <f t="shared" si="39"/>
        <v>0</v>
      </c>
      <c r="V40" s="6">
        <f t="shared" si="40"/>
        <v>0</v>
      </c>
      <c r="W40" s="6">
        <f t="shared" si="41"/>
        <v>0</v>
      </c>
      <c r="X40" s="6">
        <f t="shared" si="42"/>
        <v>0</v>
      </c>
      <c r="Y40" s="7">
        <f t="shared" si="43"/>
        <v>0.56092987106159942</v>
      </c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>
        <v>19</v>
      </c>
      <c r="AU40" t="s">
        <v>447</v>
      </c>
      <c r="AV40" s="6"/>
      <c r="AW40" s="6"/>
      <c r="AX40" s="6"/>
      <c r="AY40" s="6"/>
      <c r="AZ40" s="6"/>
      <c r="BA40" s="6">
        <f t="shared" si="13"/>
        <v>38</v>
      </c>
      <c r="BB40" s="6">
        <f t="shared" si="11"/>
        <v>0</v>
      </c>
      <c r="BC40" s="6"/>
      <c r="BD40" s="6"/>
      <c r="BE40">
        <v>19</v>
      </c>
      <c r="BF40" t="s">
        <v>446</v>
      </c>
      <c r="BG40">
        <f>SUMIFS('Pres Converted'!$M$2:$M$10000,'Pres Converted'!$E$2:$E$10000,$BF40,'Pres Converted'!$D$2:$D$10000,"ED",'Pres Converted'!$C$2:$C$10000,$BE40)</f>
        <v>938</v>
      </c>
      <c r="BH40">
        <f>SUMIFS('Pres Converted'!I$2:I$10000,'Pres Converted'!$E$2:$E$10000,$BF40,'Pres Converted'!$D$2:$D$10000,"ED",'Pres Converted'!$C$2:$C$10000,$BE40)</f>
        <v>404</v>
      </c>
      <c r="BI40">
        <f>SUMIFS('Pres Converted'!J$2:J$10000,'Pres Converted'!$E$2:$E$10000,$BF40,'Pres Converted'!$D$2:$D$10000,"ED",'Pres Converted'!$C$2:$C$10000,$BE40)</f>
        <v>466</v>
      </c>
      <c r="BJ40">
        <f>SUMIFS('Pres Converted'!K$2:K$10000,'Pres Converted'!$E$2:$E$10000,$BF40,'Pres Converted'!$D$2:$D$10000,"ED",'Pres Converted'!$C$2:$C$10000,$BE40)</f>
        <v>58</v>
      </c>
      <c r="BK40">
        <f>SUMIFS('Pres Converted'!L$2:L$10000,'Pres Converted'!$E$2:$E$10000,$BF40,'Pres Converted'!$D$2:$D$10000,"ED",'Pres Converted'!$C$2:$C$10000,$BE40)</f>
        <v>10</v>
      </c>
      <c r="BR40">
        <f>BG40/SUMIF('By HD'!$A$3:$A$42,$BE40,'By HD'!$B$3:$B$42)</f>
        <v>0.32889200561009818</v>
      </c>
      <c r="BS40">
        <f>$BR40*SUMIF('By HD'!$A$3:$A$42,$BE40,'By HD'!W$3:W$42)</f>
        <v>192.40182328190744</v>
      </c>
      <c r="BT40">
        <f>$BR40*SUMIF('By HD'!$A$3:$A$42,$BE40,'By HD'!X$3:X$42)</f>
        <v>84.525245441795235</v>
      </c>
      <c r="BU40">
        <f>$BR40*SUMIF('By HD'!$A$3:$A$42,$BE40,'By HD'!Y$3:Y$42)</f>
        <v>93.73422159887798</v>
      </c>
      <c r="BV40">
        <f>$BR40*SUMIF('By HD'!$A$3:$A$42,$BE40,'By HD'!Z$3:Z$42)</f>
        <v>14.142356241234221</v>
      </c>
      <c r="BW40">
        <f>$BR40*SUMIF('By HD'!$A$3:$A$42,$BE40,'By HD'!AA$3:AA$42)</f>
        <v>0</v>
      </c>
      <c r="CD40">
        <f>$BR40*SUMIF('By HD'!$A$3:$A$42,$BE40,'By HD'!AR$3:AR$42)</f>
        <v>56.898316970546986</v>
      </c>
      <c r="CE40">
        <f>$BR40*SUMIF('By HD'!$A$3:$A$42,$BE40,'By HD'!AS$3:AS$42)</f>
        <v>25.65357643758766</v>
      </c>
      <c r="CF40">
        <f>$BR40*SUMIF('By HD'!$A$3:$A$42,$BE40,'By HD'!AT$3:AT$42)</f>
        <v>25.65357643758766</v>
      </c>
      <c r="CG40">
        <f>$BR40*SUMIF('By HD'!$A$3:$A$42,$BE40,'By HD'!AU$3:AU$42)</f>
        <v>5.5911640953716688</v>
      </c>
      <c r="CH40">
        <f>$BR40*SUMIF('By HD'!$A$3:$A$42,$BE40,'By HD'!AV$3:AV$42)</f>
        <v>0</v>
      </c>
      <c r="CO40">
        <f t="shared" si="15"/>
        <v>1187.3001402524544</v>
      </c>
      <c r="CP40">
        <f t="shared" si="16"/>
        <v>514.17882187938289</v>
      </c>
      <c r="CQ40">
        <f t="shared" si="17"/>
        <v>585.3877980364656</v>
      </c>
      <c r="CR40">
        <f t="shared" si="18"/>
        <v>77.733520336605892</v>
      </c>
      <c r="CS40">
        <f t="shared" si="19"/>
        <v>10</v>
      </c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</row>
    <row r="41" spans="1:149" x14ac:dyDescent="0.3">
      <c r="A41" t="s">
        <v>949</v>
      </c>
      <c r="B41" t="s">
        <v>233</v>
      </c>
      <c r="C41" t="s">
        <v>233</v>
      </c>
      <c r="D41" s="6">
        <f t="shared" si="23"/>
        <v>959.36783528102387</v>
      </c>
      <c r="E41" s="6">
        <f t="shared" si="24"/>
        <v>411.7518085698386</v>
      </c>
      <c r="F41" s="6">
        <f t="shared" si="25"/>
        <v>511.4813578185865</v>
      </c>
      <c r="G41" s="6">
        <f t="shared" si="26"/>
        <v>35.662771285475792</v>
      </c>
      <c r="H41" s="6">
        <f t="shared" si="27"/>
        <v>0.47189760712298273</v>
      </c>
      <c r="I41" s="6">
        <f t="shared" si="28"/>
        <v>0</v>
      </c>
      <c r="J41" s="6">
        <f t="shared" si="29"/>
        <v>0</v>
      </c>
      <c r="K41" s="6">
        <f t="shared" si="30"/>
        <v>0</v>
      </c>
      <c r="L41" s="6">
        <f t="shared" si="31"/>
        <v>0</v>
      </c>
      <c r="M41" s="6">
        <f t="shared" si="32"/>
        <v>0</v>
      </c>
      <c r="N41" s="6">
        <f t="shared" si="33"/>
        <v>0</v>
      </c>
      <c r="O41" s="6">
        <f t="shared" si="44"/>
        <v>0.4291907581508877</v>
      </c>
      <c r="P41" s="6">
        <f t="shared" si="34"/>
        <v>0.53314415911052537</v>
      </c>
      <c r="Q41" s="6">
        <f t="shared" si="35"/>
        <v>3.7173198823190937E-2</v>
      </c>
      <c r="R41" s="6">
        <f t="shared" si="36"/>
        <v>4.9188391539596653E-4</v>
      </c>
      <c r="S41" s="6">
        <f t="shared" si="37"/>
        <v>0</v>
      </c>
      <c r="T41" s="6">
        <f t="shared" si="38"/>
        <v>0</v>
      </c>
      <c r="U41" s="6">
        <f t="shared" si="39"/>
        <v>0</v>
      </c>
      <c r="V41" s="6">
        <f t="shared" si="40"/>
        <v>0</v>
      </c>
      <c r="W41" s="6">
        <f t="shared" si="41"/>
        <v>0</v>
      </c>
      <c r="X41" s="6">
        <f t="shared" si="42"/>
        <v>0</v>
      </c>
      <c r="Y41" s="7">
        <f t="shared" si="43"/>
        <v>0.53314415911052537</v>
      </c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>
        <v>19</v>
      </c>
      <c r="AU41" t="s">
        <v>448</v>
      </c>
      <c r="AV41" s="6"/>
      <c r="AW41" s="6"/>
      <c r="AX41" s="6"/>
      <c r="AY41" s="6"/>
      <c r="AZ41" s="6"/>
      <c r="BA41" s="6">
        <f t="shared" si="13"/>
        <v>39</v>
      </c>
      <c r="BB41" s="6">
        <f t="shared" si="11"/>
        <v>0</v>
      </c>
      <c r="BC41" s="6"/>
      <c r="BD41" s="6"/>
      <c r="BE41">
        <v>19</v>
      </c>
      <c r="BF41" t="s">
        <v>447</v>
      </c>
      <c r="BG41">
        <f>SUMIFS('Pres Converted'!$M$2:$M$10000,'Pres Converted'!$E$2:$E$10000,$BF41,'Pres Converted'!$D$2:$D$10000,"ED",'Pres Converted'!$C$2:$C$10000,$BE41)</f>
        <v>556</v>
      </c>
      <c r="BH41">
        <f>SUMIFS('Pres Converted'!I$2:I$10000,'Pres Converted'!$E$2:$E$10000,$BF41,'Pres Converted'!$D$2:$D$10000,"ED",'Pres Converted'!$C$2:$C$10000,$BE41)</f>
        <v>185</v>
      </c>
      <c r="BI41">
        <f>SUMIFS('Pres Converted'!J$2:J$10000,'Pres Converted'!$E$2:$E$10000,$BF41,'Pres Converted'!$D$2:$D$10000,"ED",'Pres Converted'!$C$2:$C$10000,$BE41)</f>
        <v>324</v>
      </c>
      <c r="BJ41">
        <f>SUMIFS('Pres Converted'!K$2:K$10000,'Pres Converted'!$E$2:$E$10000,$BF41,'Pres Converted'!$D$2:$D$10000,"ED",'Pres Converted'!$C$2:$C$10000,$BE41)</f>
        <v>40</v>
      </c>
      <c r="BK41">
        <f>SUMIFS('Pres Converted'!L$2:L$10000,'Pres Converted'!$E$2:$E$10000,$BF41,'Pres Converted'!$D$2:$D$10000,"ED",'Pres Converted'!$C$2:$C$10000,$BE41)</f>
        <v>7</v>
      </c>
      <c r="BR41">
        <f>BG41/SUMIF('By HD'!$A$3:$A$42,$BE41,'By HD'!$B$3:$B$42)</f>
        <v>0.19495091164095371</v>
      </c>
      <c r="BS41">
        <f>$BR41*SUMIF('By HD'!$A$3:$A$42,$BE41,'By HD'!W$3:W$42)</f>
        <v>114.04628330995791</v>
      </c>
      <c r="BT41">
        <f>$BR41*SUMIF('By HD'!$A$3:$A$42,$BE41,'By HD'!X$3:X$42)</f>
        <v>50.102384291725102</v>
      </c>
      <c r="BU41">
        <f>$BR41*SUMIF('By HD'!$A$3:$A$42,$BE41,'By HD'!Y$3:Y$42)</f>
        <v>55.56100981767181</v>
      </c>
      <c r="BV41">
        <f>$BR41*SUMIF('By HD'!$A$3:$A$42,$BE41,'By HD'!Z$3:Z$42)</f>
        <v>8.3828892005610101</v>
      </c>
      <c r="BW41">
        <f>$BR41*SUMIF('By HD'!$A$3:$A$42,$BE41,'By HD'!AA$3:AA$42)</f>
        <v>0</v>
      </c>
      <c r="CD41">
        <f>$BR41*SUMIF('By HD'!$A$3:$A$42,$BE41,'By HD'!AR$3:AR$42)</f>
        <v>33.726507713884992</v>
      </c>
      <c r="CE41">
        <f>$BR41*SUMIF('By HD'!$A$3:$A$42,$BE41,'By HD'!AS$3:AS$42)</f>
        <v>15.20617110799439</v>
      </c>
      <c r="CF41">
        <f>$BR41*SUMIF('By HD'!$A$3:$A$42,$BE41,'By HD'!AT$3:AT$42)</f>
        <v>15.20617110799439</v>
      </c>
      <c r="CG41">
        <f>$BR41*SUMIF('By HD'!$A$3:$A$42,$BE41,'By HD'!AU$3:AU$42)</f>
        <v>3.3141654978962132</v>
      </c>
      <c r="CH41">
        <f>$BR41*SUMIF('By HD'!$A$3:$A$42,$BE41,'By HD'!AV$3:AV$42)</f>
        <v>0</v>
      </c>
      <c r="CO41">
        <f t="shared" si="15"/>
        <v>703.77279102384296</v>
      </c>
      <c r="CP41">
        <f t="shared" si="16"/>
        <v>250.30855539971949</v>
      </c>
      <c r="CQ41">
        <f t="shared" si="17"/>
        <v>394.7671809256662</v>
      </c>
      <c r="CR41">
        <f t="shared" si="18"/>
        <v>51.697054698457222</v>
      </c>
      <c r="CS41">
        <f t="shared" si="19"/>
        <v>7</v>
      </c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</row>
    <row r="42" spans="1:149" x14ac:dyDescent="0.3">
      <c r="A42" t="s">
        <v>950</v>
      </c>
      <c r="B42" t="s">
        <v>951</v>
      </c>
      <c r="C42" t="s">
        <v>449</v>
      </c>
      <c r="D42" s="6">
        <f t="shared" si="23"/>
        <v>19035.110578653665</v>
      </c>
      <c r="E42" s="6">
        <f t="shared" si="24"/>
        <v>6680.3401579315478</v>
      </c>
      <c r="F42" s="6">
        <f t="shared" si="25"/>
        <v>10276.012977577051</v>
      </c>
      <c r="G42" s="6">
        <f t="shared" si="26"/>
        <v>1746.1123629208264</v>
      </c>
      <c r="H42" s="6">
        <f t="shared" si="27"/>
        <v>332.64508022424127</v>
      </c>
      <c r="I42" s="6">
        <f t="shared" si="28"/>
        <v>0</v>
      </c>
      <c r="J42" s="6">
        <f t="shared" si="29"/>
        <v>0</v>
      </c>
      <c r="K42" s="6">
        <f t="shared" si="30"/>
        <v>0</v>
      </c>
      <c r="L42" s="6">
        <f t="shared" si="31"/>
        <v>0</v>
      </c>
      <c r="M42" s="6">
        <f t="shared" si="32"/>
        <v>0</v>
      </c>
      <c r="N42" s="6">
        <f t="shared" si="33"/>
        <v>0</v>
      </c>
      <c r="O42" s="6">
        <f t="shared" si="44"/>
        <v>0.35094832416802496</v>
      </c>
      <c r="P42" s="6">
        <f t="shared" si="34"/>
        <v>0.53984519475819426</v>
      </c>
      <c r="Q42" s="6">
        <f t="shared" si="35"/>
        <v>9.1731138398478754E-2</v>
      </c>
      <c r="R42" s="6">
        <f t="shared" si="36"/>
        <v>1.7475342675302121E-2</v>
      </c>
      <c r="S42" s="6">
        <f t="shared" si="37"/>
        <v>0</v>
      </c>
      <c r="T42" s="6">
        <f t="shared" si="38"/>
        <v>0</v>
      </c>
      <c r="U42" s="6">
        <f t="shared" si="39"/>
        <v>0</v>
      </c>
      <c r="V42" s="6">
        <f t="shared" si="40"/>
        <v>0</v>
      </c>
      <c r="W42" s="6">
        <f t="shared" si="41"/>
        <v>0</v>
      </c>
      <c r="X42" s="6">
        <f t="shared" si="42"/>
        <v>0</v>
      </c>
      <c r="Y42" s="7">
        <f t="shared" si="43"/>
        <v>0.53984519475819426</v>
      </c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>
        <v>19</v>
      </c>
      <c r="AU42" t="s">
        <v>436</v>
      </c>
      <c r="AV42" s="6"/>
      <c r="AW42" s="6"/>
      <c r="AX42" s="6"/>
      <c r="AY42" s="6"/>
      <c r="AZ42" s="6"/>
      <c r="BA42" s="6">
        <f t="shared" si="13"/>
        <v>40</v>
      </c>
      <c r="BB42" s="6">
        <f t="shared" si="11"/>
        <v>0</v>
      </c>
      <c r="BC42" s="6"/>
      <c r="BD42" s="6"/>
      <c r="BE42">
        <v>19</v>
      </c>
      <c r="BF42" t="s">
        <v>448</v>
      </c>
      <c r="BG42">
        <f>SUMIFS('Pres Converted'!$M$2:$M$10000,'Pres Converted'!$E$2:$E$10000,$BF42,'Pres Converted'!$D$2:$D$10000,"ED",'Pres Converted'!$C$2:$C$10000,$BE42)</f>
        <v>1122</v>
      </c>
      <c r="BH42">
        <f>SUMIFS('Pres Converted'!I$2:I$10000,'Pres Converted'!$E$2:$E$10000,$BF42,'Pres Converted'!$D$2:$D$10000,"ED",'Pres Converted'!$C$2:$C$10000,$BE42)</f>
        <v>403</v>
      </c>
      <c r="BI42">
        <f>SUMIFS('Pres Converted'!J$2:J$10000,'Pres Converted'!$E$2:$E$10000,$BF42,'Pres Converted'!$D$2:$D$10000,"ED",'Pres Converted'!$C$2:$C$10000,$BE42)</f>
        <v>614</v>
      </c>
      <c r="BJ42">
        <f>SUMIFS('Pres Converted'!K$2:K$10000,'Pres Converted'!$E$2:$E$10000,$BF42,'Pres Converted'!$D$2:$D$10000,"ED",'Pres Converted'!$C$2:$C$10000,$BE42)</f>
        <v>105</v>
      </c>
      <c r="BK42">
        <f>SUMIFS('Pres Converted'!L$2:L$10000,'Pres Converted'!$E$2:$E$10000,$BF42,'Pres Converted'!$D$2:$D$10000,"ED",'Pres Converted'!$C$2:$C$10000,$BE42)</f>
        <v>0</v>
      </c>
      <c r="BR42">
        <f>BG42/SUMIF('By HD'!$A$3:$A$42,$BE42,'By HD'!$B$3:$B$42)</f>
        <v>0.39340813464235624</v>
      </c>
      <c r="BS42">
        <f>$BR42*SUMIF('By HD'!$A$3:$A$42,$BE42,'By HD'!W$3:W$42)</f>
        <v>230.14375876577841</v>
      </c>
      <c r="BT42">
        <f>$BR42*SUMIF('By HD'!$A$3:$A$42,$BE42,'By HD'!X$3:X$42)</f>
        <v>101.10589060308556</v>
      </c>
      <c r="BU42">
        <f>$BR42*SUMIF('By HD'!$A$3:$A$42,$BE42,'By HD'!Y$3:Y$42)</f>
        <v>112.12131837307153</v>
      </c>
      <c r="BV42">
        <f>$BR42*SUMIF('By HD'!$A$3:$A$42,$BE42,'By HD'!Z$3:Z$42)</f>
        <v>16.916549789621318</v>
      </c>
      <c r="BW42">
        <f>$BR42*SUMIF('By HD'!$A$3:$A$42,$BE42,'By HD'!AA$3:AA$42)</f>
        <v>0</v>
      </c>
      <c r="CD42">
        <f>$BR42*SUMIF('By HD'!$A$3:$A$42,$BE42,'By HD'!AR$3:AR$42)</f>
        <v>68.059607293127627</v>
      </c>
      <c r="CE42">
        <f>$BR42*SUMIF('By HD'!$A$3:$A$42,$BE42,'By HD'!AS$3:AS$42)</f>
        <v>30.685834502103788</v>
      </c>
      <c r="CF42">
        <f>$BR42*SUMIF('By HD'!$A$3:$A$42,$BE42,'By HD'!AT$3:AT$42)</f>
        <v>30.685834502103788</v>
      </c>
      <c r="CG42">
        <f>$BR42*SUMIF('By HD'!$A$3:$A$42,$BE42,'By HD'!AU$3:AU$42)</f>
        <v>6.6879382889200558</v>
      </c>
      <c r="CH42">
        <f>$BR42*SUMIF('By HD'!$A$3:$A$42,$BE42,'By HD'!AV$3:AV$42)</f>
        <v>0</v>
      </c>
      <c r="CO42">
        <f t="shared" si="15"/>
        <v>1420.2033660589061</v>
      </c>
      <c r="CP42">
        <f t="shared" si="16"/>
        <v>534.79172510518936</v>
      </c>
      <c r="CQ42">
        <f t="shared" si="17"/>
        <v>756.80715287517535</v>
      </c>
      <c r="CR42">
        <f t="shared" si="18"/>
        <v>128.60448807854138</v>
      </c>
      <c r="CS42">
        <f t="shared" si="19"/>
        <v>0</v>
      </c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</row>
    <row r="43" spans="1:149" x14ac:dyDescent="0.3">
      <c r="A43" t="s">
        <v>952</v>
      </c>
      <c r="B43" t="s">
        <v>74</v>
      </c>
      <c r="C43" t="s">
        <v>74</v>
      </c>
      <c r="D43" s="6">
        <f t="shared" si="23"/>
        <v>550.91323269413851</v>
      </c>
      <c r="E43" s="6">
        <f t="shared" si="24"/>
        <v>185.04596763225894</v>
      </c>
      <c r="F43" s="6">
        <f t="shared" si="25"/>
        <v>335.61743506051948</v>
      </c>
      <c r="G43" s="6">
        <f t="shared" si="26"/>
        <v>27.774649802801576</v>
      </c>
      <c r="H43" s="6">
        <f t="shared" si="27"/>
        <v>2.4751801985584114</v>
      </c>
      <c r="I43" s="6">
        <f t="shared" si="28"/>
        <v>0</v>
      </c>
      <c r="J43" s="6">
        <f t="shared" si="29"/>
        <v>0</v>
      </c>
      <c r="K43" s="6">
        <f t="shared" si="30"/>
        <v>0</v>
      </c>
      <c r="L43" s="6">
        <f t="shared" si="31"/>
        <v>0</v>
      </c>
      <c r="M43" s="6">
        <f t="shared" si="32"/>
        <v>0</v>
      </c>
      <c r="N43" s="6">
        <f t="shared" si="33"/>
        <v>0</v>
      </c>
      <c r="O43" s="6">
        <f t="shared" si="44"/>
        <v>0.33588949520657929</v>
      </c>
      <c r="P43" s="6">
        <f t="shared" si="34"/>
        <v>0.60920198525500091</v>
      </c>
      <c r="Q43" s="6">
        <f t="shared" si="35"/>
        <v>5.0415651965691269E-2</v>
      </c>
      <c r="R43" s="6">
        <f t="shared" si="36"/>
        <v>4.492867572728293E-3</v>
      </c>
      <c r="S43" s="6">
        <f t="shared" si="37"/>
        <v>0</v>
      </c>
      <c r="T43" s="6">
        <f t="shared" si="38"/>
        <v>0</v>
      </c>
      <c r="U43" s="6">
        <f t="shared" si="39"/>
        <v>0</v>
      </c>
      <c r="V43" s="6">
        <f t="shared" si="40"/>
        <v>0</v>
      </c>
      <c r="W43" s="6">
        <f t="shared" si="41"/>
        <v>0</v>
      </c>
      <c r="X43" s="6">
        <f t="shared" si="42"/>
        <v>0</v>
      </c>
      <c r="Y43" s="7">
        <f t="shared" si="43"/>
        <v>0.60920198525500091</v>
      </c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>
        <v>19</v>
      </c>
      <c r="AU43" t="s">
        <v>449</v>
      </c>
      <c r="AV43" s="6"/>
      <c r="AW43" s="6"/>
      <c r="AX43" s="6"/>
      <c r="AY43" s="6"/>
      <c r="AZ43" s="6"/>
      <c r="BA43" s="6"/>
      <c r="BB43" s="6"/>
      <c r="BC43" s="6"/>
      <c r="BD43" s="6"/>
      <c r="BE43">
        <v>19</v>
      </c>
      <c r="BF43" t="s">
        <v>436</v>
      </c>
      <c r="BG43">
        <f>SUMIFS('Pres Converted'!$M$2:$M$10000,'Pres Converted'!$E$2:$E$10000,$BF43,'Pres Converted'!$D$2:$D$10000,"ED",'Pres Converted'!$C$2:$C$10000,$BE43)</f>
        <v>218</v>
      </c>
      <c r="BH43">
        <f>SUMIFS('Pres Converted'!I$2:I$10000,'Pres Converted'!$E$2:$E$10000,$BF43,'Pres Converted'!$D$2:$D$10000,"ED",'Pres Converted'!$C$2:$C$10000,$BE43)</f>
        <v>86</v>
      </c>
      <c r="BI43">
        <f>SUMIFS('Pres Converted'!J$2:J$10000,'Pres Converted'!$E$2:$E$10000,$BF43,'Pres Converted'!$D$2:$D$10000,"ED",'Pres Converted'!$C$2:$C$10000,$BE43)</f>
        <v>112</v>
      </c>
      <c r="BJ43">
        <f>SUMIFS('Pres Converted'!K$2:K$10000,'Pres Converted'!$E$2:$E$10000,$BF43,'Pres Converted'!$D$2:$D$10000,"ED",'Pres Converted'!$C$2:$C$10000,$BE43)</f>
        <v>20</v>
      </c>
      <c r="BK43">
        <f>SUMIFS('Pres Converted'!L$2:L$10000,'Pres Converted'!$E$2:$E$10000,$BF43,'Pres Converted'!$D$2:$D$10000,"ED",'Pres Converted'!$C$2:$C$10000,$BE43)</f>
        <v>0</v>
      </c>
      <c r="BR43">
        <f>BG43/SUMIF('By HD'!$A$3:$A$42,$BE43,'By HD'!$B$3:$B$42)</f>
        <v>7.6437587657784009E-2</v>
      </c>
      <c r="BS43">
        <f>$BR43*SUMIF('By HD'!$A$3:$A$42,$BE43,'By HD'!W$3:W$42)</f>
        <v>44.715988779803645</v>
      </c>
      <c r="BT43">
        <f>$BR43*SUMIF('By HD'!$A$3:$A$42,$BE43,'By HD'!X$3:X$42)</f>
        <v>19.644460028050489</v>
      </c>
      <c r="BU43">
        <f>$BR43*SUMIF('By HD'!$A$3:$A$42,$BE43,'By HD'!Y$3:Y$42)</f>
        <v>21.784712482468443</v>
      </c>
      <c r="BV43">
        <f>$BR43*SUMIF('By HD'!$A$3:$A$42,$BE43,'By HD'!Z$3:Z$42)</f>
        <v>3.2868162692847123</v>
      </c>
      <c r="BW43">
        <f>$BR43*SUMIF('By HD'!$A$3:$A$42,$BE43,'By HD'!AA$3:AA$42)</f>
        <v>0</v>
      </c>
      <c r="CD43">
        <f>$BR43*SUMIF('By HD'!$A$3:$A$42,$BE43,'By HD'!AR$3:AR$42)</f>
        <v>13.223702664796633</v>
      </c>
      <c r="CE43">
        <f>$BR43*SUMIF('By HD'!$A$3:$A$42,$BE43,'By HD'!AS$3:AS$42)</f>
        <v>5.9621318373071528</v>
      </c>
      <c r="CF43">
        <f>$BR43*SUMIF('By HD'!$A$3:$A$42,$BE43,'By HD'!AT$3:AT$42)</f>
        <v>5.9621318373071528</v>
      </c>
      <c r="CG43">
        <f>$BR43*SUMIF('By HD'!$A$3:$A$42,$BE43,'By HD'!AU$3:AU$42)</f>
        <v>1.2994389901823282</v>
      </c>
      <c r="CH43">
        <f>$BR43*SUMIF('By HD'!$A$3:$A$42,$BE43,'By HD'!AV$3:AV$42)</f>
        <v>0</v>
      </c>
      <c r="CO43">
        <f t="shared" si="15"/>
        <v>275.93969144460027</v>
      </c>
      <c r="CP43">
        <f t="shared" si="16"/>
        <v>111.60659186535764</v>
      </c>
      <c r="CQ43">
        <f t="shared" si="17"/>
        <v>139.74684431977559</v>
      </c>
      <c r="CR43">
        <f t="shared" si="18"/>
        <v>24.586255259467041</v>
      </c>
      <c r="CS43">
        <f t="shared" si="19"/>
        <v>0</v>
      </c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</row>
    <row r="44" spans="1:149" x14ac:dyDescent="0.3">
      <c r="A44" t="s">
        <v>953</v>
      </c>
      <c r="B44" t="s">
        <v>430</v>
      </c>
      <c r="C44" t="s">
        <v>430</v>
      </c>
      <c r="D44" s="6">
        <f t="shared" si="23"/>
        <v>723.69338125340244</v>
      </c>
      <c r="E44" s="6">
        <f t="shared" si="24"/>
        <v>349.57461702733281</v>
      </c>
      <c r="F44" s="6">
        <f t="shared" si="25"/>
        <v>320.95933185876692</v>
      </c>
      <c r="G44" s="6">
        <f t="shared" si="26"/>
        <v>50.489149153463728</v>
      </c>
      <c r="H44" s="6">
        <f t="shared" si="27"/>
        <v>2.6702832138390358</v>
      </c>
      <c r="I44" s="6">
        <f t="shared" si="28"/>
        <v>0</v>
      </c>
      <c r="J44" s="6">
        <f t="shared" si="29"/>
        <v>0</v>
      </c>
      <c r="K44" s="6">
        <f t="shared" si="30"/>
        <v>0</v>
      </c>
      <c r="L44" s="6">
        <f t="shared" si="31"/>
        <v>0</v>
      </c>
      <c r="M44" s="6">
        <f t="shared" si="32"/>
        <v>0</v>
      </c>
      <c r="N44" s="6">
        <f t="shared" si="33"/>
        <v>0</v>
      </c>
      <c r="O44" s="6">
        <f t="shared" si="44"/>
        <v>0.4830424404626808</v>
      </c>
      <c r="P44" s="6">
        <f t="shared" si="34"/>
        <v>0.44350182020855389</v>
      </c>
      <c r="Q44" s="6">
        <f t="shared" si="35"/>
        <v>6.9765940191437059E-2</v>
      </c>
      <c r="R44" s="6">
        <f t="shared" si="36"/>
        <v>3.6897991373283428E-3</v>
      </c>
      <c r="S44" s="6">
        <f t="shared" si="37"/>
        <v>0</v>
      </c>
      <c r="T44" s="6">
        <f t="shared" si="38"/>
        <v>0</v>
      </c>
      <c r="U44" s="6">
        <f t="shared" si="39"/>
        <v>0</v>
      </c>
      <c r="V44" s="6">
        <f t="shared" si="40"/>
        <v>0</v>
      </c>
      <c r="W44" s="6">
        <f t="shared" si="41"/>
        <v>0</v>
      </c>
      <c r="X44" s="6">
        <f t="shared" si="42"/>
        <v>0</v>
      </c>
      <c r="Y44" s="7">
        <f t="shared" si="43"/>
        <v>2.4830424404626807</v>
      </c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>
        <v>20</v>
      </c>
      <c r="AU44" t="s">
        <v>449</v>
      </c>
      <c r="AV44" s="6"/>
      <c r="AW44" s="6"/>
      <c r="AX44" s="6"/>
      <c r="AY44" s="6"/>
      <c r="AZ44" s="6"/>
      <c r="BA44" s="6"/>
      <c r="BB44" s="6"/>
      <c r="BC44" s="6"/>
      <c r="BD44" s="6"/>
      <c r="BE44">
        <v>19</v>
      </c>
      <c r="BF44" t="s">
        <v>449</v>
      </c>
      <c r="BG44">
        <f>SUMIFS('Pres Converted'!$M$2:$M$10000,'Pres Converted'!$E$2:$E$10000,$BF44,'Pres Converted'!$D$2:$D$10000,"ED",'Pres Converted'!$C$2:$C$10000,$BE44)</f>
        <v>18</v>
      </c>
      <c r="BH44">
        <f>SUMIFS('Pres Converted'!I$2:I$10000,'Pres Converted'!$E$2:$E$10000,$BF44,'Pres Converted'!$D$2:$D$10000,"ED",'Pres Converted'!$C$2:$C$10000,$BE44)</f>
        <v>2</v>
      </c>
      <c r="BI44">
        <f>SUMIFS('Pres Converted'!J$2:J$10000,'Pres Converted'!$E$2:$E$10000,$BF44,'Pres Converted'!$D$2:$D$10000,"ED",'Pres Converted'!$C$2:$C$10000,$BE44)</f>
        <v>14</v>
      </c>
      <c r="BJ44">
        <f>SUMIFS('Pres Converted'!K$2:K$10000,'Pres Converted'!$E$2:$E$10000,$BF44,'Pres Converted'!$D$2:$D$10000,"ED",'Pres Converted'!$C$2:$C$10000,$BE44)</f>
        <v>2</v>
      </c>
      <c r="BK44">
        <f>SUMIFS('Pres Converted'!L$2:L$10000,'Pres Converted'!$E$2:$E$10000,$BF44,'Pres Converted'!$D$2:$D$10000,"ED",'Pres Converted'!$C$2:$C$10000,$BE44)</f>
        <v>0</v>
      </c>
      <c r="BR44">
        <f>BG44/SUMIF('By HD'!$A$3:$A$42,$BE44,'By HD'!$B$3:$B$42)</f>
        <v>6.311360448807854E-3</v>
      </c>
      <c r="BS44">
        <f>$BR44*SUMIF('By HD'!$A$3:$A$42,$BE44,'By HD'!W$3:W$42)</f>
        <v>3.6921458625525947</v>
      </c>
      <c r="BT44">
        <f>$BR44*SUMIF('By HD'!$A$3:$A$42,$BE44,'By HD'!X$3:X$42)</f>
        <v>1.6220196353436185</v>
      </c>
      <c r="BU44">
        <f>$BR44*SUMIF('By HD'!$A$3:$A$42,$BE44,'By HD'!Y$3:Y$42)</f>
        <v>1.7987377279102383</v>
      </c>
      <c r="BV44">
        <f>$BR44*SUMIF('By HD'!$A$3:$A$42,$BE44,'By HD'!Z$3:Z$42)</f>
        <v>0.27138849929873771</v>
      </c>
      <c r="BW44">
        <f>$BR44*SUMIF('By HD'!$A$3:$A$42,$BE44,'By HD'!AA$3:AA$42)</f>
        <v>0</v>
      </c>
      <c r="CD44">
        <f>$BR44*SUMIF('By HD'!$A$3:$A$42,$BE44,'By HD'!AR$3:AR$42)</f>
        <v>1.0918653576437587</v>
      </c>
      <c r="CE44">
        <f>$BR44*SUMIF('By HD'!$A$3:$A$42,$BE44,'By HD'!AS$3:AS$42)</f>
        <v>0.49228611500701258</v>
      </c>
      <c r="CF44">
        <f>$BR44*SUMIF('By HD'!$A$3:$A$42,$BE44,'By HD'!AT$3:AT$42)</f>
        <v>0.49228611500701258</v>
      </c>
      <c r="CG44">
        <f>$BR44*SUMIF('By HD'!$A$3:$A$42,$BE44,'By HD'!AU$3:AU$42)</f>
        <v>0.10729312762973352</v>
      </c>
      <c r="CH44">
        <f>$BR44*SUMIF('By HD'!$A$3:$A$42,$BE44,'By HD'!AV$3:AV$42)</f>
        <v>0</v>
      </c>
      <c r="CO44">
        <f t="shared" si="15"/>
        <v>22.784011220196355</v>
      </c>
      <c r="CP44">
        <f t="shared" si="16"/>
        <v>4.1143057503506313</v>
      </c>
      <c r="CQ44">
        <f t="shared" si="17"/>
        <v>16.291023842917252</v>
      </c>
      <c r="CR44">
        <f t="shared" si="18"/>
        <v>2.3786816269284712</v>
      </c>
      <c r="CS44">
        <f t="shared" si="19"/>
        <v>0</v>
      </c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</row>
    <row r="45" spans="1:149" x14ac:dyDescent="0.3">
      <c r="A45" t="s">
        <v>954</v>
      </c>
      <c r="B45" t="s">
        <v>434</v>
      </c>
      <c r="C45" t="s">
        <v>434</v>
      </c>
      <c r="D45" s="6">
        <f t="shared" si="23"/>
        <v>7952.5233238134097</v>
      </c>
      <c r="E45" s="6">
        <f t="shared" si="24"/>
        <v>2886.6349789201686</v>
      </c>
      <c r="F45" s="6">
        <f t="shared" si="25"/>
        <v>4676.6710186318505</v>
      </c>
      <c r="G45" s="6">
        <f t="shared" si="26"/>
        <v>255.48769209846321</v>
      </c>
      <c r="H45" s="6">
        <f t="shared" si="27"/>
        <v>133.72963416292669</v>
      </c>
      <c r="I45" s="6">
        <f t="shared" si="28"/>
        <v>0</v>
      </c>
      <c r="J45" s="6">
        <f t="shared" si="29"/>
        <v>0</v>
      </c>
      <c r="K45" s="6">
        <f t="shared" si="30"/>
        <v>0</v>
      </c>
      <c r="L45" s="6">
        <f t="shared" si="31"/>
        <v>0</v>
      </c>
      <c r="M45" s="6">
        <f t="shared" si="32"/>
        <v>0</v>
      </c>
      <c r="N45" s="6">
        <f t="shared" si="33"/>
        <v>0</v>
      </c>
      <c r="O45" s="6">
        <f t="shared" si="44"/>
        <v>0.36298352879724266</v>
      </c>
      <c r="P45" s="6">
        <f t="shared" si="34"/>
        <v>0.58807385130551038</v>
      </c>
      <c r="Q45" s="6">
        <f t="shared" si="35"/>
        <v>3.2126619652081856E-2</v>
      </c>
      <c r="R45" s="6">
        <f t="shared" si="36"/>
        <v>1.6816000245165E-2</v>
      </c>
      <c r="S45" s="6">
        <f t="shared" si="37"/>
        <v>0</v>
      </c>
      <c r="T45" s="6">
        <f t="shared" si="38"/>
        <v>0</v>
      </c>
      <c r="U45" s="6">
        <f t="shared" si="39"/>
        <v>0</v>
      </c>
      <c r="V45" s="6">
        <f t="shared" si="40"/>
        <v>0</v>
      </c>
      <c r="W45" s="6">
        <f t="shared" si="41"/>
        <v>0</v>
      </c>
      <c r="X45" s="6">
        <f t="shared" si="42"/>
        <v>0</v>
      </c>
      <c r="Y45" s="7">
        <f t="shared" si="43"/>
        <v>0.58807385130551038</v>
      </c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>
        <v>20</v>
      </c>
      <c r="AU45" t="s">
        <v>446</v>
      </c>
      <c r="AV45" s="6"/>
      <c r="AW45" s="6"/>
      <c r="AX45" s="6"/>
      <c r="AY45" s="6"/>
      <c r="AZ45" s="6"/>
      <c r="BA45" s="6"/>
      <c r="BB45" s="6"/>
      <c r="BC45" s="6"/>
      <c r="BD45" s="6"/>
      <c r="BE45">
        <v>20</v>
      </c>
      <c r="BF45" t="s">
        <v>449</v>
      </c>
      <c r="BG45">
        <f>SUMIFS('Pres Converted'!$M$2:$M$10000,'Pres Converted'!$E$2:$E$10000,$BF45,'Pres Converted'!$D$2:$D$10000,"ED",'Pres Converted'!$C$2:$C$10000,$BE45)</f>
        <v>15451</v>
      </c>
      <c r="BH45">
        <f>SUMIFS('Pres Converted'!I$2:I$10000,'Pres Converted'!$E$2:$E$10000,$BF45,'Pres Converted'!$D$2:$D$10000,"ED",'Pres Converted'!$C$2:$C$10000,$BE45)</f>
        <v>5137</v>
      </c>
      <c r="BI45">
        <f>SUMIFS('Pres Converted'!J$2:J$10000,'Pres Converted'!$E$2:$E$10000,$BF45,'Pres Converted'!$D$2:$D$10000,"ED",'Pres Converted'!$C$2:$C$10000,$BE45)</f>
        <v>8606</v>
      </c>
      <c r="BJ45">
        <f>SUMIFS('Pres Converted'!K$2:K$10000,'Pres Converted'!$E$2:$E$10000,$BF45,'Pres Converted'!$D$2:$D$10000,"ED",'Pres Converted'!$C$2:$C$10000,$BE45)</f>
        <v>1456</v>
      </c>
      <c r="BK45">
        <f>SUMIFS('Pres Converted'!L$2:L$10000,'Pres Converted'!$E$2:$E$10000,$BF45,'Pres Converted'!$D$2:$D$10000,"ED",'Pres Converted'!$C$2:$C$10000,$BE45)</f>
        <v>252</v>
      </c>
      <c r="BR45">
        <f>BG45/SUMIF('By HD'!$A$3:$A$42,$BE45,'By HD'!$B$3:$B$42)</f>
        <v>0.99561827437334882</v>
      </c>
      <c r="BS45">
        <f>$BR45*SUMIF('By HD'!$A$3:$A$42,$BE45,'By HD'!W$3:W$42)</f>
        <v>2501.9887235002257</v>
      </c>
      <c r="BT45">
        <f>$BR45*SUMIF('By HD'!$A$3:$A$42,$BE45,'By HD'!X$3:X$42)</f>
        <v>1136.0004510599911</v>
      </c>
      <c r="BU45">
        <f>$BR45*SUMIF('By HD'!$A$3:$A$42,$BE45,'By HD'!Y$3:Y$42)</f>
        <v>1125.0486500418842</v>
      </c>
      <c r="BV45">
        <f>$BR45*SUMIF('By HD'!$A$3:$A$42,$BE45,'By HD'!Z$3:Z$42)</f>
        <v>178.21567111282943</v>
      </c>
      <c r="BW45">
        <f>$BR45*SUMIF('By HD'!$A$3:$A$42,$BE45,'By HD'!AA$3:AA$42)</f>
        <v>62.723951285520975</v>
      </c>
      <c r="CD45">
        <f>$BR45*SUMIF('By HD'!$A$3:$A$42,$BE45,'By HD'!AR$3:AR$42)</f>
        <v>1059.3378439332432</v>
      </c>
      <c r="CE45">
        <f>$BR45*SUMIF('By HD'!$A$3:$A$42,$BE45,'By HD'!AS$3:AS$42)</f>
        <v>403.22540112120629</v>
      </c>
      <c r="CF45">
        <f>$BR45*SUMIF('By HD'!$A$3:$A$42,$BE45,'By HD'!AT$3:AT$42)</f>
        <v>528.67330369224817</v>
      </c>
      <c r="CG45">
        <f>$BR45*SUMIF('By HD'!$A$3:$A$42,$BE45,'By HD'!AU$3:AU$42)</f>
        <v>109.51801018106838</v>
      </c>
      <c r="CH45">
        <f>$BR45*SUMIF('By HD'!$A$3:$A$42,$BE45,'By HD'!AV$3:AV$42)</f>
        <v>17.92112893872028</v>
      </c>
      <c r="CO45">
        <f t="shared" si="15"/>
        <v>19012.326567433469</v>
      </c>
      <c r="CP45">
        <f t="shared" si="16"/>
        <v>6676.2258521811973</v>
      </c>
      <c r="CQ45">
        <f t="shared" si="17"/>
        <v>10259.721953734133</v>
      </c>
      <c r="CR45">
        <f t="shared" si="18"/>
        <v>1743.7336812938979</v>
      </c>
      <c r="CS45">
        <f t="shared" si="19"/>
        <v>332.64508022424127</v>
      </c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</row>
    <row r="46" spans="1:149" x14ac:dyDescent="0.3">
      <c r="A46" t="s">
        <v>955</v>
      </c>
      <c r="B46" t="s">
        <v>956</v>
      </c>
      <c r="C46" t="s">
        <v>435</v>
      </c>
      <c r="D46" s="6">
        <f t="shared" si="23"/>
        <v>7803.0761839396018</v>
      </c>
      <c r="E46" s="6">
        <f t="shared" si="24"/>
        <v>2525.1633493479753</v>
      </c>
      <c r="F46" s="6">
        <f t="shared" si="25"/>
        <v>4698.9910775566232</v>
      </c>
      <c r="G46" s="6">
        <f t="shared" si="26"/>
        <v>559.92175703500345</v>
      </c>
      <c r="H46" s="6">
        <f t="shared" si="27"/>
        <v>19</v>
      </c>
      <c r="I46" s="6">
        <f t="shared" si="28"/>
        <v>0</v>
      </c>
      <c r="J46" s="6">
        <f t="shared" si="29"/>
        <v>0</v>
      </c>
      <c r="K46" s="6">
        <f t="shared" si="30"/>
        <v>0</v>
      </c>
      <c r="L46" s="6">
        <f t="shared" si="31"/>
        <v>0</v>
      </c>
      <c r="M46" s="6">
        <f t="shared" si="32"/>
        <v>0</v>
      </c>
      <c r="N46" s="6">
        <f t="shared" si="33"/>
        <v>0</v>
      </c>
      <c r="O46" s="6">
        <f t="shared" si="44"/>
        <v>0.32361126430436515</v>
      </c>
      <c r="P46" s="6">
        <f t="shared" si="34"/>
        <v>0.60219725743907904</v>
      </c>
      <c r="Q46" s="6">
        <f t="shared" si="35"/>
        <v>7.1756541117391895E-2</v>
      </c>
      <c r="R46" s="6">
        <f t="shared" si="36"/>
        <v>2.4349371391639185E-3</v>
      </c>
      <c r="S46" s="6">
        <f t="shared" si="37"/>
        <v>0</v>
      </c>
      <c r="T46" s="6">
        <f t="shared" si="38"/>
        <v>0</v>
      </c>
      <c r="U46" s="6">
        <f t="shared" si="39"/>
        <v>0</v>
      </c>
      <c r="V46" s="6">
        <f t="shared" si="40"/>
        <v>0</v>
      </c>
      <c r="W46" s="6">
        <f t="shared" si="41"/>
        <v>0</v>
      </c>
      <c r="X46" s="6">
        <f t="shared" si="42"/>
        <v>0</v>
      </c>
      <c r="Y46" s="7">
        <f t="shared" si="43"/>
        <v>0.60219725743907904</v>
      </c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>
        <v>20</v>
      </c>
      <c r="AU46" t="s">
        <v>448</v>
      </c>
      <c r="AV46" s="6"/>
      <c r="AW46" s="6"/>
      <c r="AX46" s="6"/>
      <c r="AY46" s="6"/>
      <c r="AZ46" s="6"/>
      <c r="BA46" s="6"/>
      <c r="BB46" s="6"/>
      <c r="BC46" s="6"/>
      <c r="BD46" s="6"/>
      <c r="BE46">
        <v>20</v>
      </c>
      <c r="BF46" t="s">
        <v>446</v>
      </c>
      <c r="BG46">
        <f>SUMIFS('Pres Converted'!$M$2:$M$10000,'Pres Converted'!$E$2:$E$10000,$BF46,'Pres Converted'!$D$2:$D$10000,"ED",'Pres Converted'!$C$2:$C$10000,$BE46)</f>
        <v>12</v>
      </c>
      <c r="BH46">
        <f>SUMIFS('Pres Converted'!I$2:I$10000,'Pres Converted'!$E$2:$E$10000,$BF46,'Pres Converted'!$D$2:$D$10000,"ED",'Pres Converted'!$C$2:$C$10000,$BE46)</f>
        <v>0</v>
      </c>
      <c r="BI46">
        <f>SUMIFS('Pres Converted'!J$2:J$10000,'Pres Converted'!$E$2:$E$10000,$BF46,'Pres Converted'!$D$2:$D$10000,"ED",'Pres Converted'!$C$2:$C$10000,$BE46)</f>
        <v>7</v>
      </c>
      <c r="BJ46">
        <f>SUMIFS('Pres Converted'!K$2:K$10000,'Pres Converted'!$E$2:$E$10000,$BF46,'Pres Converted'!$D$2:$D$10000,"ED",'Pres Converted'!$C$2:$C$10000,$BE46)</f>
        <v>5</v>
      </c>
      <c r="BK46">
        <f>SUMIFS('Pres Converted'!L$2:L$10000,'Pres Converted'!$E$2:$E$10000,$BF46,'Pres Converted'!$D$2:$D$10000,"ED",'Pres Converted'!$C$2:$C$10000,$BE46)</f>
        <v>0</v>
      </c>
      <c r="BR46">
        <f>BG46/SUMIF('By HD'!$A$3:$A$42,$BE46,'By HD'!$B$3:$B$42)</f>
        <v>7.7324569882080026E-4</v>
      </c>
      <c r="BS46">
        <f>$BR46*SUMIF('By HD'!$A$3:$A$42,$BE46,'By HD'!W$3:W$42)</f>
        <v>1.9431664411366711</v>
      </c>
      <c r="BT46">
        <f>$BR46*SUMIF('By HD'!$A$3:$A$42,$BE46,'By HD'!X$3:X$42)</f>
        <v>0.88227334235453314</v>
      </c>
      <c r="BU46">
        <f>$BR46*SUMIF('By HD'!$A$3:$A$42,$BE46,'By HD'!Y$3:Y$42)</f>
        <v>0.87376763966750426</v>
      </c>
      <c r="BV46">
        <f>$BR46*SUMIF('By HD'!$A$3:$A$42,$BE46,'By HD'!Z$3:Z$42)</f>
        <v>0.13841098008892325</v>
      </c>
      <c r="BW46">
        <f>$BR46*SUMIF('By HD'!$A$3:$A$42,$BE46,'By HD'!AA$3:AA$42)</f>
        <v>4.8714479025710418E-2</v>
      </c>
      <c r="CD46">
        <f>$BR46*SUMIF('By HD'!$A$3:$A$42,$BE46,'By HD'!AR$3:AR$42)</f>
        <v>0.82273342354533152</v>
      </c>
      <c r="CE46">
        <f>$BR46*SUMIF('By HD'!$A$3:$A$42,$BE46,'By HD'!AS$3:AS$42)</f>
        <v>0.31316450802242413</v>
      </c>
      <c r="CF46">
        <f>$BR46*SUMIF('By HD'!$A$3:$A$42,$BE46,'By HD'!AT$3:AT$42)</f>
        <v>0.41059346607384495</v>
      </c>
      <c r="CG46">
        <f>$BR46*SUMIF('By HD'!$A$3:$A$42,$BE46,'By HD'!AU$3:AU$42)</f>
        <v>8.505702687028803E-2</v>
      </c>
      <c r="CH46">
        <f>$BR46*SUMIF('By HD'!$A$3:$A$42,$BE46,'By HD'!AV$3:AV$42)</f>
        <v>1.3918422578774405E-2</v>
      </c>
      <c r="CO46">
        <f t="shared" si="15"/>
        <v>14.765899864682002</v>
      </c>
      <c r="CP46">
        <f t="shared" si="16"/>
        <v>1.1954378503769574</v>
      </c>
      <c r="CQ46">
        <f t="shared" si="17"/>
        <v>8.2843611057413487</v>
      </c>
      <c r="CR46">
        <f t="shared" si="18"/>
        <v>5.2234680069592114</v>
      </c>
      <c r="CS46">
        <f t="shared" si="19"/>
        <v>6.2632901604484828E-2</v>
      </c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</row>
    <row r="47" spans="1:149" x14ac:dyDescent="0.3">
      <c r="A47" t="s">
        <v>957</v>
      </c>
      <c r="B47" t="s">
        <v>958</v>
      </c>
      <c r="C47" t="s">
        <v>429</v>
      </c>
      <c r="D47" s="6">
        <f t="shared" si="23"/>
        <v>4024.0483046911286</v>
      </c>
      <c r="E47" s="6">
        <f t="shared" si="24"/>
        <v>1441.9619136089177</v>
      </c>
      <c r="F47" s="6">
        <f t="shared" si="25"/>
        <v>2415.9693450998607</v>
      </c>
      <c r="G47" s="6">
        <f t="shared" si="26"/>
        <v>159.94519275429633</v>
      </c>
      <c r="H47" s="6">
        <f t="shared" si="27"/>
        <v>6.1718532280538785</v>
      </c>
      <c r="I47" s="6">
        <f t="shared" si="28"/>
        <v>0</v>
      </c>
      <c r="J47" s="6">
        <f t="shared" si="29"/>
        <v>0</v>
      </c>
      <c r="K47" s="6">
        <f t="shared" si="30"/>
        <v>0</v>
      </c>
      <c r="L47" s="6">
        <f t="shared" si="31"/>
        <v>0</v>
      </c>
      <c r="M47" s="6">
        <f t="shared" si="32"/>
        <v>0</v>
      </c>
      <c r="N47" s="6">
        <f t="shared" si="33"/>
        <v>0</v>
      </c>
      <c r="O47" s="6">
        <f t="shared" si="44"/>
        <v>0.35833613426755262</v>
      </c>
      <c r="P47" s="6">
        <f t="shared" si="34"/>
        <v>0.60038278921338684</v>
      </c>
      <c r="Q47" s="6">
        <f t="shared" si="35"/>
        <v>3.9747334187772168E-2</v>
      </c>
      <c r="R47" s="6">
        <f t="shared" si="36"/>
        <v>1.5337423312883436E-3</v>
      </c>
      <c r="S47" s="6">
        <f t="shared" si="37"/>
        <v>0</v>
      </c>
      <c r="T47" s="6">
        <f t="shared" si="38"/>
        <v>0</v>
      </c>
      <c r="U47" s="6">
        <f t="shared" si="39"/>
        <v>0</v>
      </c>
      <c r="V47" s="6">
        <f t="shared" si="40"/>
        <v>0</v>
      </c>
      <c r="W47" s="6">
        <f t="shared" si="41"/>
        <v>0</v>
      </c>
      <c r="X47" s="6">
        <f t="shared" si="42"/>
        <v>0</v>
      </c>
      <c r="Y47" s="7">
        <f t="shared" si="43"/>
        <v>0.60038278921338684</v>
      </c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>
        <v>21</v>
      </c>
      <c r="AU47" t="s">
        <v>450</v>
      </c>
      <c r="AV47" s="6"/>
      <c r="AW47" s="6"/>
      <c r="AX47" s="6"/>
      <c r="AY47" s="6"/>
      <c r="AZ47" s="6"/>
      <c r="BA47" s="6"/>
      <c r="BB47" s="6"/>
      <c r="BC47" s="6"/>
      <c r="BD47" s="6"/>
      <c r="BE47">
        <v>20</v>
      </c>
      <c r="BF47" t="s">
        <v>448</v>
      </c>
      <c r="BG47">
        <f>SUMIFS('Pres Converted'!$M$2:$M$10000,'Pres Converted'!$E$2:$E$10000,$BF47,'Pres Converted'!$D$2:$D$10000,"ED",'Pres Converted'!$C$2:$C$10000,$BE47)</f>
        <v>56</v>
      </c>
      <c r="BH47">
        <f>SUMIFS('Pres Converted'!I$2:I$10000,'Pres Converted'!$E$2:$E$10000,$BF47,'Pres Converted'!$D$2:$D$10000,"ED",'Pres Converted'!$C$2:$C$10000,$BE47)</f>
        <v>23</v>
      </c>
      <c r="BI47">
        <f>SUMIFS('Pres Converted'!J$2:J$10000,'Pres Converted'!$E$2:$E$10000,$BF47,'Pres Converted'!$D$2:$D$10000,"ED",'Pres Converted'!$C$2:$C$10000,$BE47)</f>
        <v>32</v>
      </c>
      <c r="BJ47">
        <f>SUMIFS('Pres Converted'!K$2:K$10000,'Pres Converted'!$E$2:$E$10000,$BF47,'Pres Converted'!$D$2:$D$10000,"ED",'Pres Converted'!$C$2:$C$10000,$BE47)</f>
        <v>1</v>
      </c>
      <c r="BK47">
        <f>SUMIFS('Pres Converted'!L$2:L$10000,'Pres Converted'!$E$2:$E$10000,$BF47,'Pres Converted'!$D$2:$D$10000,"ED",'Pres Converted'!$C$2:$C$10000,$BE47)</f>
        <v>0</v>
      </c>
      <c r="BR47">
        <f>BG47/SUMIF('By HD'!$A$3:$A$42,$BE47,'By HD'!$B$3:$B$42)</f>
        <v>3.6084799278304014E-3</v>
      </c>
      <c r="BS47">
        <f>$BR47*SUMIF('By HD'!$A$3:$A$42,$BE47,'By HD'!W$3:W$42)</f>
        <v>9.0681100586377994</v>
      </c>
      <c r="BT47">
        <f>$BR47*SUMIF('By HD'!$A$3:$A$42,$BE47,'By HD'!X$3:X$42)</f>
        <v>4.1172755976544879</v>
      </c>
      <c r="BU47">
        <f>$BR47*SUMIF('By HD'!$A$3:$A$42,$BE47,'By HD'!Y$3:Y$42)</f>
        <v>4.0775823184483535</v>
      </c>
      <c r="BV47">
        <f>$BR47*SUMIF('By HD'!$A$3:$A$42,$BE47,'By HD'!Z$3:Z$42)</f>
        <v>0.64591790708164187</v>
      </c>
      <c r="BW47">
        <f>$BR47*SUMIF('By HD'!$A$3:$A$42,$BE47,'By HD'!AA$3:AA$42)</f>
        <v>0.2273342354533153</v>
      </c>
      <c r="CD47">
        <f>$BR47*SUMIF('By HD'!$A$3:$A$42,$BE47,'By HD'!AR$3:AR$42)</f>
        <v>3.839422643211547</v>
      </c>
      <c r="CE47">
        <f>$BR47*SUMIF('By HD'!$A$3:$A$42,$BE47,'By HD'!AS$3:AS$42)</f>
        <v>1.4614343707713127</v>
      </c>
      <c r="CF47">
        <f>$BR47*SUMIF('By HD'!$A$3:$A$42,$BE47,'By HD'!AT$3:AT$42)</f>
        <v>1.9161028416779431</v>
      </c>
      <c r="CG47">
        <f>$BR47*SUMIF('By HD'!$A$3:$A$42,$BE47,'By HD'!AU$3:AU$42)</f>
        <v>0.39693279206134413</v>
      </c>
      <c r="CH47">
        <f>$BR47*SUMIF('By HD'!$A$3:$A$42,$BE47,'By HD'!AV$3:AV$42)</f>
        <v>6.4952638700947224E-2</v>
      </c>
      <c r="CO47">
        <f t="shared" si="15"/>
        <v>68.907532701849348</v>
      </c>
      <c r="CP47">
        <f t="shared" si="16"/>
        <v>28.578709968425802</v>
      </c>
      <c r="CQ47">
        <f t="shared" si="17"/>
        <v>37.993685160126297</v>
      </c>
      <c r="CR47">
        <f t="shared" si="18"/>
        <v>2.0428506991429858</v>
      </c>
      <c r="CS47">
        <f t="shared" si="19"/>
        <v>0.29228687415426252</v>
      </c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</row>
    <row r="48" spans="1:149" x14ac:dyDescent="0.3">
      <c r="A48" t="s">
        <v>959</v>
      </c>
      <c r="B48" t="s">
        <v>960</v>
      </c>
      <c r="C48" t="s">
        <v>439</v>
      </c>
      <c r="D48" s="6">
        <f t="shared" si="23"/>
        <v>2663.4198606271775</v>
      </c>
      <c r="E48" s="6">
        <f t="shared" si="24"/>
        <v>1008.3344947735192</v>
      </c>
      <c r="F48" s="6">
        <f t="shared" si="25"/>
        <v>1496.9773519163764</v>
      </c>
      <c r="G48" s="6">
        <f t="shared" si="26"/>
        <v>128.10801393728224</v>
      </c>
      <c r="H48" s="6">
        <f t="shared" si="27"/>
        <v>30</v>
      </c>
      <c r="I48" s="6">
        <f t="shared" si="28"/>
        <v>0</v>
      </c>
      <c r="J48" s="6">
        <f t="shared" si="29"/>
        <v>0</v>
      </c>
      <c r="K48" s="6">
        <f t="shared" si="30"/>
        <v>0</v>
      </c>
      <c r="L48" s="6">
        <f t="shared" si="31"/>
        <v>0</v>
      </c>
      <c r="M48" s="6">
        <f t="shared" si="32"/>
        <v>0</v>
      </c>
      <c r="N48" s="6">
        <f t="shared" si="33"/>
        <v>0</v>
      </c>
      <c r="O48" s="6">
        <f t="shared" si="44"/>
        <v>0.37858638424963847</v>
      </c>
      <c r="P48" s="6">
        <f t="shared" si="34"/>
        <v>0.56205083323358218</v>
      </c>
      <c r="Q48" s="6">
        <f t="shared" si="35"/>
        <v>4.8099068356092976E-2</v>
      </c>
      <c r="R48" s="6">
        <f t="shared" si="36"/>
        <v>1.1263714160686498E-2</v>
      </c>
      <c r="S48" s="6">
        <f t="shared" si="37"/>
        <v>0</v>
      </c>
      <c r="T48" s="6">
        <f t="shared" si="38"/>
        <v>0</v>
      </c>
      <c r="U48" s="6">
        <f t="shared" si="39"/>
        <v>0</v>
      </c>
      <c r="V48" s="6">
        <f t="shared" si="40"/>
        <v>0</v>
      </c>
      <c r="W48" s="6">
        <f t="shared" si="41"/>
        <v>0</v>
      </c>
      <c r="X48" s="6">
        <f t="shared" si="42"/>
        <v>0</v>
      </c>
      <c r="Y48" s="7">
        <f t="shared" si="43"/>
        <v>0.56205083323358218</v>
      </c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>
        <v>21</v>
      </c>
      <c r="AU48" t="s">
        <v>451</v>
      </c>
      <c r="AV48" s="6"/>
      <c r="AW48" s="6"/>
      <c r="AX48" s="6"/>
      <c r="AY48" s="6"/>
      <c r="AZ48" s="6"/>
      <c r="BA48" s="6"/>
      <c r="BB48" s="6"/>
      <c r="BC48" s="6"/>
      <c r="BD48" s="6"/>
      <c r="BE48">
        <v>21</v>
      </c>
      <c r="BF48" t="s">
        <v>450</v>
      </c>
      <c r="BG48">
        <f>SUMIFS('Pres Converted'!$M$2:$M$10000,'Pres Converted'!$E$2:$E$10000,$BF48,'Pres Converted'!$D$2:$D$10000,"ED",'Pres Converted'!$C$2:$C$10000,$BE48)</f>
        <v>865</v>
      </c>
      <c r="BH48">
        <f>SUMIFS('Pres Converted'!I$2:I$10000,'Pres Converted'!$E$2:$E$10000,$BF48,'Pres Converted'!$D$2:$D$10000,"ED",'Pres Converted'!$C$2:$C$10000,$BE48)</f>
        <v>495</v>
      </c>
      <c r="BI48">
        <f>SUMIFS('Pres Converted'!J$2:J$10000,'Pres Converted'!$E$2:$E$10000,$BF48,'Pres Converted'!$D$2:$D$10000,"ED",'Pres Converted'!$C$2:$C$10000,$BE48)</f>
        <v>345</v>
      </c>
      <c r="BJ48">
        <f>SUMIFS('Pres Converted'!K$2:K$10000,'Pres Converted'!$E$2:$E$10000,$BF48,'Pres Converted'!$D$2:$D$10000,"ED",'Pres Converted'!$C$2:$C$10000,$BE48)</f>
        <v>25</v>
      </c>
      <c r="BK48">
        <f>SUMIFS('Pres Converted'!L$2:L$10000,'Pres Converted'!$E$2:$E$10000,$BF48,'Pres Converted'!$D$2:$D$10000,"ED",'Pres Converted'!$C$2:$C$10000,$BE48)</f>
        <v>0</v>
      </c>
      <c r="BR48">
        <f>BG48/SUMIF('By HD'!$A$3:$A$42,$BE48,'By HD'!$B$3:$B$42)</f>
        <v>0.4959862385321101</v>
      </c>
      <c r="BS48">
        <f>$BR48*SUMIF('By HD'!$A$3:$A$42,$BE48,'By HD'!W$3:W$42)</f>
        <v>81.341743119266056</v>
      </c>
      <c r="BT48">
        <f>$BR48*SUMIF('By HD'!$A$3:$A$42,$BE48,'By HD'!X$3:X$42)</f>
        <v>46.622706422018346</v>
      </c>
      <c r="BU48">
        <f>$BR48*SUMIF('By HD'!$A$3:$A$42,$BE48,'By HD'!Y$3:Y$42)</f>
        <v>31.247133027522935</v>
      </c>
      <c r="BV48">
        <f>$BR48*SUMIF('By HD'!$A$3:$A$42,$BE48,'By HD'!Z$3:Z$42)</f>
        <v>2.4799311926605503</v>
      </c>
      <c r="BW48">
        <f>$BR48*SUMIF('By HD'!$A$3:$A$42,$BE48,'By HD'!AA$3:AA$42)</f>
        <v>0.9919724770642202</v>
      </c>
      <c r="CD48">
        <f>$BR48*SUMIF('By HD'!$A$3:$A$42,$BE48,'By HD'!AR$3:AR$42)</f>
        <v>69.438073394495419</v>
      </c>
      <c r="CE48">
        <f>$BR48*SUMIF('By HD'!$A$3:$A$42,$BE48,'By HD'!AS$3:AS$42)</f>
        <v>38.190940366972477</v>
      </c>
      <c r="CF48">
        <f>$BR48*SUMIF('By HD'!$A$3:$A$42,$BE48,'By HD'!AT$3:AT$42)</f>
        <v>28.271215596330276</v>
      </c>
      <c r="CG48">
        <f>$BR48*SUMIF('By HD'!$A$3:$A$42,$BE48,'By HD'!AU$3:AU$42)</f>
        <v>2.9759174311926606</v>
      </c>
      <c r="CH48">
        <f>$BR48*SUMIF('By HD'!$A$3:$A$42,$BE48,'By HD'!AV$3:AV$42)</f>
        <v>0</v>
      </c>
      <c r="CO48">
        <f t="shared" si="15"/>
        <v>1015.7798165137615</v>
      </c>
      <c r="CP48">
        <f t="shared" si="16"/>
        <v>579.81364678899081</v>
      </c>
      <c r="CQ48">
        <f t="shared" si="17"/>
        <v>404.51834862385323</v>
      </c>
      <c r="CR48">
        <f t="shared" si="18"/>
        <v>30.45584862385321</v>
      </c>
      <c r="CS48">
        <f t="shared" si="19"/>
        <v>0.9919724770642202</v>
      </c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</row>
    <row r="49" spans="1:149" x14ac:dyDescent="0.3">
      <c r="A49" t="s">
        <v>961</v>
      </c>
      <c r="B49" t="s">
        <v>442</v>
      </c>
      <c r="C49" t="s">
        <v>442</v>
      </c>
      <c r="D49" s="6">
        <f t="shared" si="23"/>
        <v>367.03415147972134</v>
      </c>
      <c r="E49" s="6">
        <f t="shared" si="24"/>
        <v>134.61519101716178</v>
      </c>
      <c r="F49" s="6">
        <f t="shared" si="25"/>
        <v>210.96106509300245</v>
      </c>
      <c r="G49" s="6">
        <f t="shared" si="26"/>
        <v>21.32712185814918</v>
      </c>
      <c r="H49" s="6">
        <f t="shared" si="27"/>
        <v>0.13077351140790205</v>
      </c>
      <c r="I49" s="6">
        <f t="shared" si="28"/>
        <v>0</v>
      </c>
      <c r="J49" s="6">
        <f t="shared" si="29"/>
        <v>0</v>
      </c>
      <c r="K49" s="6">
        <f t="shared" si="30"/>
        <v>0</v>
      </c>
      <c r="L49" s="6">
        <f t="shared" si="31"/>
        <v>0</v>
      </c>
      <c r="M49" s="6">
        <f t="shared" si="32"/>
        <v>0</v>
      </c>
      <c r="N49" s="6">
        <f t="shared" si="33"/>
        <v>0</v>
      </c>
      <c r="O49" s="6">
        <f t="shared" si="44"/>
        <v>0.36676475601644193</v>
      </c>
      <c r="P49" s="6">
        <f t="shared" si="34"/>
        <v>0.57477230454577477</v>
      </c>
      <c r="Q49" s="6">
        <f t="shared" si="35"/>
        <v>5.810664149961943E-2</v>
      </c>
      <c r="R49" s="6">
        <f t="shared" si="36"/>
        <v>3.5629793816373869E-4</v>
      </c>
      <c r="S49" s="6">
        <f t="shared" si="37"/>
        <v>0</v>
      </c>
      <c r="T49" s="6">
        <f t="shared" si="38"/>
        <v>0</v>
      </c>
      <c r="U49" s="6">
        <f t="shared" si="39"/>
        <v>0</v>
      </c>
      <c r="V49" s="6">
        <f t="shared" si="40"/>
        <v>0</v>
      </c>
      <c r="W49" s="6">
        <f t="shared" si="41"/>
        <v>0</v>
      </c>
      <c r="X49" s="6">
        <f t="shared" si="42"/>
        <v>0</v>
      </c>
      <c r="Y49" s="7">
        <f t="shared" si="43"/>
        <v>0.57477230454577477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>
        <v>22</v>
      </c>
      <c r="AU49" t="s">
        <v>452</v>
      </c>
      <c r="AV49" s="6"/>
      <c r="AW49" s="6"/>
      <c r="AX49" s="6"/>
      <c r="AY49" s="6"/>
      <c r="AZ49" s="6"/>
      <c r="BA49" s="6"/>
      <c r="BB49" s="6"/>
      <c r="BC49" s="6"/>
      <c r="BD49" s="6"/>
      <c r="BE49">
        <v>21</v>
      </c>
      <c r="BF49" t="s">
        <v>451</v>
      </c>
      <c r="BG49">
        <f>SUMIFS('Pres Converted'!$M$2:$M$10000,'Pres Converted'!$E$2:$E$10000,$BF49,'Pres Converted'!$D$2:$D$10000,"ED",'Pres Converted'!$C$2:$C$10000,$BE49)</f>
        <v>879</v>
      </c>
      <c r="BH49">
        <f>SUMIFS('Pres Converted'!I$2:I$10000,'Pres Converted'!$E$2:$E$10000,$BF49,'Pres Converted'!$D$2:$D$10000,"ED",'Pres Converted'!$C$2:$C$10000,$BE49)</f>
        <v>563</v>
      </c>
      <c r="BI49">
        <f>SUMIFS('Pres Converted'!J$2:J$10000,'Pres Converted'!$E$2:$E$10000,$BF49,'Pres Converted'!$D$2:$D$10000,"ED",'Pres Converted'!$C$2:$C$10000,$BE49)</f>
        <v>284</v>
      </c>
      <c r="BJ49">
        <f>SUMIFS('Pres Converted'!K$2:K$10000,'Pres Converted'!$E$2:$E$10000,$BF49,'Pres Converted'!$D$2:$D$10000,"ED",'Pres Converted'!$C$2:$C$10000,$BE49)</f>
        <v>31</v>
      </c>
      <c r="BK49">
        <f>SUMIFS('Pres Converted'!L$2:L$10000,'Pres Converted'!$E$2:$E$10000,$BF49,'Pres Converted'!$D$2:$D$10000,"ED",'Pres Converted'!$C$2:$C$10000,$BE49)</f>
        <v>1</v>
      </c>
      <c r="BR49">
        <f>BG49/SUMIF('By HD'!$A$3:$A$42,$BE49,'By HD'!$B$3:$B$42)</f>
        <v>0.5040137614678899</v>
      </c>
      <c r="BS49">
        <f>$BR49*SUMIF('By HD'!$A$3:$A$42,$BE49,'By HD'!W$3:W$42)</f>
        <v>82.658256880733944</v>
      </c>
      <c r="BT49">
        <f>$BR49*SUMIF('By HD'!$A$3:$A$42,$BE49,'By HD'!X$3:X$42)</f>
        <v>47.377293577981654</v>
      </c>
      <c r="BU49">
        <f>$BR49*SUMIF('By HD'!$A$3:$A$42,$BE49,'By HD'!Y$3:Y$42)</f>
        <v>31.752866972477065</v>
      </c>
      <c r="BV49">
        <f>$BR49*SUMIF('By HD'!$A$3:$A$42,$BE49,'By HD'!Z$3:Z$42)</f>
        <v>2.5200688073394497</v>
      </c>
      <c r="BW49">
        <f>$BR49*SUMIF('By HD'!$A$3:$A$42,$BE49,'By HD'!AA$3:AA$42)</f>
        <v>1.0080275229357798</v>
      </c>
      <c r="CD49">
        <f>$BR49*SUMIF('By HD'!$A$3:$A$42,$BE49,'By HD'!AR$3:AR$42)</f>
        <v>70.561926605504581</v>
      </c>
      <c r="CE49">
        <f>$BR49*SUMIF('By HD'!$A$3:$A$42,$BE49,'By HD'!AS$3:AS$42)</f>
        <v>38.809059633027523</v>
      </c>
      <c r="CF49">
        <f>$BR49*SUMIF('By HD'!$A$3:$A$42,$BE49,'By HD'!AT$3:AT$42)</f>
        <v>28.728784403669724</v>
      </c>
      <c r="CG49">
        <f>$BR49*SUMIF('By HD'!$A$3:$A$42,$BE49,'By HD'!AU$3:AU$42)</f>
        <v>3.0240825688073394</v>
      </c>
      <c r="CH49">
        <f>$BR49*SUMIF('By HD'!$A$3:$A$42,$BE49,'By HD'!AV$3:AV$42)</f>
        <v>0</v>
      </c>
      <c r="CO49">
        <f t="shared" si="15"/>
        <v>1032.2201834862385</v>
      </c>
      <c r="CP49">
        <f t="shared" si="16"/>
        <v>649.18635321100919</v>
      </c>
      <c r="CQ49">
        <f t="shared" si="17"/>
        <v>344.48165137614677</v>
      </c>
      <c r="CR49">
        <f t="shared" si="18"/>
        <v>36.544151376146786</v>
      </c>
      <c r="CS49">
        <f t="shared" si="19"/>
        <v>2.0080275229357798</v>
      </c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</row>
    <row r="50" spans="1:149" x14ac:dyDescent="0.3">
      <c r="A50" t="s">
        <v>962</v>
      </c>
      <c r="B50" t="s">
        <v>963</v>
      </c>
      <c r="C50" t="s">
        <v>437</v>
      </c>
      <c r="D50" s="6">
        <f t="shared" si="23"/>
        <v>4775</v>
      </c>
      <c r="E50" s="6">
        <f t="shared" si="24"/>
        <v>1486</v>
      </c>
      <c r="F50" s="6">
        <f t="shared" si="25"/>
        <v>2882</v>
      </c>
      <c r="G50" s="6">
        <f t="shared" si="26"/>
        <v>380</v>
      </c>
      <c r="H50" s="6">
        <f t="shared" si="27"/>
        <v>27</v>
      </c>
      <c r="I50" s="6">
        <f t="shared" si="28"/>
        <v>0</v>
      </c>
      <c r="J50" s="6">
        <f t="shared" si="29"/>
        <v>0</v>
      </c>
      <c r="K50" s="6">
        <f t="shared" si="30"/>
        <v>0</v>
      </c>
      <c r="L50" s="6">
        <f t="shared" si="31"/>
        <v>0</v>
      </c>
      <c r="M50" s="6">
        <f t="shared" si="32"/>
        <v>0</v>
      </c>
      <c r="N50" s="6">
        <f t="shared" si="33"/>
        <v>0</v>
      </c>
      <c r="O50" s="6">
        <f t="shared" si="44"/>
        <v>0.31120418848167541</v>
      </c>
      <c r="P50" s="6">
        <f t="shared" si="34"/>
        <v>0.60356020942408373</v>
      </c>
      <c r="Q50" s="6">
        <f t="shared" si="35"/>
        <v>7.9581151832460728E-2</v>
      </c>
      <c r="R50" s="6">
        <f t="shared" si="36"/>
        <v>5.6544502617801046E-3</v>
      </c>
      <c r="S50" s="6">
        <f t="shared" si="37"/>
        <v>0</v>
      </c>
      <c r="T50" s="6">
        <f t="shared" si="38"/>
        <v>0</v>
      </c>
      <c r="U50" s="6">
        <f t="shared" si="39"/>
        <v>0</v>
      </c>
      <c r="V50" s="6">
        <f t="shared" si="40"/>
        <v>0</v>
      </c>
      <c r="W50" s="6">
        <f t="shared" si="41"/>
        <v>0</v>
      </c>
      <c r="X50" s="6">
        <f t="shared" si="42"/>
        <v>0</v>
      </c>
      <c r="Y50" s="7">
        <f t="shared" si="43"/>
        <v>0.60356020942408373</v>
      </c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>
        <v>22</v>
      </c>
      <c r="AU50" t="s">
        <v>450</v>
      </c>
      <c r="AV50" s="6"/>
      <c r="AW50" s="6"/>
      <c r="AX50" s="6"/>
      <c r="AY50" s="6"/>
      <c r="AZ50" s="6"/>
      <c r="BA50" s="6"/>
      <c r="BB50" s="6"/>
      <c r="BC50" s="6"/>
      <c r="BD50" s="6"/>
      <c r="BE50">
        <v>22</v>
      </c>
      <c r="BF50" t="s">
        <v>452</v>
      </c>
      <c r="BG50">
        <f>SUMIFS('Pres Converted'!$M$2:$M$10000,'Pres Converted'!$E$2:$E$10000,$BF50,'Pres Converted'!$D$2:$D$10000,"ED",'Pres Converted'!$C$2:$C$10000,$BE50)</f>
        <v>1728</v>
      </c>
      <c r="BH50">
        <f>SUMIFS('Pres Converted'!I$2:I$10000,'Pres Converted'!$E$2:$E$10000,$BF50,'Pres Converted'!$D$2:$D$10000,"ED",'Pres Converted'!$C$2:$C$10000,$BE50)</f>
        <v>805</v>
      </c>
      <c r="BI50">
        <f>SUMIFS('Pres Converted'!J$2:J$10000,'Pres Converted'!$E$2:$E$10000,$BF50,'Pres Converted'!$D$2:$D$10000,"ED",'Pres Converted'!$C$2:$C$10000,$BE50)</f>
        <v>876</v>
      </c>
      <c r="BJ50">
        <f>SUMIFS('Pres Converted'!K$2:K$10000,'Pres Converted'!$E$2:$E$10000,$BF50,'Pres Converted'!$D$2:$D$10000,"ED",'Pres Converted'!$C$2:$C$10000,$BE50)</f>
        <v>43</v>
      </c>
      <c r="BK50">
        <f>SUMIFS('Pres Converted'!L$2:L$10000,'Pres Converted'!$E$2:$E$10000,$BF50,'Pres Converted'!$D$2:$D$10000,"ED",'Pres Converted'!$C$2:$C$10000,$BE50)</f>
        <v>4</v>
      </c>
      <c r="BR50">
        <f>BG50/SUMIF('By HD'!$A$3:$A$42,$BE50,'By HD'!$B$3:$B$42)</f>
        <v>0.84540117416829741</v>
      </c>
      <c r="BS50">
        <f>$BR50*SUMIF('By HD'!$A$3:$A$42,$BE50,'By HD'!W$3:W$42)</f>
        <v>142.02739726027397</v>
      </c>
      <c r="BT50">
        <f>$BR50*SUMIF('By HD'!$A$3:$A$42,$BE50,'By HD'!X$3:X$42)</f>
        <v>56.641878669275926</v>
      </c>
      <c r="BU50">
        <f>$BR50*SUMIF('By HD'!$A$3:$A$42,$BE50,'By HD'!Y$3:Y$42)</f>
        <v>76.086105675146769</v>
      </c>
      <c r="BV50">
        <f>$BR50*SUMIF('By HD'!$A$3:$A$42,$BE50,'By HD'!Z$3:Z$42)</f>
        <v>8.4540117416829741</v>
      </c>
      <c r="BW50">
        <f>$BR50*SUMIF('By HD'!$A$3:$A$42,$BE50,'By HD'!AA$3:AA$42)</f>
        <v>0.84540117416829741</v>
      </c>
      <c r="CD50">
        <f>$BR50*SUMIF('By HD'!$A$3:$A$42,$BE50,'By HD'!AR$3:AR$42)</f>
        <v>62.55968688845401</v>
      </c>
      <c r="CE50">
        <f>$BR50*SUMIF('By HD'!$A$3:$A$42,$BE50,'By HD'!AS$3:AS$42)</f>
        <v>27.898238747553815</v>
      </c>
      <c r="CF50">
        <f>$BR50*SUMIF('By HD'!$A$3:$A$42,$BE50,'By HD'!AT$3:AT$42)</f>
        <v>32.970645792563602</v>
      </c>
      <c r="CG50">
        <f>$BR50*SUMIF('By HD'!$A$3:$A$42,$BE50,'By HD'!AU$3:AU$42)</f>
        <v>1.6908023483365948</v>
      </c>
      <c r="CH50">
        <f>$BR50*SUMIF('By HD'!$A$3:$A$42,$BE50,'By HD'!AV$3:AV$42)</f>
        <v>0</v>
      </c>
      <c r="CO50">
        <f t="shared" si="15"/>
        <v>1932.5870841487281</v>
      </c>
      <c r="CP50">
        <f t="shared" si="16"/>
        <v>889.54011741682973</v>
      </c>
      <c r="CQ50">
        <f t="shared" si="17"/>
        <v>985.05675146771034</v>
      </c>
      <c r="CR50">
        <f t="shared" si="18"/>
        <v>53.144814090019565</v>
      </c>
      <c r="CS50">
        <f t="shared" si="19"/>
        <v>4.8454011741682974</v>
      </c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</row>
    <row r="51" spans="1:149" x14ac:dyDescent="0.3">
      <c r="A51" t="s">
        <v>964</v>
      </c>
      <c r="B51" t="s">
        <v>452</v>
      </c>
      <c r="C51" t="s">
        <v>452</v>
      </c>
      <c r="D51" s="6">
        <f t="shared" si="23"/>
        <v>1932.5870841487281</v>
      </c>
      <c r="E51" s="6">
        <f t="shared" si="24"/>
        <v>889.54011741682973</v>
      </c>
      <c r="F51" s="6">
        <f t="shared" si="25"/>
        <v>985.05675146771034</v>
      </c>
      <c r="G51" s="6">
        <f t="shared" si="26"/>
        <v>53.144814090019565</v>
      </c>
      <c r="H51" s="6">
        <f t="shared" si="27"/>
        <v>4.8454011741682974</v>
      </c>
      <c r="I51" s="6">
        <f t="shared" si="28"/>
        <v>0</v>
      </c>
      <c r="J51" s="6">
        <f t="shared" si="29"/>
        <v>0</v>
      </c>
      <c r="K51" s="6">
        <f t="shared" si="30"/>
        <v>0</v>
      </c>
      <c r="L51" s="6">
        <f t="shared" si="31"/>
        <v>0</v>
      </c>
      <c r="M51" s="6">
        <f t="shared" si="32"/>
        <v>0</v>
      </c>
      <c r="N51" s="6">
        <f t="shared" si="33"/>
        <v>0</v>
      </c>
      <c r="O51" s="6">
        <f t="shared" si="44"/>
        <v>0.46028462298694139</v>
      </c>
      <c r="P51" s="6">
        <f t="shared" si="34"/>
        <v>0.50970885583746472</v>
      </c>
      <c r="Q51" s="6">
        <f t="shared" si="35"/>
        <v>2.7499311428664006E-2</v>
      </c>
      <c r="R51" s="6">
        <f t="shared" si="36"/>
        <v>2.5072097469297817E-3</v>
      </c>
      <c r="S51" s="6">
        <f t="shared" si="37"/>
        <v>0</v>
      </c>
      <c r="T51" s="6">
        <f t="shared" si="38"/>
        <v>0</v>
      </c>
      <c r="U51" s="6">
        <f t="shared" si="39"/>
        <v>0</v>
      </c>
      <c r="V51" s="6">
        <f t="shared" si="40"/>
        <v>0</v>
      </c>
      <c r="W51" s="6">
        <f t="shared" si="41"/>
        <v>0</v>
      </c>
      <c r="X51" s="6">
        <f t="shared" si="42"/>
        <v>0</v>
      </c>
      <c r="Y51" s="7">
        <f t="shared" si="43"/>
        <v>0.50970885583746472</v>
      </c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>
        <v>22</v>
      </c>
      <c r="AU51" t="s">
        <v>445</v>
      </c>
      <c r="AV51" s="6"/>
      <c r="AW51" s="6"/>
      <c r="AX51" s="6"/>
      <c r="AY51" s="6"/>
      <c r="AZ51" s="6"/>
      <c r="BA51" s="6"/>
      <c r="BB51" s="6"/>
      <c r="BC51" s="6"/>
      <c r="BD51" s="6"/>
      <c r="BE51">
        <v>22</v>
      </c>
      <c r="BF51" t="s">
        <v>450</v>
      </c>
      <c r="BG51">
        <f>SUMIFS('Pres Converted'!$M$2:$M$10000,'Pres Converted'!$E$2:$E$10000,$BF51,'Pres Converted'!$D$2:$D$10000,"ED",'Pres Converted'!$C$2:$C$10000,$BE51)</f>
        <v>188</v>
      </c>
      <c r="BH51">
        <f>SUMIFS('Pres Converted'!I$2:I$10000,'Pres Converted'!$E$2:$E$10000,$BF51,'Pres Converted'!$D$2:$D$10000,"ED",'Pres Converted'!$C$2:$C$10000,$BE51)</f>
        <v>124</v>
      </c>
      <c r="BI51">
        <f>SUMIFS('Pres Converted'!J$2:J$10000,'Pres Converted'!$E$2:$E$10000,$BF51,'Pres Converted'!$D$2:$D$10000,"ED",'Pres Converted'!$C$2:$C$10000,$BE51)</f>
        <v>58</v>
      </c>
      <c r="BJ51">
        <f>SUMIFS('Pres Converted'!K$2:K$10000,'Pres Converted'!$E$2:$E$10000,$BF51,'Pres Converted'!$D$2:$D$10000,"ED",'Pres Converted'!$C$2:$C$10000,$BE51)</f>
        <v>4</v>
      </c>
      <c r="BK51">
        <f>SUMIFS('Pres Converted'!L$2:L$10000,'Pres Converted'!$E$2:$E$10000,$BF51,'Pres Converted'!$D$2:$D$10000,"ED",'Pres Converted'!$C$2:$C$10000,$BE51)</f>
        <v>2</v>
      </c>
      <c r="BR51">
        <f>BG51/SUMIF('By HD'!$A$3:$A$42,$BE51,'By HD'!$B$3:$B$42)</f>
        <v>9.1976516634050876E-2</v>
      </c>
      <c r="BS51">
        <f>$BR51*SUMIF('By HD'!$A$3:$A$42,$BE51,'By HD'!W$3:W$42)</f>
        <v>15.452054794520548</v>
      </c>
      <c r="BT51">
        <f>$BR51*SUMIF('By HD'!$A$3:$A$42,$BE51,'By HD'!X$3:X$42)</f>
        <v>6.1624266144814088</v>
      </c>
      <c r="BU51">
        <f>$BR51*SUMIF('By HD'!$A$3:$A$42,$BE51,'By HD'!Y$3:Y$42)</f>
        <v>8.2778864970645785</v>
      </c>
      <c r="BV51">
        <f>$BR51*SUMIF('By HD'!$A$3:$A$42,$BE51,'By HD'!Z$3:Z$42)</f>
        <v>0.91976516634050876</v>
      </c>
      <c r="BW51">
        <f>$BR51*SUMIF('By HD'!$A$3:$A$42,$BE51,'By HD'!AA$3:AA$42)</f>
        <v>9.1976516634050876E-2</v>
      </c>
      <c r="CD51">
        <f>$BR51*SUMIF('By HD'!$A$3:$A$42,$BE51,'By HD'!AR$3:AR$42)</f>
        <v>6.8062622309197645</v>
      </c>
      <c r="CE51">
        <f>$BR51*SUMIF('By HD'!$A$3:$A$42,$BE51,'By HD'!AS$3:AS$42)</f>
        <v>3.0352250489236789</v>
      </c>
      <c r="CF51">
        <f>$BR51*SUMIF('By HD'!$A$3:$A$42,$BE51,'By HD'!AT$3:AT$42)</f>
        <v>3.5870841487279841</v>
      </c>
      <c r="CG51">
        <f>$BR51*SUMIF('By HD'!$A$3:$A$42,$BE51,'By HD'!AU$3:AU$42)</f>
        <v>0.18395303326810175</v>
      </c>
      <c r="CH51">
        <f>$BR51*SUMIF('By HD'!$A$3:$A$42,$BE51,'By HD'!AV$3:AV$42)</f>
        <v>0</v>
      </c>
      <c r="CO51">
        <f t="shared" si="15"/>
        <v>210.25831702544031</v>
      </c>
      <c r="CP51">
        <f t="shared" si="16"/>
        <v>133.19765166340508</v>
      </c>
      <c r="CQ51">
        <f t="shared" si="17"/>
        <v>69.864970645792567</v>
      </c>
      <c r="CR51">
        <f t="shared" si="18"/>
        <v>5.1037181996086103</v>
      </c>
      <c r="CS51">
        <f t="shared" si="19"/>
        <v>2.0919765166340509</v>
      </c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</row>
    <row r="52" spans="1:149" x14ac:dyDescent="0.3">
      <c r="A52" t="s">
        <v>965</v>
      </c>
      <c r="B52" t="s">
        <v>451</v>
      </c>
      <c r="C52" t="s">
        <v>451</v>
      </c>
      <c r="D52" s="6">
        <f t="shared" si="23"/>
        <v>1032.2201834862385</v>
      </c>
      <c r="E52" s="6">
        <f t="shared" si="24"/>
        <v>649.18635321100919</v>
      </c>
      <c r="F52" s="6">
        <f t="shared" si="25"/>
        <v>344.48165137614677</v>
      </c>
      <c r="G52" s="6">
        <f t="shared" si="26"/>
        <v>36.544151376146786</v>
      </c>
      <c r="H52" s="6">
        <f t="shared" si="27"/>
        <v>2.0080275229357798</v>
      </c>
      <c r="I52" s="6">
        <f t="shared" si="28"/>
        <v>0</v>
      </c>
      <c r="J52" s="6">
        <f t="shared" si="29"/>
        <v>0</v>
      </c>
      <c r="K52" s="6">
        <f t="shared" si="30"/>
        <v>0</v>
      </c>
      <c r="L52" s="6">
        <f t="shared" si="31"/>
        <v>0</v>
      </c>
      <c r="M52" s="6">
        <f t="shared" si="32"/>
        <v>0</v>
      </c>
      <c r="N52" s="6">
        <f t="shared" si="33"/>
        <v>0</v>
      </c>
      <c r="O52" s="6">
        <f t="shared" si="44"/>
        <v>0.62892235939277596</v>
      </c>
      <c r="P52" s="6">
        <f t="shared" si="34"/>
        <v>0.33372884670079633</v>
      </c>
      <c r="Q52" s="6">
        <f t="shared" si="35"/>
        <v>3.5403445854664387E-2</v>
      </c>
      <c r="R52" s="6">
        <f t="shared" si="36"/>
        <v>1.9453480517633674E-3</v>
      </c>
      <c r="S52" s="6">
        <f t="shared" si="37"/>
        <v>0</v>
      </c>
      <c r="T52" s="6">
        <f t="shared" si="38"/>
        <v>0</v>
      </c>
      <c r="U52" s="6">
        <f t="shared" si="39"/>
        <v>0</v>
      </c>
      <c r="V52" s="6">
        <f t="shared" si="40"/>
        <v>0</v>
      </c>
      <c r="W52" s="6">
        <f t="shared" si="41"/>
        <v>0</v>
      </c>
      <c r="X52" s="6">
        <f t="shared" si="42"/>
        <v>0</v>
      </c>
      <c r="Y52" s="7">
        <f t="shared" si="43"/>
        <v>2.6289223593927762</v>
      </c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>
        <v>22</v>
      </c>
      <c r="AU52" t="s">
        <v>446</v>
      </c>
      <c r="AV52" s="6"/>
      <c r="AW52" s="6"/>
      <c r="AX52" s="6"/>
      <c r="AY52" s="6"/>
      <c r="AZ52" s="6"/>
      <c r="BA52" s="6"/>
      <c r="BB52" s="6"/>
      <c r="BC52" s="6"/>
      <c r="BD52" s="6"/>
      <c r="BE52">
        <v>22</v>
      </c>
      <c r="BF52" t="s">
        <v>445</v>
      </c>
      <c r="BG52">
        <f>SUMIFS('Pres Converted'!$M$2:$M$10000,'Pres Converted'!$E$2:$E$10000,$BF52,'Pres Converted'!$D$2:$D$10000,"ED",'Pres Converted'!$C$2:$C$10000,$BE52)</f>
        <v>76</v>
      </c>
      <c r="BH52">
        <f>SUMIFS('Pres Converted'!I$2:I$10000,'Pres Converted'!$E$2:$E$10000,$BF52,'Pres Converted'!$D$2:$D$10000,"ED",'Pres Converted'!$C$2:$C$10000,$BE52)</f>
        <v>33</v>
      </c>
      <c r="BI52">
        <f>SUMIFS('Pres Converted'!J$2:J$10000,'Pres Converted'!$E$2:$E$10000,$BF52,'Pres Converted'!$D$2:$D$10000,"ED",'Pres Converted'!$C$2:$C$10000,$BE52)</f>
        <v>40</v>
      </c>
      <c r="BJ52">
        <f>SUMIFS('Pres Converted'!K$2:K$10000,'Pres Converted'!$E$2:$E$10000,$BF52,'Pres Converted'!$D$2:$D$10000,"ED",'Pres Converted'!$C$2:$C$10000,$BE52)</f>
        <v>3</v>
      </c>
      <c r="BK52">
        <f>SUMIFS('Pres Converted'!L$2:L$10000,'Pres Converted'!$E$2:$E$10000,$BF52,'Pres Converted'!$D$2:$D$10000,"ED",'Pres Converted'!$C$2:$C$10000,$BE52)</f>
        <v>0</v>
      </c>
      <c r="BR52">
        <f>BG52/SUMIF('By HD'!$A$3:$A$42,$BE52,'By HD'!$B$3:$B$42)</f>
        <v>3.7181996086105673E-2</v>
      </c>
      <c r="BS52">
        <f>$BR52*SUMIF('By HD'!$A$3:$A$42,$BE52,'By HD'!W$3:W$42)</f>
        <v>6.2465753424657535</v>
      </c>
      <c r="BT52">
        <f>$BR52*SUMIF('By HD'!$A$3:$A$42,$BE52,'By HD'!X$3:X$42)</f>
        <v>2.49119373776908</v>
      </c>
      <c r="BU52">
        <f>$BR52*SUMIF('By HD'!$A$3:$A$42,$BE52,'By HD'!Y$3:Y$42)</f>
        <v>3.3463796477495107</v>
      </c>
      <c r="BV52">
        <f>$BR52*SUMIF('By HD'!$A$3:$A$42,$BE52,'By HD'!Z$3:Z$42)</f>
        <v>0.37181996086105673</v>
      </c>
      <c r="BW52">
        <f>$BR52*SUMIF('By HD'!$A$3:$A$42,$BE52,'By HD'!AA$3:AA$42)</f>
        <v>3.7181996086105673E-2</v>
      </c>
      <c r="CD52">
        <f>$BR52*SUMIF('By HD'!$A$3:$A$42,$BE52,'By HD'!AR$3:AR$42)</f>
        <v>2.7514677103718199</v>
      </c>
      <c r="CE52">
        <f>$BR52*SUMIF('By HD'!$A$3:$A$42,$BE52,'By HD'!AS$3:AS$42)</f>
        <v>1.2270058708414873</v>
      </c>
      <c r="CF52">
        <f>$BR52*SUMIF('By HD'!$A$3:$A$42,$BE52,'By HD'!AT$3:AT$42)</f>
        <v>1.4500978473581212</v>
      </c>
      <c r="CG52">
        <f>$BR52*SUMIF('By HD'!$A$3:$A$42,$BE52,'By HD'!AU$3:AU$42)</f>
        <v>7.4363992172211346E-2</v>
      </c>
      <c r="CH52">
        <f>$BR52*SUMIF('By HD'!$A$3:$A$42,$BE52,'By HD'!AV$3:AV$42)</f>
        <v>0</v>
      </c>
      <c r="CO52">
        <f t="shared" si="15"/>
        <v>84.998043052837573</v>
      </c>
      <c r="CP52">
        <f t="shared" si="16"/>
        <v>36.718199608610568</v>
      </c>
      <c r="CQ52">
        <f t="shared" si="17"/>
        <v>44.796477495107631</v>
      </c>
      <c r="CR52">
        <f t="shared" si="18"/>
        <v>3.4461839530332679</v>
      </c>
      <c r="CS52">
        <f t="shared" si="19"/>
        <v>3.7181996086105673E-2</v>
      </c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</row>
    <row r="53" spans="1:149" x14ac:dyDescent="0.3">
      <c r="A53" t="s">
        <v>966</v>
      </c>
      <c r="B53" t="s">
        <v>967</v>
      </c>
      <c r="C53" t="s">
        <v>450</v>
      </c>
      <c r="D53" s="6">
        <f t="shared" si="23"/>
        <v>1226.0381335392017</v>
      </c>
      <c r="E53" s="6">
        <f t="shared" si="24"/>
        <v>713.01129845239586</v>
      </c>
      <c r="F53" s="6">
        <f t="shared" si="25"/>
        <v>474.38331926964577</v>
      </c>
      <c r="G53" s="6">
        <f t="shared" si="26"/>
        <v>35.559566823461822</v>
      </c>
      <c r="H53" s="6">
        <f t="shared" si="27"/>
        <v>3.0839489936982711</v>
      </c>
      <c r="I53" s="6">
        <f t="shared" si="28"/>
        <v>0</v>
      </c>
      <c r="J53" s="6">
        <f t="shared" si="29"/>
        <v>0</v>
      </c>
      <c r="K53" s="6">
        <f t="shared" si="30"/>
        <v>0</v>
      </c>
      <c r="L53" s="6">
        <f t="shared" si="31"/>
        <v>0</v>
      </c>
      <c r="M53" s="6">
        <f t="shared" si="32"/>
        <v>0</v>
      </c>
      <c r="N53" s="6">
        <f t="shared" si="33"/>
        <v>0</v>
      </c>
      <c r="O53" s="6">
        <f t="shared" si="44"/>
        <v>0.58155719544721474</v>
      </c>
      <c r="P53" s="6">
        <f t="shared" si="34"/>
        <v>0.38692378833294888</v>
      </c>
      <c r="Q53" s="6">
        <f t="shared" si="35"/>
        <v>2.9003638509034049E-2</v>
      </c>
      <c r="R53" s="6">
        <f t="shared" si="36"/>
        <v>2.5153777108023892E-3</v>
      </c>
      <c r="S53" s="6">
        <f t="shared" si="37"/>
        <v>0</v>
      </c>
      <c r="T53" s="6">
        <f t="shared" si="38"/>
        <v>0</v>
      </c>
      <c r="U53" s="6">
        <f t="shared" si="39"/>
        <v>0</v>
      </c>
      <c r="V53" s="6">
        <f t="shared" si="40"/>
        <v>0</v>
      </c>
      <c r="W53" s="6">
        <f t="shared" si="41"/>
        <v>0</v>
      </c>
      <c r="X53" s="6">
        <f t="shared" si="42"/>
        <v>0</v>
      </c>
      <c r="Y53" s="7">
        <f t="shared" si="43"/>
        <v>2.581557195447215</v>
      </c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V53" s="6"/>
      <c r="AW53" s="6"/>
      <c r="AX53" s="6"/>
      <c r="AY53" s="6"/>
      <c r="AZ53" s="6"/>
      <c r="BA53" s="6"/>
      <c r="BB53" s="6"/>
      <c r="BC53" s="6"/>
      <c r="BD53" s="6"/>
      <c r="BE53">
        <v>22</v>
      </c>
      <c r="BF53" t="s">
        <v>446</v>
      </c>
      <c r="BG53">
        <f>SUMIFS('Pres Converted'!$M$2:$M$10000,'Pres Converted'!$E$2:$E$10000,$BF53,'Pres Converted'!$D$2:$D$10000,"ED",'Pres Converted'!$C$2:$C$10000,$BE53)</f>
        <v>52</v>
      </c>
      <c r="BH53">
        <f>SUMIFS('Pres Converted'!I$2:I$10000,'Pres Converted'!$E$2:$E$10000,$BF53,'Pres Converted'!$D$2:$D$10000,"ED",'Pres Converted'!$C$2:$C$10000,$BE53)</f>
        <v>24</v>
      </c>
      <c r="BI53">
        <f>SUMIFS('Pres Converted'!J$2:J$10000,'Pres Converted'!$E$2:$E$10000,$BF53,'Pres Converted'!$D$2:$D$10000,"ED",'Pres Converted'!$C$2:$C$10000,$BE53)</f>
        <v>26</v>
      </c>
      <c r="BJ53">
        <f>SUMIFS('Pres Converted'!K$2:K$10000,'Pres Converted'!$E$2:$E$10000,$BF53,'Pres Converted'!$D$2:$D$10000,"ED",'Pres Converted'!$C$2:$C$10000,$BE53)</f>
        <v>2</v>
      </c>
      <c r="BK53">
        <f>SUMIFS('Pres Converted'!L$2:L$10000,'Pres Converted'!$E$2:$E$10000,$BF53,'Pres Converted'!$D$2:$D$10000,"ED",'Pres Converted'!$C$2:$C$10000,$BE53)</f>
        <v>0</v>
      </c>
      <c r="BR53">
        <f>BG53/SUMIF('By HD'!$A$3:$A$42,$BE53,'By HD'!$B$3:$B$42)</f>
        <v>2.5440313111545987E-2</v>
      </c>
      <c r="BS53">
        <f>$BR53*SUMIF('By HD'!$A$3:$A$42,$BE53,'By HD'!W$3:W$42)</f>
        <v>4.2739726027397253</v>
      </c>
      <c r="BT53">
        <f>$BR53*SUMIF('By HD'!$A$3:$A$42,$BE53,'By HD'!X$3:X$42)</f>
        <v>1.7045009784735812</v>
      </c>
      <c r="BU53">
        <f>$BR53*SUMIF('By HD'!$A$3:$A$42,$BE53,'By HD'!Y$3:Y$42)</f>
        <v>2.2896281800391387</v>
      </c>
      <c r="BV53">
        <f>$BR53*SUMIF('By HD'!$A$3:$A$42,$BE53,'By HD'!Z$3:Z$42)</f>
        <v>0.25440313111545987</v>
      </c>
      <c r="BW53">
        <f>$BR53*SUMIF('By HD'!$A$3:$A$42,$BE53,'By HD'!AA$3:AA$42)</f>
        <v>2.5440313111545987E-2</v>
      </c>
      <c r="CD53">
        <f>$BR53*SUMIF('By HD'!$A$3:$A$42,$BE53,'By HD'!AR$3:AR$42)</f>
        <v>1.8825831702544029</v>
      </c>
      <c r="CE53">
        <f>$BR53*SUMIF('By HD'!$A$3:$A$42,$BE53,'By HD'!AS$3:AS$42)</f>
        <v>0.83953033268101751</v>
      </c>
      <c r="CF53">
        <f>$BR53*SUMIF('By HD'!$A$3:$A$42,$BE53,'By HD'!AT$3:AT$42)</f>
        <v>0.99217221135029354</v>
      </c>
      <c r="CG53">
        <f>$BR53*SUMIF('By HD'!$A$3:$A$42,$BE53,'By HD'!AU$3:AU$42)</f>
        <v>5.0880626223091974E-2</v>
      </c>
      <c r="CH53">
        <f>$BR53*SUMIF('By HD'!$A$3:$A$42,$BE53,'By HD'!AV$3:AV$42)</f>
        <v>0</v>
      </c>
      <c r="CO53">
        <f t="shared" si="15"/>
        <v>58.156555772994125</v>
      </c>
      <c r="CP53">
        <f t="shared" si="16"/>
        <v>26.544031311154598</v>
      </c>
      <c r="CQ53">
        <f t="shared" si="17"/>
        <v>29.281800391389432</v>
      </c>
      <c r="CR53">
        <f t="shared" si="18"/>
        <v>2.3052837573385521</v>
      </c>
      <c r="CS53">
        <f t="shared" si="19"/>
        <v>2.5440313111545987E-2</v>
      </c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</row>
    <row r="54" spans="1:149" x14ac:dyDescent="0.3">
      <c r="A54" t="s">
        <v>968</v>
      </c>
      <c r="B54" t="s">
        <v>431</v>
      </c>
      <c r="C54" t="s">
        <v>431</v>
      </c>
      <c r="D54" s="6">
        <f t="shared" si="23"/>
        <v>1000.9457579972184</v>
      </c>
      <c r="E54" s="6">
        <f t="shared" si="24"/>
        <v>342.62957811775613</v>
      </c>
      <c r="F54" s="6">
        <f t="shared" si="25"/>
        <v>604.20166898470097</v>
      </c>
      <c r="G54" s="6">
        <f t="shared" si="26"/>
        <v>54.114510894761239</v>
      </c>
      <c r="H54" s="6">
        <f t="shared" si="27"/>
        <v>0</v>
      </c>
      <c r="I54" s="6">
        <f t="shared" si="28"/>
        <v>0</v>
      </c>
      <c r="J54" s="6">
        <f t="shared" si="29"/>
        <v>0</v>
      </c>
      <c r="K54" s="6">
        <f t="shared" si="30"/>
        <v>0</v>
      </c>
      <c r="L54" s="6">
        <f t="shared" si="31"/>
        <v>0</v>
      </c>
      <c r="M54" s="6">
        <f t="shared" si="32"/>
        <v>0</v>
      </c>
      <c r="N54" s="6">
        <f t="shared" si="33"/>
        <v>0</v>
      </c>
      <c r="O54" s="6">
        <f t="shared" si="44"/>
        <v>0.34230583963242922</v>
      </c>
      <c r="P54" s="6">
        <f t="shared" si="34"/>
        <v>0.60363078034682083</v>
      </c>
      <c r="Q54" s="6">
        <f t="shared" si="35"/>
        <v>5.4063380020749958E-2</v>
      </c>
      <c r="R54" s="6">
        <f t="shared" si="36"/>
        <v>0</v>
      </c>
      <c r="S54" s="6">
        <f t="shared" si="37"/>
        <v>0</v>
      </c>
      <c r="T54" s="6">
        <f t="shared" si="38"/>
        <v>0</v>
      </c>
      <c r="U54" s="6">
        <f t="shared" si="39"/>
        <v>0</v>
      </c>
      <c r="V54" s="6">
        <f t="shared" si="40"/>
        <v>0</v>
      </c>
      <c r="W54" s="6">
        <f t="shared" si="41"/>
        <v>0</v>
      </c>
      <c r="X54" s="6">
        <f t="shared" si="42"/>
        <v>0</v>
      </c>
      <c r="Y54" s="7">
        <f t="shared" si="43"/>
        <v>0.60363078034682083</v>
      </c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V54" s="6"/>
      <c r="AW54" s="6"/>
      <c r="AX54" s="6"/>
      <c r="AY54" s="6"/>
      <c r="AZ54" s="6"/>
      <c r="BA54" s="6"/>
      <c r="BB54" s="6"/>
      <c r="BC54" s="6"/>
      <c r="BD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</row>
    <row r="55" spans="1:149" x14ac:dyDescent="0.3">
      <c r="A55" t="s">
        <v>969</v>
      </c>
      <c r="B55" t="s">
        <v>428</v>
      </c>
      <c r="C55" t="s">
        <v>428</v>
      </c>
      <c r="D55" s="6">
        <f t="shared" si="23"/>
        <v>1437.0333508178639</v>
      </c>
      <c r="E55" s="6">
        <f t="shared" si="24"/>
        <v>640.86393334618663</v>
      </c>
      <c r="F55" s="6">
        <f t="shared" si="25"/>
        <v>706.14588131252788</v>
      </c>
      <c r="G55" s="6">
        <f t="shared" si="26"/>
        <v>88.064456490312821</v>
      </c>
      <c r="H55" s="6">
        <f t="shared" si="27"/>
        <v>1.9590796688364653</v>
      </c>
      <c r="I55" s="6">
        <f t="shared" si="28"/>
        <v>0</v>
      </c>
      <c r="J55" s="6">
        <f t="shared" si="29"/>
        <v>0</v>
      </c>
      <c r="K55" s="6">
        <f t="shared" si="30"/>
        <v>0</v>
      </c>
      <c r="L55" s="6">
        <f t="shared" si="31"/>
        <v>0</v>
      </c>
      <c r="M55" s="6">
        <f t="shared" si="32"/>
        <v>0</v>
      </c>
      <c r="N55" s="6">
        <f t="shared" si="33"/>
        <v>0</v>
      </c>
      <c r="O55" s="6">
        <f t="shared" si="44"/>
        <v>0.44596315943638293</v>
      </c>
      <c r="P55" s="6">
        <f t="shared" si="34"/>
        <v>0.49139143563413928</v>
      </c>
      <c r="Q55" s="6">
        <f t="shared" si="35"/>
        <v>6.1282124343316306E-2</v>
      </c>
      <c r="R55" s="6">
        <f t="shared" si="36"/>
        <v>1.3632805861614049E-3</v>
      </c>
      <c r="S55" s="6">
        <f t="shared" si="37"/>
        <v>0</v>
      </c>
      <c r="T55" s="6">
        <f t="shared" si="38"/>
        <v>0</v>
      </c>
      <c r="U55" s="6">
        <f t="shared" si="39"/>
        <v>0</v>
      </c>
      <c r="V55" s="6">
        <f t="shared" si="40"/>
        <v>0</v>
      </c>
      <c r="W55" s="6">
        <f t="shared" si="41"/>
        <v>0</v>
      </c>
      <c r="X55" s="6">
        <f t="shared" si="42"/>
        <v>0</v>
      </c>
      <c r="Y55" s="7">
        <f t="shared" si="43"/>
        <v>0.49139143563413928</v>
      </c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V55" s="6"/>
      <c r="AW55" s="6"/>
      <c r="AX55" s="6"/>
      <c r="AY55" s="6"/>
      <c r="AZ55" s="6"/>
      <c r="BA55" s="6"/>
      <c r="BB55" s="6"/>
      <c r="BC55" s="6"/>
      <c r="BD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</row>
    <row r="56" spans="1:149" x14ac:dyDescent="0.3">
      <c r="A56" t="s">
        <v>970</v>
      </c>
      <c r="B56" t="s">
        <v>433</v>
      </c>
      <c r="C56" t="s">
        <v>433</v>
      </c>
      <c r="D56" s="6">
        <f t="shared" si="23"/>
        <v>2668.9934533551555</v>
      </c>
      <c r="E56" s="6">
        <f t="shared" si="24"/>
        <v>1008.2324058919803</v>
      </c>
      <c r="F56" s="6">
        <f t="shared" si="25"/>
        <v>1550.5728314238952</v>
      </c>
      <c r="G56" s="6">
        <f t="shared" si="26"/>
        <v>101.30932896890343</v>
      </c>
      <c r="H56" s="6">
        <f t="shared" si="27"/>
        <v>8.8788870703764324</v>
      </c>
      <c r="I56" s="6">
        <f t="shared" si="28"/>
        <v>0</v>
      </c>
      <c r="J56" s="6">
        <f t="shared" si="29"/>
        <v>0</v>
      </c>
      <c r="K56" s="6">
        <f t="shared" si="30"/>
        <v>0</v>
      </c>
      <c r="L56" s="6">
        <f t="shared" si="31"/>
        <v>0</v>
      </c>
      <c r="M56" s="6">
        <f t="shared" si="32"/>
        <v>0</v>
      </c>
      <c r="N56" s="6">
        <f t="shared" si="33"/>
        <v>0</v>
      </c>
      <c r="O56" s="6">
        <f t="shared" si="44"/>
        <v>0.37775754175213322</v>
      </c>
      <c r="P56" s="6">
        <f t="shared" si="34"/>
        <v>0.5809578998684658</v>
      </c>
      <c r="Q56" s="6">
        <f t="shared" si="35"/>
        <v>3.7957878406014389E-2</v>
      </c>
      <c r="R56" s="6">
        <f t="shared" si="36"/>
        <v>3.3266799733865605E-3</v>
      </c>
      <c r="S56" s="6">
        <f t="shared" si="37"/>
        <v>0</v>
      </c>
      <c r="T56" s="6">
        <f t="shared" si="38"/>
        <v>0</v>
      </c>
      <c r="U56" s="6">
        <f t="shared" si="39"/>
        <v>0</v>
      </c>
      <c r="V56" s="6">
        <f t="shared" si="40"/>
        <v>0</v>
      </c>
      <c r="W56" s="6">
        <f t="shared" si="41"/>
        <v>0</v>
      </c>
      <c r="X56" s="6">
        <f t="shared" si="42"/>
        <v>0</v>
      </c>
      <c r="Y56" s="7">
        <f t="shared" si="43"/>
        <v>0.5809578998684658</v>
      </c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V56" s="6"/>
      <c r="AW56" s="6"/>
      <c r="AX56" s="6"/>
      <c r="AY56" s="6"/>
      <c r="AZ56" s="6"/>
      <c r="BA56" s="6"/>
      <c r="BB56" s="6"/>
      <c r="BC56" s="6"/>
      <c r="BD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</row>
    <row r="57" spans="1:149" x14ac:dyDescent="0.3">
      <c r="A57" t="s">
        <v>971</v>
      </c>
      <c r="B57" t="s">
        <v>92</v>
      </c>
      <c r="C57" t="s">
        <v>92</v>
      </c>
      <c r="D57" s="6">
        <f t="shared" si="23"/>
        <v>341.44512443900447</v>
      </c>
      <c r="E57" s="6">
        <f t="shared" si="24"/>
        <v>103.19991840065279</v>
      </c>
      <c r="F57" s="6">
        <f t="shared" si="25"/>
        <v>225.3716850265198</v>
      </c>
      <c r="G57" s="6">
        <f t="shared" si="26"/>
        <v>11.339453284373725</v>
      </c>
      <c r="H57" s="6">
        <f t="shared" si="27"/>
        <v>1.5340677274581804</v>
      </c>
      <c r="I57" s="6">
        <f t="shared" si="28"/>
        <v>0</v>
      </c>
      <c r="J57" s="6">
        <f t="shared" si="29"/>
        <v>0</v>
      </c>
      <c r="K57" s="6">
        <f t="shared" si="30"/>
        <v>0</v>
      </c>
      <c r="L57" s="6">
        <f t="shared" si="31"/>
        <v>0</v>
      </c>
      <c r="M57" s="6">
        <f t="shared" si="32"/>
        <v>0</v>
      </c>
      <c r="N57" s="6">
        <f t="shared" si="33"/>
        <v>0</v>
      </c>
      <c r="O57" s="6">
        <f t="shared" si="44"/>
        <v>0.30224452192782258</v>
      </c>
      <c r="P57" s="6">
        <f t="shared" si="34"/>
        <v>0.66005243272050307</v>
      </c>
      <c r="Q57" s="6">
        <f t="shared" si="35"/>
        <v>3.3210177778946137E-2</v>
      </c>
      <c r="R57" s="6">
        <f t="shared" si="36"/>
        <v>4.4928675727282947E-3</v>
      </c>
      <c r="S57" s="6">
        <f t="shared" si="37"/>
        <v>0</v>
      </c>
      <c r="T57" s="6">
        <f t="shared" si="38"/>
        <v>0</v>
      </c>
      <c r="U57" s="6">
        <f t="shared" si="39"/>
        <v>0</v>
      </c>
      <c r="V57" s="6">
        <f t="shared" si="40"/>
        <v>0</v>
      </c>
      <c r="W57" s="6">
        <f t="shared" si="41"/>
        <v>0</v>
      </c>
      <c r="X57" s="6">
        <f t="shared" si="42"/>
        <v>0</v>
      </c>
      <c r="Y57" s="7">
        <f t="shared" si="43"/>
        <v>0.66005243272050307</v>
      </c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V57" s="6"/>
      <c r="AW57" s="6"/>
      <c r="AX57" s="6"/>
      <c r="AY57" s="6"/>
      <c r="AZ57" s="6"/>
      <c r="BA57" s="6"/>
      <c r="BB57" s="6"/>
      <c r="BC57" s="6"/>
      <c r="BD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</row>
    <row r="58" spans="1:149" x14ac:dyDescent="0.3">
      <c r="A58" t="s">
        <v>972</v>
      </c>
      <c r="B58" t="s">
        <v>973</v>
      </c>
      <c r="C58" t="s">
        <v>448</v>
      </c>
      <c r="D58" s="6">
        <f t="shared" si="23"/>
        <v>1489.1108987607554</v>
      </c>
      <c r="E58" s="6">
        <f t="shared" si="24"/>
        <v>563.37043507361511</v>
      </c>
      <c r="F58" s="6">
        <f t="shared" si="25"/>
        <v>794.80083803530169</v>
      </c>
      <c r="G58" s="6">
        <f t="shared" si="26"/>
        <v>130.64733877768435</v>
      </c>
      <c r="H58" s="6">
        <f t="shared" si="27"/>
        <v>0.29228687415426252</v>
      </c>
      <c r="I58" s="6">
        <f t="shared" si="28"/>
        <v>0</v>
      </c>
      <c r="J58" s="6">
        <f t="shared" si="29"/>
        <v>0</v>
      </c>
      <c r="K58" s="6">
        <f t="shared" si="30"/>
        <v>0</v>
      </c>
      <c r="L58" s="6">
        <f t="shared" si="31"/>
        <v>0</v>
      </c>
      <c r="M58" s="6">
        <f t="shared" si="32"/>
        <v>0</v>
      </c>
      <c r="N58" s="6">
        <f t="shared" si="33"/>
        <v>0</v>
      </c>
      <c r="O58" s="6">
        <f t="shared" si="44"/>
        <v>0.37832671531882178</v>
      </c>
      <c r="P58" s="6">
        <f t="shared" si="34"/>
        <v>0.53374187154008368</v>
      </c>
      <c r="Q58" s="6">
        <f t="shared" si="35"/>
        <v>8.7735130329386235E-2</v>
      </c>
      <c r="R58" s="6">
        <f t="shared" si="36"/>
        <v>1.9628281170831866E-4</v>
      </c>
      <c r="S58" s="6">
        <f t="shared" si="37"/>
        <v>0</v>
      </c>
      <c r="T58" s="6">
        <f t="shared" si="38"/>
        <v>0</v>
      </c>
      <c r="U58" s="6">
        <f t="shared" si="39"/>
        <v>0</v>
      </c>
      <c r="V58" s="6">
        <f t="shared" si="40"/>
        <v>0</v>
      </c>
      <c r="W58" s="6">
        <f t="shared" si="41"/>
        <v>0</v>
      </c>
      <c r="X58" s="6">
        <f t="shared" si="42"/>
        <v>0</v>
      </c>
      <c r="Y58" s="7">
        <f t="shared" si="43"/>
        <v>0.53374187154008368</v>
      </c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V58" s="6"/>
      <c r="AW58" s="6"/>
      <c r="AX58" s="6"/>
      <c r="AY58" s="6"/>
      <c r="AZ58" s="6"/>
      <c r="BA58" s="6"/>
      <c r="BB58" s="6"/>
      <c r="BC58" s="6"/>
      <c r="BD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</row>
    <row r="59" spans="1:149" x14ac:dyDescent="0.3">
      <c r="A59" t="s">
        <v>974</v>
      </c>
      <c r="B59" t="s">
        <v>975</v>
      </c>
      <c r="C59" t="s">
        <v>436</v>
      </c>
      <c r="D59" s="6">
        <f t="shared" si="23"/>
        <v>2762.8635075049983</v>
      </c>
      <c r="E59" s="6">
        <f t="shared" si="24"/>
        <v>992.44324251738226</v>
      </c>
      <c r="F59" s="6">
        <f t="shared" si="25"/>
        <v>1568.7557667631525</v>
      </c>
      <c r="G59" s="6">
        <f t="shared" si="26"/>
        <v>196.66449822446361</v>
      </c>
      <c r="H59" s="6">
        <f t="shared" si="27"/>
        <v>5</v>
      </c>
      <c r="I59" s="6">
        <f t="shared" si="28"/>
        <v>0</v>
      </c>
      <c r="J59" s="6">
        <f t="shared" si="29"/>
        <v>0</v>
      </c>
      <c r="K59" s="6">
        <f t="shared" si="30"/>
        <v>0</v>
      </c>
      <c r="L59" s="6">
        <f t="shared" si="31"/>
        <v>0</v>
      </c>
      <c r="M59" s="6">
        <f t="shared" si="32"/>
        <v>0</v>
      </c>
      <c r="N59" s="6">
        <f t="shared" si="33"/>
        <v>0</v>
      </c>
      <c r="O59" s="6">
        <f t="shared" si="44"/>
        <v>0.35920820548012061</v>
      </c>
      <c r="P59" s="6">
        <f t="shared" si="34"/>
        <v>0.56780067582123017</v>
      </c>
      <c r="Q59" s="6">
        <f t="shared" si="35"/>
        <v>7.1181402081661765E-2</v>
      </c>
      <c r="R59" s="6">
        <f t="shared" si="36"/>
        <v>1.8097166169874406E-3</v>
      </c>
      <c r="S59" s="6">
        <f t="shared" si="37"/>
        <v>0</v>
      </c>
      <c r="T59" s="6">
        <f t="shared" si="38"/>
        <v>0</v>
      </c>
      <c r="U59" s="6">
        <f t="shared" si="39"/>
        <v>0</v>
      </c>
      <c r="V59" s="6">
        <f t="shared" si="40"/>
        <v>0</v>
      </c>
      <c r="W59" s="6">
        <f t="shared" si="41"/>
        <v>0</v>
      </c>
      <c r="X59" s="6">
        <f t="shared" si="42"/>
        <v>0</v>
      </c>
      <c r="Y59" s="7">
        <f t="shared" si="43"/>
        <v>0.56780067582123017</v>
      </c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V59" s="6"/>
      <c r="AW59" s="6"/>
      <c r="AX59" s="6"/>
      <c r="AY59" s="6"/>
      <c r="AZ59" s="6"/>
      <c r="BA59" s="6"/>
      <c r="BB59" s="6"/>
      <c r="BC59" s="6"/>
      <c r="BD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</row>
    <row r="60" spans="1:149" x14ac:dyDescent="0.3">
      <c r="A60" t="s">
        <v>976</v>
      </c>
      <c r="B60" t="s">
        <v>977</v>
      </c>
      <c r="C60" t="s">
        <v>445</v>
      </c>
      <c r="D60" s="6">
        <f t="shared" si="23"/>
        <v>1040.3373608266256</v>
      </c>
      <c r="E60" s="6">
        <f t="shared" si="24"/>
        <v>494.82472264870631</v>
      </c>
      <c r="F60" s="6">
        <f t="shared" si="25"/>
        <v>513.33866780031406</v>
      </c>
      <c r="G60" s="6">
        <f t="shared" si="26"/>
        <v>25.555100769310947</v>
      </c>
      <c r="H60" s="6">
        <f t="shared" si="27"/>
        <v>6.6188696082943643</v>
      </c>
      <c r="I60" s="6">
        <f t="shared" si="28"/>
        <v>0</v>
      </c>
      <c r="J60" s="6">
        <f t="shared" si="29"/>
        <v>0</v>
      </c>
      <c r="K60" s="6">
        <f t="shared" si="30"/>
        <v>0</v>
      </c>
      <c r="L60" s="6">
        <f t="shared" si="31"/>
        <v>0</v>
      </c>
      <c r="M60" s="6">
        <f t="shared" si="32"/>
        <v>0</v>
      </c>
      <c r="N60" s="6">
        <f t="shared" si="33"/>
        <v>0</v>
      </c>
      <c r="O60" s="6">
        <f t="shared" si="44"/>
        <v>0.47563871228803239</v>
      </c>
      <c r="P60" s="6">
        <f t="shared" si="34"/>
        <v>0.49343480983171478</v>
      </c>
      <c r="Q60" s="6">
        <f t="shared" si="35"/>
        <v>2.4564243995818351E-2</v>
      </c>
      <c r="R60" s="6">
        <f t="shared" si="36"/>
        <v>6.362233884434544E-3</v>
      </c>
      <c r="S60" s="6">
        <f t="shared" si="37"/>
        <v>0</v>
      </c>
      <c r="T60" s="6">
        <f t="shared" si="38"/>
        <v>0</v>
      </c>
      <c r="U60" s="6">
        <f t="shared" si="39"/>
        <v>0</v>
      </c>
      <c r="V60" s="6">
        <f t="shared" si="40"/>
        <v>0</v>
      </c>
      <c r="W60" s="6">
        <f t="shared" si="41"/>
        <v>0</v>
      </c>
      <c r="X60" s="6">
        <f t="shared" si="42"/>
        <v>0</v>
      </c>
      <c r="Y60" s="7">
        <f t="shared" si="43"/>
        <v>0.49343480983171478</v>
      </c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V60" s="6"/>
      <c r="AW60" s="6"/>
      <c r="AX60" s="6"/>
      <c r="AY60" s="6"/>
      <c r="AZ60" s="6"/>
      <c r="BA60" s="6"/>
      <c r="BB60" s="6"/>
      <c r="BC60" s="6"/>
      <c r="BD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</row>
    <row r="61" spans="1:149" x14ac:dyDescent="0.3">
      <c r="A61" t="s">
        <v>978</v>
      </c>
      <c r="B61" t="s">
        <v>432</v>
      </c>
      <c r="C61" t="s">
        <v>432</v>
      </c>
      <c r="D61" s="6">
        <f t="shared" si="23"/>
        <v>845.75104311543805</v>
      </c>
      <c r="E61" s="6">
        <f t="shared" si="24"/>
        <v>327.53917477978672</v>
      </c>
      <c r="F61" s="6">
        <f t="shared" si="25"/>
        <v>461.13073713490962</v>
      </c>
      <c r="G61" s="6">
        <f t="shared" si="26"/>
        <v>57.081131200741773</v>
      </c>
      <c r="H61" s="6">
        <f t="shared" si="27"/>
        <v>0</v>
      </c>
      <c r="I61" s="6">
        <f t="shared" si="28"/>
        <v>0</v>
      </c>
      <c r="J61" s="6">
        <f t="shared" si="29"/>
        <v>0</v>
      </c>
      <c r="K61" s="6">
        <f t="shared" si="30"/>
        <v>0</v>
      </c>
      <c r="L61" s="6">
        <f t="shared" si="31"/>
        <v>0</v>
      </c>
      <c r="M61" s="6">
        <f t="shared" si="32"/>
        <v>0</v>
      </c>
      <c r="N61" s="6">
        <f t="shared" si="33"/>
        <v>0</v>
      </c>
      <c r="O61" s="6">
        <f t="shared" si="44"/>
        <v>0.38727611091468711</v>
      </c>
      <c r="P61" s="6">
        <f t="shared" si="34"/>
        <v>0.54523224167276496</v>
      </c>
      <c r="Q61" s="6">
        <f t="shared" si="35"/>
        <v>6.7491647412547942E-2</v>
      </c>
      <c r="R61" s="6">
        <f t="shared" si="36"/>
        <v>0</v>
      </c>
      <c r="S61" s="6">
        <f t="shared" si="37"/>
        <v>0</v>
      </c>
      <c r="T61" s="6">
        <f t="shared" si="38"/>
        <v>0</v>
      </c>
      <c r="U61" s="6">
        <f t="shared" si="39"/>
        <v>0</v>
      </c>
      <c r="V61" s="6">
        <f t="shared" si="40"/>
        <v>0</v>
      </c>
      <c r="W61" s="6">
        <f t="shared" si="41"/>
        <v>0</v>
      </c>
      <c r="X61" s="6">
        <f t="shared" si="42"/>
        <v>0</v>
      </c>
      <c r="Y61" s="7">
        <f t="shared" si="43"/>
        <v>0.54523224167276496</v>
      </c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V61" s="6"/>
      <c r="AW61" s="6"/>
      <c r="AX61" s="6"/>
      <c r="AY61" s="6"/>
      <c r="AZ61" s="6"/>
      <c r="BA61" s="6"/>
      <c r="BB61" s="6"/>
      <c r="BC61" s="6"/>
      <c r="BD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</row>
    <row r="62" spans="1:149" x14ac:dyDescent="0.3">
      <c r="A62" t="s">
        <v>979</v>
      </c>
      <c r="B62" t="s">
        <v>69</v>
      </c>
      <c r="C62" t="s">
        <v>69</v>
      </c>
      <c r="D62" s="6">
        <f t="shared" si="23"/>
        <v>174.65302782324059</v>
      </c>
      <c r="E62" s="6">
        <f t="shared" si="24"/>
        <v>85.317512274959086</v>
      </c>
      <c r="F62" s="6">
        <f t="shared" si="25"/>
        <v>82.360065466448447</v>
      </c>
      <c r="G62" s="6">
        <f t="shared" si="26"/>
        <v>6.3944353518821604</v>
      </c>
      <c r="H62" s="6">
        <f t="shared" si="27"/>
        <v>0.5810147299509002</v>
      </c>
      <c r="I62" s="6">
        <f t="shared" si="28"/>
        <v>0</v>
      </c>
      <c r="J62" s="6">
        <f t="shared" si="29"/>
        <v>0</v>
      </c>
      <c r="K62" s="6">
        <f t="shared" si="30"/>
        <v>0</v>
      </c>
      <c r="L62" s="6">
        <f t="shared" si="31"/>
        <v>0</v>
      </c>
      <c r="M62" s="6">
        <f t="shared" si="32"/>
        <v>0</v>
      </c>
      <c r="N62" s="6">
        <f t="shared" si="33"/>
        <v>0</v>
      </c>
      <c r="O62" s="6">
        <f t="shared" si="44"/>
        <v>0.48849718403568448</v>
      </c>
      <c r="P62" s="6">
        <f t="shared" si="34"/>
        <v>0.47156391442467177</v>
      </c>
      <c r="Q62" s="6">
        <f t="shared" si="35"/>
        <v>3.661222156625716E-2</v>
      </c>
      <c r="R62" s="6">
        <f t="shared" si="36"/>
        <v>3.3266799733865605E-3</v>
      </c>
      <c r="S62" s="6">
        <f t="shared" si="37"/>
        <v>0</v>
      </c>
      <c r="T62" s="6">
        <f t="shared" si="38"/>
        <v>0</v>
      </c>
      <c r="U62" s="6">
        <f t="shared" si="39"/>
        <v>0</v>
      </c>
      <c r="V62" s="6">
        <f t="shared" si="40"/>
        <v>0</v>
      </c>
      <c r="W62" s="6">
        <f t="shared" si="41"/>
        <v>0</v>
      </c>
      <c r="X62" s="6">
        <f t="shared" si="42"/>
        <v>0</v>
      </c>
      <c r="Y62" s="7">
        <f t="shared" si="43"/>
        <v>2.4884971840356847</v>
      </c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V62" s="6"/>
      <c r="AW62" s="6"/>
      <c r="AX62" s="6"/>
      <c r="AY62" s="6"/>
      <c r="AZ62" s="6"/>
      <c r="BA62" s="6"/>
      <c r="BB62" s="6"/>
      <c r="BC62" s="6"/>
      <c r="BD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</row>
    <row r="63" spans="1:149" x14ac:dyDescent="0.3">
      <c r="A63" t="s">
        <v>980</v>
      </c>
      <c r="B63" t="s">
        <v>981</v>
      </c>
      <c r="C63" t="s">
        <v>446</v>
      </c>
      <c r="D63" s="6">
        <f t="shared" si="23"/>
        <v>2034.47035172496</v>
      </c>
      <c r="E63" s="6">
        <f t="shared" si="24"/>
        <v>852.12834490087857</v>
      </c>
      <c r="F63" s="6">
        <f t="shared" si="25"/>
        <v>1051.0006381691439</v>
      </c>
      <c r="G63" s="6">
        <f t="shared" si="26"/>
        <v>117.97142829479952</v>
      </c>
      <c r="H63" s="6">
        <f t="shared" si="27"/>
        <v>13.369940360137932</v>
      </c>
      <c r="I63" s="6">
        <f t="shared" si="28"/>
        <v>0</v>
      </c>
      <c r="J63" s="6">
        <f t="shared" si="29"/>
        <v>0</v>
      </c>
      <c r="K63" s="6">
        <f t="shared" si="30"/>
        <v>0</v>
      </c>
      <c r="L63" s="6">
        <f t="shared" si="31"/>
        <v>0</v>
      </c>
      <c r="M63" s="6">
        <f t="shared" si="32"/>
        <v>0</v>
      </c>
      <c r="N63" s="6">
        <f t="shared" si="33"/>
        <v>0</v>
      </c>
      <c r="O63" s="6">
        <f t="shared" si="44"/>
        <v>0.41884530004499065</v>
      </c>
      <c r="P63" s="6">
        <f t="shared" si="34"/>
        <v>0.51659668437932027</v>
      </c>
      <c r="Q63" s="6">
        <f t="shared" si="35"/>
        <v>5.7986309898679748E-2</v>
      </c>
      <c r="R63" s="6">
        <f t="shared" si="36"/>
        <v>6.5717056770092531E-3</v>
      </c>
      <c r="S63" s="6">
        <f t="shared" si="37"/>
        <v>0</v>
      </c>
      <c r="T63" s="6">
        <f t="shared" si="38"/>
        <v>0</v>
      </c>
      <c r="U63" s="6">
        <f t="shared" si="39"/>
        <v>0</v>
      </c>
      <c r="V63" s="6">
        <f t="shared" si="40"/>
        <v>0</v>
      </c>
      <c r="W63" s="6">
        <f t="shared" si="41"/>
        <v>0</v>
      </c>
      <c r="X63" s="6">
        <f t="shared" si="42"/>
        <v>0</v>
      </c>
      <c r="Y63" s="7">
        <f t="shared" si="43"/>
        <v>0.51659668437932027</v>
      </c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V63" s="6"/>
      <c r="AW63" s="6"/>
      <c r="AX63" s="6"/>
      <c r="AY63" s="6"/>
      <c r="AZ63" s="6"/>
      <c r="BA63" s="6"/>
      <c r="BB63" s="6"/>
      <c r="BC63" s="6"/>
      <c r="BD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</row>
    <row r="64" spans="1:149" x14ac:dyDescent="0.3">
      <c r="B64" t="s">
        <v>41</v>
      </c>
      <c r="D64" s="6">
        <f>SUM(D35:D63)</f>
        <v>123574</v>
      </c>
      <c r="E64" s="6">
        <f t="shared" ref="E64:N64" si="45">SUM(E35:E63)</f>
        <v>44057.999999999985</v>
      </c>
      <c r="F64" s="6">
        <f t="shared" si="45"/>
        <v>71555</v>
      </c>
      <c r="G64" s="6">
        <f t="shared" si="45"/>
        <v>6785.0000000000009</v>
      </c>
      <c r="H64" s="6">
        <f t="shared" si="45"/>
        <v>1176</v>
      </c>
      <c r="I64" s="6">
        <f t="shared" si="45"/>
        <v>0</v>
      </c>
      <c r="J64" s="6">
        <f t="shared" si="45"/>
        <v>0</v>
      </c>
      <c r="K64" s="6">
        <f t="shared" si="45"/>
        <v>0</v>
      </c>
      <c r="L64" s="6">
        <f t="shared" si="45"/>
        <v>0</v>
      </c>
      <c r="M64" s="6">
        <f t="shared" si="45"/>
        <v>0</v>
      </c>
      <c r="N64" s="6">
        <f t="shared" si="45"/>
        <v>0</v>
      </c>
      <c r="O64" s="6">
        <f t="shared" si="44"/>
        <v>0.35653130917506909</v>
      </c>
      <c r="P64" s="6">
        <f t="shared" si="34"/>
        <v>0.57904575396118929</v>
      </c>
      <c r="Q64" s="6">
        <f t="shared" si="35"/>
        <v>5.4906371890527141E-2</v>
      </c>
      <c r="R64" s="6">
        <f t="shared" si="36"/>
        <v>9.5165649732144308E-3</v>
      </c>
      <c r="S64" s="6">
        <f t="shared" si="37"/>
        <v>0</v>
      </c>
      <c r="T64" s="6">
        <f t="shared" si="38"/>
        <v>0</v>
      </c>
      <c r="U64" s="6">
        <f t="shared" si="39"/>
        <v>0</v>
      </c>
      <c r="V64" s="6">
        <f t="shared" si="40"/>
        <v>0</v>
      </c>
      <c r="W64" s="6">
        <f t="shared" si="41"/>
        <v>0</v>
      </c>
      <c r="X64" s="6">
        <f t="shared" si="42"/>
        <v>0</v>
      </c>
      <c r="Y64" s="7">
        <f t="shared" si="43"/>
        <v>0.57904575396118929</v>
      </c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V64" s="6"/>
      <c r="AW64" s="6"/>
      <c r="AX64" s="6"/>
      <c r="AY64" s="6"/>
      <c r="AZ64" s="6"/>
      <c r="BA64" s="6"/>
      <c r="BB64" s="6"/>
      <c r="BC64" s="6"/>
      <c r="BD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</row>
    <row r="65" spans="1:149" x14ac:dyDescent="0.3"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V65" s="6"/>
      <c r="AW65" s="6"/>
      <c r="AX65" s="6"/>
      <c r="AY65" s="6"/>
      <c r="AZ65" s="6"/>
      <c r="BA65" s="6"/>
      <c r="BB65" s="6"/>
      <c r="BC65" s="6"/>
      <c r="BD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</row>
    <row r="66" spans="1:149" x14ac:dyDescent="0.3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V66" s="6"/>
      <c r="AW66" s="6"/>
      <c r="AX66" s="6"/>
      <c r="AY66" s="6"/>
      <c r="AZ66" s="6"/>
      <c r="BA66" s="6"/>
      <c r="BB66" s="6"/>
      <c r="BC66" s="6"/>
      <c r="BD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</row>
    <row r="67" spans="1:149" x14ac:dyDescent="0.3">
      <c r="A67" s="8" t="s">
        <v>984</v>
      </c>
      <c r="B67" t="s">
        <v>934</v>
      </c>
      <c r="C67" t="s">
        <v>935</v>
      </c>
      <c r="D67" t="s">
        <v>985</v>
      </c>
      <c r="E67" t="s">
        <v>6</v>
      </c>
      <c r="F67" t="s">
        <v>7</v>
      </c>
      <c r="G67" t="s">
        <v>8</v>
      </c>
      <c r="H67" t="s">
        <v>9</v>
      </c>
      <c r="K67" s="4"/>
      <c r="L67" s="4"/>
      <c r="M67" s="5"/>
      <c r="N67" s="4"/>
      <c r="O67" t="s">
        <v>454</v>
      </c>
      <c r="P67" t="s">
        <v>930</v>
      </c>
      <c r="Q67" t="s">
        <v>931</v>
      </c>
      <c r="R67" t="s">
        <v>455</v>
      </c>
      <c r="T67" s="4"/>
      <c r="U67" s="4"/>
      <c r="V67" s="4"/>
      <c r="W67" s="4"/>
      <c r="X67" s="4"/>
      <c r="Y67" s="3" t="s">
        <v>987</v>
      </c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V67" s="6"/>
      <c r="AW67" s="6"/>
      <c r="AX67" s="6"/>
      <c r="AY67" s="6"/>
      <c r="AZ67" s="6"/>
      <c r="BA67" s="6"/>
      <c r="BB67" s="6"/>
      <c r="BC67" s="6"/>
      <c r="BD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</row>
    <row r="68" spans="1:149" x14ac:dyDescent="0.3">
      <c r="A68" t="s">
        <v>938</v>
      </c>
      <c r="B68" t="s">
        <v>441</v>
      </c>
      <c r="C68" t="s">
        <v>441</v>
      </c>
      <c r="D68" s="6">
        <f>SUMIF($BF$78:$BF$145,$C68,CO$78:CO$145)</f>
        <v>310.49216027874564</v>
      </c>
      <c r="E68" s="6">
        <f t="shared" ref="E68:N93" si="46">SUMIF($BF$78:$BF$145,$C68,CP$78:CP$145)</f>
        <v>106.15826190678533</v>
      </c>
      <c r="F68" s="6">
        <f t="shared" si="46"/>
        <v>198.90983789411064</v>
      </c>
      <c r="G68" s="6">
        <f t="shared" si="46"/>
        <v>5.7650268911847906</v>
      </c>
      <c r="H68" s="6">
        <f t="shared" si="46"/>
        <v>-0.34096641333511396</v>
      </c>
      <c r="I68" s="6">
        <f t="shared" si="46"/>
        <v>0</v>
      </c>
      <c r="J68" s="6">
        <f t="shared" si="46"/>
        <v>0</v>
      </c>
      <c r="K68" s="6">
        <f t="shared" si="46"/>
        <v>0</v>
      </c>
      <c r="L68" s="6">
        <f t="shared" si="46"/>
        <v>0</v>
      </c>
      <c r="M68" s="6">
        <f t="shared" si="46"/>
        <v>0</v>
      </c>
      <c r="N68" s="6">
        <f t="shared" si="46"/>
        <v>0</v>
      </c>
      <c r="O68" s="6">
        <f t="shared" ref="O68:O97" si="47">E68/$D68</f>
        <v>0.34190319591799451</v>
      </c>
      <c r="P68" s="6">
        <f t="shared" ref="P68:P97" si="48">F68/$D68</f>
        <v>0.64062756919704023</v>
      </c>
      <c r="Q68" s="6">
        <f t="shared" ref="Q68:Q97" si="49">G68/$D68</f>
        <v>1.8567383105612758E-2</v>
      </c>
      <c r="R68" s="6">
        <f t="shared" ref="R68:R97" si="50">H68/$D68</f>
        <v>-1.0981482206475356E-3</v>
      </c>
      <c r="S68" s="6">
        <f t="shared" ref="S68:S97" si="51">I68/$D68</f>
        <v>0</v>
      </c>
      <c r="T68" s="6">
        <f t="shared" ref="T68:T97" si="52">J68/$D68</f>
        <v>0</v>
      </c>
      <c r="U68" s="6">
        <f t="shared" ref="U68:U97" si="53">K68/$D68</f>
        <v>0</v>
      </c>
      <c r="V68" s="6">
        <f t="shared" ref="V68:V97" si="54">L68/$D68</f>
        <v>0</v>
      </c>
      <c r="W68" s="6">
        <f t="shared" ref="W68:W97" si="55">M68/$D68</f>
        <v>0</v>
      </c>
      <c r="X68" s="6">
        <f t="shared" ref="X68:X97" si="56">N68/$D68</f>
        <v>0</v>
      </c>
      <c r="Y68" s="7">
        <f t="shared" ref="Y68:Y97" si="57">IF(D68=0,10,IF(MAX(E68:N68)=LARGE(E68:N68,2),9,IF(F68=MAX(E68:N68),P68,IF(E68=MAX(E68:N68),O68+2,IF(G68=MAX(D68:N68),Q68+3,-1)))))</f>
        <v>0.64062756919704023</v>
      </c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V68" s="6"/>
      <c r="AW68" s="6"/>
      <c r="AX68" s="6"/>
      <c r="AY68" s="6"/>
      <c r="AZ68" s="6"/>
      <c r="BA68" s="6"/>
      <c r="BB68" s="6"/>
      <c r="BC68" s="6"/>
      <c r="BD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</row>
    <row r="69" spans="1:149" x14ac:dyDescent="0.3">
      <c r="A69" t="s">
        <v>944</v>
      </c>
      <c r="B69" t="s">
        <v>440</v>
      </c>
      <c r="C69" t="s">
        <v>440</v>
      </c>
      <c r="D69" s="6">
        <f t="shared" ref="D69:I96" si="58">SUMIF($BF$78:$BF$145,$C69,CO$78:CO$145)</f>
        <v>641.91637630662024</v>
      </c>
      <c r="E69" s="6">
        <f t="shared" si="46"/>
        <v>231.95148356784713</v>
      </c>
      <c r="F69" s="6">
        <f t="shared" si="46"/>
        <v>379.295529871675</v>
      </c>
      <c r="G69" s="6">
        <f t="shared" si="46"/>
        <v>22.071146305041946</v>
      </c>
      <c r="H69" s="6">
        <f t="shared" si="46"/>
        <v>8.5982165620561126</v>
      </c>
      <c r="I69" s="6">
        <f t="shared" si="46"/>
        <v>0</v>
      </c>
      <c r="J69" s="6">
        <f t="shared" si="46"/>
        <v>0</v>
      </c>
      <c r="K69" s="6">
        <f t="shared" si="46"/>
        <v>0</v>
      </c>
      <c r="L69" s="6">
        <f t="shared" si="46"/>
        <v>0</v>
      </c>
      <c r="M69" s="6">
        <f t="shared" si="46"/>
        <v>0</v>
      </c>
      <c r="N69" s="6">
        <f t="shared" si="46"/>
        <v>0</v>
      </c>
      <c r="O69" s="6">
        <f t="shared" si="47"/>
        <v>0.36134221236482728</v>
      </c>
      <c r="P69" s="6">
        <f t="shared" si="48"/>
        <v>0.59087997108598345</v>
      </c>
      <c r="Q69" s="6">
        <f t="shared" si="49"/>
        <v>3.4383211146648419E-2</v>
      </c>
      <c r="R69" s="6">
        <f t="shared" si="50"/>
        <v>1.3394605402540869E-2</v>
      </c>
      <c r="S69" s="6">
        <f t="shared" si="51"/>
        <v>0</v>
      </c>
      <c r="T69" s="6">
        <f t="shared" si="52"/>
        <v>0</v>
      </c>
      <c r="U69" s="6">
        <f t="shared" si="53"/>
        <v>0</v>
      </c>
      <c r="V69" s="6">
        <f t="shared" si="54"/>
        <v>0</v>
      </c>
      <c r="W69" s="6">
        <f t="shared" si="55"/>
        <v>0</v>
      </c>
      <c r="X69" s="6">
        <f t="shared" si="56"/>
        <v>0</v>
      </c>
      <c r="Y69" s="7">
        <f t="shared" si="57"/>
        <v>0.59087997108598345</v>
      </c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V69" s="6"/>
      <c r="AW69" s="6"/>
      <c r="AX69" s="6"/>
      <c r="AY69" s="6"/>
      <c r="AZ69" s="6"/>
      <c r="BA69" s="6"/>
      <c r="BB69" s="6"/>
      <c r="BC69" s="6"/>
      <c r="BD69" s="6"/>
      <c r="BE69" s="9"/>
      <c r="BF69" s="2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</row>
    <row r="70" spans="1:149" x14ac:dyDescent="0.3">
      <c r="A70" t="s">
        <v>945</v>
      </c>
      <c r="B70" t="s">
        <v>438</v>
      </c>
      <c r="C70" t="s">
        <v>438</v>
      </c>
      <c r="D70" s="6">
        <f t="shared" si="58"/>
        <v>51877</v>
      </c>
      <c r="E70" s="6">
        <f t="shared" si="46"/>
        <v>17136</v>
      </c>
      <c r="F70" s="6">
        <f t="shared" si="46"/>
        <v>31884</v>
      </c>
      <c r="G70" s="6">
        <f t="shared" si="46"/>
        <v>2303</v>
      </c>
      <c r="H70" s="6">
        <f t="shared" si="46"/>
        <v>554</v>
      </c>
      <c r="I70" s="6">
        <f t="shared" si="46"/>
        <v>0</v>
      </c>
      <c r="J70" s="6">
        <f t="shared" si="46"/>
        <v>0</v>
      </c>
      <c r="K70" s="6">
        <f t="shared" si="46"/>
        <v>0</v>
      </c>
      <c r="L70" s="6">
        <f t="shared" si="46"/>
        <v>0</v>
      </c>
      <c r="M70" s="6">
        <f t="shared" si="46"/>
        <v>0</v>
      </c>
      <c r="N70" s="6">
        <f t="shared" si="46"/>
        <v>0</v>
      </c>
      <c r="O70" s="6">
        <f t="shared" si="47"/>
        <v>0.33031979489947377</v>
      </c>
      <c r="P70" s="6">
        <f t="shared" si="48"/>
        <v>0.61460762958536541</v>
      </c>
      <c r="Q70" s="6">
        <f t="shared" si="49"/>
        <v>4.4393469167453785E-2</v>
      </c>
      <c r="R70" s="6">
        <f t="shared" si="50"/>
        <v>1.0679106347707076E-2</v>
      </c>
      <c r="S70" s="6">
        <f t="shared" si="51"/>
        <v>0</v>
      </c>
      <c r="T70" s="6">
        <f t="shared" si="52"/>
        <v>0</v>
      </c>
      <c r="U70" s="6">
        <f t="shared" si="53"/>
        <v>0</v>
      </c>
      <c r="V70" s="6">
        <f t="shared" si="54"/>
        <v>0</v>
      </c>
      <c r="W70" s="6">
        <f t="shared" si="55"/>
        <v>0</v>
      </c>
      <c r="X70" s="6">
        <f t="shared" si="56"/>
        <v>0</v>
      </c>
      <c r="Y70" s="7">
        <f t="shared" si="57"/>
        <v>0.61460762958536541</v>
      </c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</row>
    <row r="71" spans="1:149" x14ac:dyDescent="0.3">
      <c r="A71" t="s">
        <v>946</v>
      </c>
      <c r="B71" t="s">
        <v>443</v>
      </c>
      <c r="C71" t="s">
        <v>443</v>
      </c>
      <c r="D71" s="6">
        <f t="shared" si="58"/>
        <v>2866.4401940597186</v>
      </c>
      <c r="E71" s="6">
        <f t="shared" si="46"/>
        <v>1410.8098934215795</v>
      </c>
      <c r="F71" s="6">
        <f t="shared" si="46"/>
        <v>1345.4079047109456</v>
      </c>
      <c r="G71" s="6">
        <f t="shared" si="46"/>
        <v>105.87964873968973</v>
      </c>
      <c r="H71" s="6">
        <f t="shared" si="46"/>
        <v>4.3427471875037424</v>
      </c>
      <c r="I71" s="6">
        <f t="shared" si="46"/>
        <v>0</v>
      </c>
      <c r="J71" s="6">
        <f t="shared" si="46"/>
        <v>0</v>
      </c>
      <c r="K71" s="6">
        <f t="shared" si="46"/>
        <v>0</v>
      </c>
      <c r="L71" s="6">
        <f t="shared" si="46"/>
        <v>0</v>
      </c>
      <c r="M71" s="6">
        <f t="shared" si="46"/>
        <v>0</v>
      </c>
      <c r="N71" s="6">
        <f t="shared" si="46"/>
        <v>0</v>
      </c>
      <c r="O71" s="6">
        <f t="shared" si="47"/>
        <v>0.49218186946487785</v>
      </c>
      <c r="P71" s="6">
        <f t="shared" si="48"/>
        <v>0.4693654196934261</v>
      </c>
      <c r="Q71" s="6">
        <f t="shared" si="49"/>
        <v>3.6937679341473767E-2</v>
      </c>
      <c r="R71" s="6">
        <f t="shared" si="50"/>
        <v>1.5150315002222811E-3</v>
      </c>
      <c r="S71" s="6">
        <f t="shared" si="51"/>
        <v>0</v>
      </c>
      <c r="T71" s="6">
        <f t="shared" si="52"/>
        <v>0</v>
      </c>
      <c r="U71" s="6">
        <f t="shared" si="53"/>
        <v>0</v>
      </c>
      <c r="V71" s="6">
        <f t="shared" si="54"/>
        <v>0</v>
      </c>
      <c r="W71" s="6">
        <f t="shared" si="55"/>
        <v>0</v>
      </c>
      <c r="X71" s="6">
        <f t="shared" si="56"/>
        <v>0</v>
      </c>
      <c r="Y71" s="7">
        <f t="shared" si="57"/>
        <v>2.4921818694648779</v>
      </c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V71" s="6"/>
      <c r="AW71" s="6"/>
      <c r="AX71" s="6"/>
      <c r="AY71" s="6"/>
      <c r="AZ71" s="6"/>
      <c r="BA71" s="6"/>
      <c r="BB71" s="6"/>
      <c r="BC71" s="6"/>
      <c r="BD71" s="6"/>
      <c r="BE71" t="s">
        <v>41</v>
      </c>
      <c r="BG71">
        <f t="shared" ref="BG71:BW71" si="59">SUM(BG3:BG69)</f>
        <v>104000</v>
      </c>
      <c r="BH71">
        <f t="shared" si="59"/>
        <v>36520</v>
      </c>
      <c r="BI71">
        <f t="shared" si="59"/>
        <v>60943</v>
      </c>
      <c r="BJ71">
        <f t="shared" si="59"/>
        <v>5668</v>
      </c>
      <c r="BK71">
        <f t="shared" si="59"/>
        <v>869</v>
      </c>
      <c r="BL71">
        <f t="shared" si="59"/>
        <v>0</v>
      </c>
      <c r="BM71">
        <f t="shared" si="59"/>
        <v>0</v>
      </c>
      <c r="BN71">
        <f t="shared" si="59"/>
        <v>0</v>
      </c>
      <c r="BO71">
        <f t="shared" si="59"/>
        <v>0</v>
      </c>
      <c r="BP71">
        <f t="shared" si="59"/>
        <v>0</v>
      </c>
      <c r="BQ71">
        <f t="shared" si="59"/>
        <v>0</v>
      </c>
      <c r="BR71">
        <f t="shared" si="59"/>
        <v>22</v>
      </c>
      <c r="BS71">
        <f t="shared" si="59"/>
        <v>12619.999999999998</v>
      </c>
      <c r="BT71">
        <f t="shared" si="59"/>
        <v>4878</v>
      </c>
      <c r="BU71">
        <f t="shared" si="59"/>
        <v>6863.0000000000027</v>
      </c>
      <c r="BV71">
        <f t="shared" si="59"/>
        <v>682.00000000000011</v>
      </c>
      <c r="BW71">
        <f t="shared" si="59"/>
        <v>196.99999999999997</v>
      </c>
      <c r="BY71">
        <f t="shared" ref="BY71:CY71" si="60">SUM(BY3:BY69)</f>
        <v>0</v>
      </c>
      <c r="BZ71">
        <f t="shared" si="60"/>
        <v>0</v>
      </c>
      <c r="CA71">
        <f t="shared" si="60"/>
        <v>0</v>
      </c>
      <c r="CB71">
        <f t="shared" si="60"/>
        <v>0</v>
      </c>
      <c r="CC71">
        <f t="shared" si="60"/>
        <v>0</v>
      </c>
      <c r="CD71">
        <f t="shared" si="60"/>
        <v>6954</v>
      </c>
      <c r="CE71">
        <f t="shared" si="60"/>
        <v>2660.0000000000005</v>
      </c>
      <c r="CF71">
        <f t="shared" si="60"/>
        <v>3749</v>
      </c>
      <c r="CG71">
        <f t="shared" si="60"/>
        <v>435.00000000000011</v>
      </c>
      <c r="CH71">
        <f t="shared" si="60"/>
        <v>109.99999999999999</v>
      </c>
      <c r="CI71">
        <f t="shared" si="60"/>
        <v>0</v>
      </c>
      <c r="CJ71">
        <f t="shared" si="60"/>
        <v>0</v>
      </c>
      <c r="CK71">
        <f t="shared" si="60"/>
        <v>0</v>
      </c>
      <c r="CL71">
        <f t="shared" si="60"/>
        <v>0</v>
      </c>
      <c r="CM71">
        <f t="shared" si="60"/>
        <v>0</v>
      </c>
      <c r="CN71">
        <f t="shared" si="60"/>
        <v>0</v>
      </c>
      <c r="CO71">
        <f t="shared" si="60"/>
        <v>123574</v>
      </c>
      <c r="CP71">
        <f t="shared" si="60"/>
        <v>44057.999999999985</v>
      </c>
      <c r="CQ71">
        <f t="shared" si="60"/>
        <v>71555</v>
      </c>
      <c r="CR71">
        <f t="shared" si="60"/>
        <v>6785.0000000000018</v>
      </c>
      <c r="CS71">
        <f t="shared" si="60"/>
        <v>1176</v>
      </c>
      <c r="CT71">
        <f t="shared" si="60"/>
        <v>0</v>
      </c>
      <c r="CU71">
        <f t="shared" si="60"/>
        <v>0</v>
      </c>
      <c r="CV71">
        <f t="shared" si="60"/>
        <v>0</v>
      </c>
      <c r="CW71">
        <f t="shared" si="60"/>
        <v>0</v>
      </c>
      <c r="CX71">
        <f t="shared" si="60"/>
        <v>0</v>
      </c>
      <c r="CY71">
        <f t="shared" si="60"/>
        <v>0</v>
      </c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</row>
    <row r="72" spans="1:149" x14ac:dyDescent="0.3">
      <c r="A72" t="s">
        <v>947</v>
      </c>
      <c r="B72" t="s">
        <v>444</v>
      </c>
      <c r="C72" t="s">
        <v>444</v>
      </c>
      <c r="D72" s="6">
        <f t="shared" si="58"/>
        <v>333.74234835837507</v>
      </c>
      <c r="E72" s="6">
        <f t="shared" si="46"/>
        <v>147.5698890966797</v>
      </c>
      <c r="F72" s="6">
        <f t="shared" si="46"/>
        <v>168.81471313872839</v>
      </c>
      <c r="G72" s="6">
        <f t="shared" si="46"/>
        <v>17.193583629922994</v>
      </c>
      <c r="H72" s="6">
        <f t="shared" si="46"/>
        <v>0.16416249304396216</v>
      </c>
      <c r="I72" s="6">
        <f t="shared" si="46"/>
        <v>0</v>
      </c>
      <c r="J72" s="6">
        <f t="shared" si="46"/>
        <v>0</v>
      </c>
      <c r="K72" s="6">
        <f t="shared" si="46"/>
        <v>0</v>
      </c>
      <c r="L72" s="6">
        <f t="shared" si="46"/>
        <v>0</v>
      </c>
      <c r="M72" s="6">
        <f t="shared" si="46"/>
        <v>0</v>
      </c>
      <c r="N72" s="6">
        <f t="shared" si="46"/>
        <v>0</v>
      </c>
      <c r="O72" s="6">
        <f t="shared" si="47"/>
        <v>0.44216710831739592</v>
      </c>
      <c r="P72" s="6">
        <f t="shared" si="48"/>
        <v>0.50582347121694571</v>
      </c>
      <c r="Q72" s="6">
        <f t="shared" si="49"/>
        <v>5.1517536550262401E-2</v>
      </c>
      <c r="R72" s="6">
        <f t="shared" si="50"/>
        <v>4.9188391539596653E-4</v>
      </c>
      <c r="S72" s="6">
        <f t="shared" si="51"/>
        <v>0</v>
      </c>
      <c r="T72" s="6">
        <f t="shared" si="52"/>
        <v>0</v>
      </c>
      <c r="U72" s="6">
        <f t="shared" si="53"/>
        <v>0</v>
      </c>
      <c r="V72" s="6">
        <f t="shared" si="54"/>
        <v>0</v>
      </c>
      <c r="W72" s="6">
        <f t="shared" si="55"/>
        <v>0</v>
      </c>
      <c r="X72" s="6">
        <f t="shared" si="56"/>
        <v>0</v>
      </c>
      <c r="Y72" s="7">
        <f t="shared" si="57"/>
        <v>0.50582347121694571</v>
      </c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V72" s="6"/>
      <c r="AW72" s="6"/>
      <c r="AX72" s="6"/>
      <c r="AY72" s="6"/>
      <c r="AZ72" s="6"/>
      <c r="BA72" s="6"/>
      <c r="BB72" s="6"/>
      <c r="BC72" s="6"/>
      <c r="BD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</row>
    <row r="73" spans="1:149" x14ac:dyDescent="0.3">
      <c r="A73" t="s">
        <v>948</v>
      </c>
      <c r="B73" t="s">
        <v>447</v>
      </c>
      <c r="C73" t="s">
        <v>447</v>
      </c>
      <c r="D73" s="6">
        <f t="shared" si="58"/>
        <v>703.77279102384296</v>
      </c>
      <c r="E73" s="6">
        <f t="shared" si="46"/>
        <v>243.51871868662329</v>
      </c>
      <c r="F73" s="6">
        <f t="shared" si="46"/>
        <v>401.60435825158498</v>
      </c>
      <c r="G73" s="6">
        <f t="shared" si="46"/>
        <v>50.670098884865126</v>
      </c>
      <c r="H73" s="6">
        <f t="shared" si="46"/>
        <v>7.97961520076952</v>
      </c>
      <c r="I73" s="6">
        <f t="shared" si="46"/>
        <v>0</v>
      </c>
      <c r="J73" s="6">
        <f t="shared" si="46"/>
        <v>0</v>
      </c>
      <c r="K73" s="6">
        <f t="shared" si="46"/>
        <v>0</v>
      </c>
      <c r="L73" s="6">
        <f t="shared" si="46"/>
        <v>0</v>
      </c>
      <c r="M73" s="6">
        <f t="shared" si="46"/>
        <v>0</v>
      </c>
      <c r="N73" s="6">
        <f t="shared" si="46"/>
        <v>0</v>
      </c>
      <c r="O73" s="6">
        <f t="shared" si="47"/>
        <v>0.3460189450239391</v>
      </c>
      <c r="P73" s="6">
        <f t="shared" si="48"/>
        <v>0.57064490610291174</v>
      </c>
      <c r="Q73" s="6">
        <f t="shared" si="49"/>
        <v>7.199780885411991E-2</v>
      </c>
      <c r="R73" s="6">
        <f t="shared" si="50"/>
        <v>1.1338340019029211E-2</v>
      </c>
      <c r="S73" s="6">
        <f t="shared" si="51"/>
        <v>0</v>
      </c>
      <c r="T73" s="6">
        <f t="shared" si="52"/>
        <v>0</v>
      </c>
      <c r="U73" s="6">
        <f t="shared" si="53"/>
        <v>0</v>
      </c>
      <c r="V73" s="6">
        <f t="shared" si="54"/>
        <v>0</v>
      </c>
      <c r="W73" s="6">
        <f t="shared" si="55"/>
        <v>0</v>
      </c>
      <c r="X73" s="6">
        <f t="shared" si="56"/>
        <v>0</v>
      </c>
      <c r="Y73" s="7">
        <f t="shared" si="57"/>
        <v>0.57064490610291174</v>
      </c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V73" s="6"/>
      <c r="AW73" s="6"/>
      <c r="AX73" s="6"/>
      <c r="AY73" s="6"/>
      <c r="AZ73" s="6"/>
      <c r="BA73" s="6"/>
      <c r="BB73" s="6"/>
      <c r="BC73" s="6"/>
      <c r="BD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</row>
    <row r="74" spans="1:149" x14ac:dyDescent="0.3">
      <c r="A74" t="s">
        <v>949</v>
      </c>
      <c r="B74" t="s">
        <v>233</v>
      </c>
      <c r="C74" t="s">
        <v>233</v>
      </c>
      <c r="D74" s="6">
        <f t="shared" si="58"/>
        <v>959.36783528102387</v>
      </c>
      <c r="E74" s="6">
        <f t="shared" si="46"/>
        <v>411.53767563511684</v>
      </c>
      <c r="F74" s="6">
        <f t="shared" si="46"/>
        <v>512.77551003976509</v>
      </c>
      <c r="G74" s="6">
        <f t="shared" si="46"/>
        <v>34.582751999018953</v>
      </c>
      <c r="H74" s="6">
        <f t="shared" si="46"/>
        <v>0.47189760712298273</v>
      </c>
      <c r="I74" s="6">
        <f t="shared" si="46"/>
        <v>0</v>
      </c>
      <c r="J74" s="6">
        <f t="shared" si="46"/>
        <v>0</v>
      </c>
      <c r="K74" s="6">
        <f t="shared" si="46"/>
        <v>0</v>
      </c>
      <c r="L74" s="6">
        <f t="shared" si="46"/>
        <v>0</v>
      </c>
      <c r="M74" s="6">
        <f t="shared" si="46"/>
        <v>0</v>
      </c>
      <c r="N74" s="6">
        <f t="shared" si="46"/>
        <v>0</v>
      </c>
      <c r="O74" s="6">
        <f t="shared" si="47"/>
        <v>0.42896755603085934</v>
      </c>
      <c r="P74" s="6">
        <f t="shared" si="48"/>
        <v>0.5344931226400349</v>
      </c>
      <c r="Q74" s="6">
        <f t="shared" si="49"/>
        <v>3.604743741370979E-2</v>
      </c>
      <c r="R74" s="6">
        <f t="shared" si="50"/>
        <v>4.9188391539596653E-4</v>
      </c>
      <c r="S74" s="6">
        <f t="shared" si="51"/>
        <v>0</v>
      </c>
      <c r="T74" s="6">
        <f t="shared" si="52"/>
        <v>0</v>
      </c>
      <c r="U74" s="6">
        <f t="shared" si="53"/>
        <v>0</v>
      </c>
      <c r="V74" s="6">
        <f t="shared" si="54"/>
        <v>0</v>
      </c>
      <c r="W74" s="6">
        <f t="shared" si="55"/>
        <v>0</v>
      </c>
      <c r="X74" s="6">
        <f t="shared" si="56"/>
        <v>0</v>
      </c>
      <c r="Y74" s="7">
        <f t="shared" si="57"/>
        <v>0.5344931226400349</v>
      </c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V74" s="6"/>
      <c r="AW74" s="6"/>
      <c r="AX74" s="6"/>
      <c r="AY74" s="6"/>
      <c r="AZ74" s="6"/>
      <c r="BA74" s="6"/>
      <c r="BB74" s="6"/>
      <c r="BC74" s="6"/>
      <c r="BD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</row>
    <row r="75" spans="1:149" x14ac:dyDescent="0.3">
      <c r="A75" t="s">
        <v>950</v>
      </c>
      <c r="B75" t="s">
        <v>951</v>
      </c>
      <c r="C75" t="s">
        <v>449</v>
      </c>
      <c r="D75" s="6">
        <f t="shared" si="58"/>
        <v>19035.110578653665</v>
      </c>
      <c r="E75" s="6">
        <f t="shared" si="46"/>
        <v>6678.970137664377</v>
      </c>
      <c r="F75" s="6">
        <f t="shared" si="46"/>
        <v>10276.909271065189</v>
      </c>
      <c r="G75" s="6">
        <f t="shared" si="46"/>
        <v>1746.3600981950956</v>
      </c>
      <c r="H75" s="6">
        <f t="shared" si="46"/>
        <v>332.87107172900284</v>
      </c>
      <c r="I75" s="6">
        <f t="shared" si="46"/>
        <v>0</v>
      </c>
      <c r="J75" s="6">
        <f t="shared" si="46"/>
        <v>0</v>
      </c>
      <c r="K75" s="6">
        <f t="shared" si="46"/>
        <v>0</v>
      </c>
      <c r="L75" s="6">
        <f t="shared" si="46"/>
        <v>0</v>
      </c>
      <c r="M75" s="6">
        <f t="shared" si="46"/>
        <v>0</v>
      </c>
      <c r="N75" s="6">
        <f t="shared" si="46"/>
        <v>0</v>
      </c>
      <c r="O75" s="6">
        <f t="shared" si="47"/>
        <v>0.35087635083950086</v>
      </c>
      <c r="P75" s="6">
        <f t="shared" si="48"/>
        <v>0.53989228108766074</v>
      </c>
      <c r="Q75" s="6">
        <f t="shared" si="49"/>
        <v>9.1744153047027585E-2</v>
      </c>
      <c r="R75" s="6">
        <f t="shared" si="50"/>
        <v>1.7487215025810819E-2</v>
      </c>
      <c r="S75" s="6">
        <f t="shared" si="51"/>
        <v>0</v>
      </c>
      <c r="T75" s="6">
        <f t="shared" si="52"/>
        <v>0</v>
      </c>
      <c r="U75" s="6">
        <f t="shared" si="53"/>
        <v>0</v>
      </c>
      <c r="V75" s="6">
        <f t="shared" si="54"/>
        <v>0</v>
      </c>
      <c r="W75" s="6">
        <f t="shared" si="55"/>
        <v>0</v>
      </c>
      <c r="X75" s="6">
        <f t="shared" si="56"/>
        <v>0</v>
      </c>
      <c r="Y75" s="7">
        <f t="shared" si="57"/>
        <v>0.53989228108766074</v>
      </c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V75" s="6"/>
      <c r="AW75" s="6"/>
      <c r="AX75" s="6"/>
      <c r="AY75" s="6"/>
      <c r="AZ75" s="6"/>
      <c r="BA75" s="6"/>
      <c r="BB75" s="6"/>
      <c r="BC75" s="6"/>
      <c r="BD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</row>
    <row r="76" spans="1:149" x14ac:dyDescent="0.3">
      <c r="A76" t="s">
        <v>952</v>
      </c>
      <c r="B76" t="s">
        <v>74</v>
      </c>
      <c r="C76" t="s">
        <v>74</v>
      </c>
      <c r="D76" s="6">
        <f t="shared" si="58"/>
        <v>550.9132326941384</v>
      </c>
      <c r="E76" s="6">
        <f t="shared" si="46"/>
        <v>182.12962327635529</v>
      </c>
      <c r="F76" s="6">
        <f t="shared" si="46"/>
        <v>337.85743590836262</v>
      </c>
      <c r="G76" s="6">
        <f t="shared" si="46"/>
        <v>29.72931464963893</v>
      </c>
      <c r="H76" s="6">
        <f t="shared" si="46"/>
        <v>1.1968588597816445</v>
      </c>
      <c r="I76" s="6">
        <f t="shared" si="46"/>
        <v>0</v>
      </c>
      <c r="J76" s="6">
        <f t="shared" si="46"/>
        <v>0</v>
      </c>
      <c r="K76" s="6">
        <f t="shared" si="46"/>
        <v>0</v>
      </c>
      <c r="L76" s="6">
        <f t="shared" si="46"/>
        <v>0</v>
      </c>
      <c r="M76" s="6">
        <f t="shared" si="46"/>
        <v>0</v>
      </c>
      <c r="N76" s="6">
        <f t="shared" si="46"/>
        <v>0</v>
      </c>
      <c r="O76" s="6">
        <f t="shared" si="47"/>
        <v>0.3305958406293571</v>
      </c>
      <c r="P76" s="6">
        <f t="shared" si="48"/>
        <v>0.61326796282625817</v>
      </c>
      <c r="Q76" s="6">
        <f t="shared" si="49"/>
        <v>5.3963696795325214E-2</v>
      </c>
      <c r="R76" s="6">
        <f t="shared" si="50"/>
        <v>2.1724997490596286E-3</v>
      </c>
      <c r="S76" s="6">
        <f t="shared" si="51"/>
        <v>0</v>
      </c>
      <c r="T76" s="6">
        <f t="shared" si="52"/>
        <v>0</v>
      </c>
      <c r="U76" s="6">
        <f t="shared" si="53"/>
        <v>0</v>
      </c>
      <c r="V76" s="6">
        <f t="shared" si="54"/>
        <v>0</v>
      </c>
      <c r="W76" s="6">
        <f t="shared" si="55"/>
        <v>0</v>
      </c>
      <c r="X76" s="6">
        <f t="shared" si="56"/>
        <v>0</v>
      </c>
      <c r="Y76" s="7">
        <f t="shared" si="57"/>
        <v>0.61326796282625817</v>
      </c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V76" s="6"/>
      <c r="AW76" s="6"/>
      <c r="AX76" s="6"/>
      <c r="AY76" s="6"/>
      <c r="AZ76" s="6"/>
      <c r="BA76" s="6"/>
      <c r="BB76" s="6"/>
      <c r="BC76" s="6"/>
      <c r="BD76" s="6"/>
      <c r="BE76" t="s">
        <v>1</v>
      </c>
      <c r="BF76" t="s">
        <v>936</v>
      </c>
      <c r="BG76" t="s">
        <v>10</v>
      </c>
      <c r="BH76" t="s">
        <v>10</v>
      </c>
      <c r="BI76" t="s">
        <v>10</v>
      </c>
      <c r="BJ76" t="s">
        <v>10</v>
      </c>
      <c r="BK76" t="s">
        <v>10</v>
      </c>
      <c r="BL76" t="s">
        <v>10</v>
      </c>
      <c r="BM76" t="s">
        <v>10</v>
      </c>
      <c r="BN76" t="s">
        <v>10</v>
      </c>
      <c r="BO76" t="s">
        <v>10</v>
      </c>
      <c r="BP76" s="2" t="s">
        <v>10</v>
      </c>
      <c r="BQ76" s="2" t="s">
        <v>10</v>
      </c>
      <c r="BR76" t="s">
        <v>937</v>
      </c>
      <c r="BS76" t="s">
        <v>44</v>
      </c>
      <c r="BT76" t="s">
        <v>44</v>
      </c>
      <c r="BU76" t="s">
        <v>44</v>
      </c>
      <c r="BV76" t="s">
        <v>44</v>
      </c>
      <c r="BW76" t="s">
        <v>44</v>
      </c>
      <c r="BY76" t="s">
        <v>44</v>
      </c>
      <c r="BZ76" t="s">
        <v>44</v>
      </c>
      <c r="CA76" t="s">
        <v>44</v>
      </c>
      <c r="CB76" s="2" t="s">
        <v>44</v>
      </c>
      <c r="CC76" s="2" t="s">
        <v>44</v>
      </c>
      <c r="CD76" s="3" t="s">
        <v>43</v>
      </c>
      <c r="CE76" s="3" t="s">
        <v>43</v>
      </c>
      <c r="CF76" t="s">
        <v>43</v>
      </c>
      <c r="CG76" t="s">
        <v>43</v>
      </c>
      <c r="CH76" t="s">
        <v>43</v>
      </c>
      <c r="CI76" t="s">
        <v>43</v>
      </c>
      <c r="CJ76" t="s">
        <v>43</v>
      </c>
      <c r="CK76" t="s">
        <v>43</v>
      </c>
      <c r="CL76" t="s">
        <v>43</v>
      </c>
      <c r="CM76" s="3" t="s">
        <v>43</v>
      </c>
      <c r="CN76" s="3" t="s">
        <v>43</v>
      </c>
      <c r="CO76" t="s">
        <v>42</v>
      </c>
      <c r="CP76" t="s">
        <v>42</v>
      </c>
      <c r="CQ76" t="s">
        <v>42</v>
      </c>
      <c r="CR76" t="s">
        <v>42</v>
      </c>
      <c r="CS76" t="s">
        <v>42</v>
      </c>
      <c r="CT76" t="s">
        <v>42</v>
      </c>
      <c r="CU76" t="s">
        <v>42</v>
      </c>
      <c r="CV76" t="s">
        <v>42</v>
      </c>
      <c r="CW76" t="s">
        <v>42</v>
      </c>
      <c r="CX76" s="2" t="s">
        <v>42</v>
      </c>
      <c r="CY76" s="3" t="s">
        <v>42</v>
      </c>
      <c r="CZ76" s="6"/>
      <c r="DA76" t="s">
        <v>10</v>
      </c>
      <c r="DB76" t="s">
        <v>10</v>
      </c>
      <c r="DC76" t="s">
        <v>10</v>
      </c>
      <c r="DD76" t="s">
        <v>10</v>
      </c>
      <c r="DE76" t="s">
        <v>10</v>
      </c>
      <c r="DF76" t="s">
        <v>10</v>
      </c>
      <c r="DG76" t="s">
        <v>10</v>
      </c>
      <c r="DH76" t="s">
        <v>10</v>
      </c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</row>
    <row r="77" spans="1:149" x14ac:dyDescent="0.3">
      <c r="A77" t="s">
        <v>953</v>
      </c>
      <c r="B77" t="s">
        <v>430</v>
      </c>
      <c r="C77" t="s">
        <v>430</v>
      </c>
      <c r="D77" s="6">
        <f t="shared" si="58"/>
        <v>723.69338125340244</v>
      </c>
      <c r="E77" s="6">
        <f t="shared" si="46"/>
        <v>363.38353271388809</v>
      </c>
      <c r="F77" s="6">
        <f t="shared" si="46"/>
        <v>304.17692742590975</v>
      </c>
      <c r="G77" s="6">
        <f t="shared" si="46"/>
        <v>53.276288373631644</v>
      </c>
      <c r="H77" s="6">
        <f t="shared" si="46"/>
        <v>2.8566327399730573</v>
      </c>
      <c r="I77" s="6">
        <f t="shared" si="46"/>
        <v>0</v>
      </c>
      <c r="J77" s="6">
        <f t="shared" si="46"/>
        <v>0</v>
      </c>
      <c r="K77" s="6">
        <f t="shared" si="46"/>
        <v>0</v>
      </c>
      <c r="L77" s="6">
        <f t="shared" si="46"/>
        <v>0</v>
      </c>
      <c r="M77" s="6">
        <f t="shared" si="46"/>
        <v>0</v>
      </c>
      <c r="N77" s="6">
        <f t="shared" si="46"/>
        <v>0</v>
      </c>
      <c r="O77" s="6">
        <f t="shared" si="47"/>
        <v>0.50212360942769041</v>
      </c>
      <c r="P77" s="6">
        <f t="shared" si="48"/>
        <v>0.42031188249793</v>
      </c>
      <c r="Q77" s="6">
        <f t="shared" si="49"/>
        <v>7.3617211036751021E-2</v>
      </c>
      <c r="R77" s="6">
        <f t="shared" si="50"/>
        <v>3.9472970376287064E-3</v>
      </c>
      <c r="S77" s="6">
        <f t="shared" si="51"/>
        <v>0</v>
      </c>
      <c r="T77" s="6">
        <f t="shared" si="52"/>
        <v>0</v>
      </c>
      <c r="U77" s="6">
        <f t="shared" si="53"/>
        <v>0</v>
      </c>
      <c r="V77" s="6">
        <f t="shared" si="54"/>
        <v>0</v>
      </c>
      <c r="W77" s="6">
        <f t="shared" si="55"/>
        <v>0</v>
      </c>
      <c r="X77" s="6">
        <f t="shared" si="56"/>
        <v>0</v>
      </c>
      <c r="Y77" s="7">
        <f t="shared" si="57"/>
        <v>2.5021236094276906</v>
      </c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V77" s="6"/>
      <c r="AW77" s="6"/>
      <c r="AX77" s="6"/>
      <c r="AY77" s="6"/>
      <c r="AZ77" s="6"/>
      <c r="BA77" s="6"/>
      <c r="BD77" s="6"/>
      <c r="BE77" t="s">
        <v>1</v>
      </c>
      <c r="BF77" t="s">
        <v>988</v>
      </c>
      <c r="BG77" t="s">
        <v>939</v>
      </c>
      <c r="BH77" t="s">
        <v>6</v>
      </c>
      <c r="BI77" t="s">
        <v>7</v>
      </c>
      <c r="BJ77" t="s">
        <v>8</v>
      </c>
      <c r="BK77" t="s">
        <v>9</v>
      </c>
      <c r="BN77" s="4"/>
      <c r="BO77" s="4"/>
      <c r="BP77" s="5"/>
      <c r="BQ77" s="4"/>
      <c r="BR77" t="s">
        <v>940</v>
      </c>
      <c r="BS77" t="s">
        <v>941</v>
      </c>
      <c r="BT77" t="s">
        <v>6</v>
      </c>
      <c r="BU77" t="s">
        <v>7</v>
      </c>
      <c r="BV77" t="s">
        <v>8</v>
      </c>
      <c r="BW77" t="s">
        <v>9</v>
      </c>
      <c r="BZ77" s="4"/>
      <c r="CA77" s="4"/>
      <c r="CB77" s="5"/>
      <c r="CC77" s="4"/>
      <c r="CD77" t="s">
        <v>942</v>
      </c>
      <c r="CE77" t="s">
        <v>6</v>
      </c>
      <c r="CF77" t="s">
        <v>7</v>
      </c>
      <c r="CG77" t="s">
        <v>8</v>
      </c>
      <c r="CH77" t="s">
        <v>9</v>
      </c>
      <c r="CK77" s="4"/>
      <c r="CL77" s="4"/>
      <c r="CM77" s="5"/>
      <c r="CN77" s="4"/>
      <c r="CO77" t="s">
        <v>943</v>
      </c>
      <c r="CP77" t="s">
        <v>6</v>
      </c>
      <c r="CQ77" t="s">
        <v>7</v>
      </c>
      <c r="CR77" t="s">
        <v>8</v>
      </c>
      <c r="CS77" t="s">
        <v>9</v>
      </c>
      <c r="CV77" s="4"/>
      <c r="CW77" s="4"/>
      <c r="CX77" s="5"/>
      <c r="CY77" s="4"/>
      <c r="CZ77" s="6"/>
      <c r="DA77" t="s">
        <v>6</v>
      </c>
      <c r="DB77" t="s">
        <v>7</v>
      </c>
      <c r="DC77" t="s">
        <v>8</v>
      </c>
      <c r="DD77" t="s">
        <v>9</v>
      </c>
      <c r="DG77" s="4"/>
      <c r="DH77" s="4"/>
      <c r="DI77" s="5"/>
      <c r="DJ77" s="4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</row>
    <row r="78" spans="1:149" x14ac:dyDescent="0.3">
      <c r="A78" t="s">
        <v>954</v>
      </c>
      <c r="B78" t="s">
        <v>434</v>
      </c>
      <c r="C78" t="s">
        <v>434</v>
      </c>
      <c r="D78" s="6">
        <f t="shared" si="58"/>
        <v>7952.5233238134097</v>
      </c>
      <c r="E78" s="6">
        <f t="shared" si="46"/>
        <v>2889.9569229688514</v>
      </c>
      <c r="F78" s="6">
        <f t="shared" si="46"/>
        <v>4673.5870504843388</v>
      </c>
      <c r="G78" s="6">
        <f t="shared" si="46"/>
        <v>253.04426070072196</v>
      </c>
      <c r="H78" s="6">
        <f t="shared" si="46"/>
        <v>135.93508965949761</v>
      </c>
      <c r="I78" s="6">
        <f t="shared" si="46"/>
        <v>0</v>
      </c>
      <c r="J78" s="6">
        <f t="shared" si="46"/>
        <v>0</v>
      </c>
      <c r="K78" s="6">
        <f t="shared" si="46"/>
        <v>0</v>
      </c>
      <c r="L78" s="6">
        <f t="shared" si="46"/>
        <v>0</v>
      </c>
      <c r="M78" s="6">
        <f t="shared" si="46"/>
        <v>0</v>
      </c>
      <c r="N78" s="6">
        <f t="shared" si="46"/>
        <v>0</v>
      </c>
      <c r="O78" s="6">
        <f t="shared" si="47"/>
        <v>0.36340125080991947</v>
      </c>
      <c r="P78" s="6">
        <f t="shared" si="48"/>
        <v>0.58768605387041495</v>
      </c>
      <c r="Q78" s="6">
        <f t="shared" si="49"/>
        <v>3.1819367312384279E-2</v>
      </c>
      <c r="R78" s="6">
        <f t="shared" si="50"/>
        <v>1.7093328007281309E-2</v>
      </c>
      <c r="S78" s="6">
        <f t="shared" si="51"/>
        <v>0</v>
      </c>
      <c r="T78" s="6">
        <f t="shared" si="52"/>
        <v>0</v>
      </c>
      <c r="U78" s="6">
        <f t="shared" si="53"/>
        <v>0</v>
      </c>
      <c r="V78" s="6">
        <f t="shared" si="54"/>
        <v>0</v>
      </c>
      <c r="W78" s="6">
        <f t="shared" si="55"/>
        <v>0</v>
      </c>
      <c r="X78" s="6">
        <f t="shared" si="56"/>
        <v>0</v>
      </c>
      <c r="Y78" s="7">
        <f t="shared" si="57"/>
        <v>0.58768605387041495</v>
      </c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V78" s="6"/>
      <c r="AW78" s="6"/>
      <c r="AX78" s="6"/>
      <c r="AY78" s="6"/>
      <c r="AZ78" s="6"/>
      <c r="BA78" s="6"/>
      <c r="BD78" s="6"/>
      <c r="BE78">
        <v>1</v>
      </c>
      <c r="BF78" t="s">
        <v>428</v>
      </c>
      <c r="BG78">
        <f>SUMIFS('Pres Converted'!M$2:M$10000,'Pres Converted'!$E$2:$E$10000,$BF78,'Pres Converted'!$D$2:$D$10000,"ED",'Pres Converted'!$C$2:$C$10000,$BE78)</f>
        <v>984</v>
      </c>
      <c r="BH78">
        <f>SUMIFS('Pres Converted'!I$2:I$10000,'Pres Converted'!$E$2:$E$10000,$BF78,'Pres Converted'!$D$2:$D$10000,"ED",'Pres Converted'!$C$2:$C$10000,$BE78)</f>
        <v>459</v>
      </c>
      <c r="BI78">
        <f>SUMIFS('Pres Converted'!J$2:J$10000,'Pres Converted'!$E$2:$E$10000,$BF78,'Pres Converted'!$D$2:$D$10000,"ED",'Pres Converted'!$C$2:$C$10000,$BE78)</f>
        <v>464</v>
      </c>
      <c r="BJ78">
        <f>SUMIFS('Pres Converted'!K$2:K$10000,'Pres Converted'!$E$2:$E$10000,$BF78,'Pres Converted'!$D$2:$D$10000,"ED",'Pres Converted'!$C$2:$C$10000,$BE78)</f>
        <v>61</v>
      </c>
      <c r="BK78">
        <f>SUMIFS('Pres Converted'!L$2:L$10000,'Pres Converted'!$E$2:$E$10000,$BF78,'Pres Converted'!$D$2:$D$10000,"ED",'Pres Converted'!$C$2:$C$10000,$BE78)</f>
        <v>0</v>
      </c>
      <c r="BR78">
        <f>BG78/SUMIF('By HD'!$A$3:$A$42,$BE78,'By HD'!$B$3:$B$42)</f>
        <v>0.22851834649326522</v>
      </c>
      <c r="BS78">
        <f>$BR78*SUMIF('By HD'!$A$3:$A$42,$BE78,'By HD'!W$3:W$42)</f>
        <v>149.22248026010217</v>
      </c>
      <c r="BT78">
        <f>(DA78-SUMIF('By HD'!$A$3:$A$42,$BE78,'By HD'!M$3:M$42))*$BR78*SUMIF('By HD'!$A$3:$A$42,$BE78,'By HD'!$W$3:$W$42)+$BR78*SUMIF('By HD'!$A$3:$A$42,$BE78,'By HD'!X$3:X$42)</f>
        <v>70.685947992938708</v>
      </c>
      <c r="BU78">
        <f>(DB78-SUMIF('By HD'!$A$3:$A$42,$BE78,'By HD'!N$3:N$42))*$BR78*SUMIF('By HD'!$A$3:$A$42,$BE78,'By HD'!$W$3:$W$42)+$BR78*SUMIF('By HD'!$A$3:$A$42,$BE78,'By HD'!Y$3:Y$42)</f>
        <v>67.311173188816781</v>
      </c>
      <c r="BV78">
        <f>(DC78-SUMIF('By HD'!$A$3:$A$42,$BE78,'By HD'!O$3:O$42))*$BR78*SUMIF('By HD'!$A$3:$A$42,$BE78,'By HD'!$W$3:$W$42)+$BR78*SUMIF('By HD'!$A$3:$A$42,$BE78,'By HD'!Z$3:Z$42)</f>
        <v>10.311285692373639</v>
      </c>
      <c r="BW78">
        <f>(DD78-SUMIF('By HD'!$A$3:$A$42,$BE78,'By HD'!P$3:P$42))*$BR78*SUMIF('By HD'!$A$3:$A$42,$BE78,'By HD'!$W$3:$W$42)+$BR78*SUMIF('By HD'!$A$3:$A$42,$BE78,'By HD'!AA$3:AA$42)</f>
        <v>0.91407338597306087</v>
      </c>
      <c r="CD78">
        <f>$BR78*SUMIF('By HD'!$A$3:$A$42,$BE78,'By HD'!AR$3:AR$42)</f>
        <v>58.729215048769163</v>
      </c>
      <c r="CE78">
        <f>(DA78-SUMIF('By HD'!$A$3:$A$42,$BE78,'By HD'!M$3:M$42))*$BR78*SUMIF('By HD'!$A$3:$A$42,$BE78,'By HD'!$AR$3:$AR$42)+$BR78*SUMIF('By HD'!$A$3:$A$42,$BE78,'By HD'!AS$3:AS$42)</f>
        <v>29.925395903576149</v>
      </c>
      <c r="CF78">
        <f>(DB78-SUMIF('By HD'!$A$3:$A$42,$BE78,'By HD'!N$3:N$42))*$BR78*SUMIF('By HD'!$A$3:$A$42,$BE78,'By HD'!$AR$3:$AR$42)+$BR78*SUMIF('By HD'!$A$3:$A$42,$BE78,'By HD'!AT$3:AT$42)</f>
        <v>24.285789236721079</v>
      </c>
      <c r="CG78">
        <f>(DC78-SUMIF('By HD'!$A$3:$A$42,$BE78,'By HD'!O$3:O$42))*$BR78*SUMIF('By HD'!$A$3:$A$42,$BE78,'By HD'!$AR$3:$AR$42)+$BR78*SUMIF('By HD'!$A$3:$A$42,$BE78,'By HD'!AU$3:AU$42)</f>
        <v>3.6039565224988772</v>
      </c>
      <c r="CH78">
        <f>(DD78-SUMIF('By HD'!$A$3:$A$42,$BE78,'By HD'!P$3:P$42))*$BR78*SUMIF('By HD'!$A$3:$A$42,$BE78,'By HD'!$AR$3:$AR$42)+$BR78*SUMIF('By HD'!$A$3:$A$42,$BE78,'By HD'!AV$3:AV$42)</f>
        <v>0.91407338597306087</v>
      </c>
      <c r="CO78">
        <f>BG78+BS78+CD78</f>
        <v>1191.9516953088714</v>
      </c>
      <c r="CP78">
        <f>BH78+BT78+CE78</f>
        <v>559.61134389651488</v>
      </c>
      <c r="CQ78">
        <f t="shared" ref="CQ78:CS109" si="61">CF78+BU78+BI78</f>
        <v>555.59696242553787</v>
      </c>
      <c r="CR78">
        <f t="shared" si="61"/>
        <v>74.915242214872521</v>
      </c>
      <c r="CS78">
        <f t="shared" si="61"/>
        <v>1.8281467719461217</v>
      </c>
      <c r="CZ78" s="6"/>
      <c r="DA78">
        <f t="shared" ref="DA78:DJ93" si="62">BH78/$BG78</f>
        <v>0.46646341463414637</v>
      </c>
      <c r="DB78">
        <f t="shared" si="62"/>
        <v>0.47154471544715448</v>
      </c>
      <c r="DC78">
        <f t="shared" si="62"/>
        <v>6.1991869918699184E-2</v>
      </c>
      <c r="DD78">
        <f t="shared" si="62"/>
        <v>0</v>
      </c>
      <c r="DE78">
        <f t="shared" si="62"/>
        <v>0</v>
      </c>
      <c r="DF78">
        <f t="shared" si="62"/>
        <v>0</v>
      </c>
      <c r="DG78">
        <f t="shared" si="62"/>
        <v>0</v>
      </c>
      <c r="DH78">
        <f t="shared" si="62"/>
        <v>0</v>
      </c>
      <c r="DI78">
        <f t="shared" si="62"/>
        <v>0</v>
      </c>
      <c r="DJ78">
        <f t="shared" si="62"/>
        <v>0</v>
      </c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</row>
    <row r="79" spans="1:149" x14ac:dyDescent="0.3">
      <c r="A79" t="s">
        <v>955</v>
      </c>
      <c r="B79" t="s">
        <v>956</v>
      </c>
      <c r="C79" t="s">
        <v>435</v>
      </c>
      <c r="D79" s="6">
        <f t="shared" si="58"/>
        <v>7803.0761839396018</v>
      </c>
      <c r="E79" s="6">
        <f t="shared" si="46"/>
        <v>2528.2998258472458</v>
      </c>
      <c r="F79" s="6">
        <f t="shared" si="46"/>
        <v>4695.691408102979</v>
      </c>
      <c r="G79" s="6">
        <f t="shared" si="46"/>
        <v>560.47801138941111</v>
      </c>
      <c r="H79" s="6">
        <f t="shared" si="46"/>
        <v>18.606938599966366</v>
      </c>
      <c r="I79" s="6">
        <f t="shared" si="46"/>
        <v>0</v>
      </c>
      <c r="J79" s="6">
        <f t="shared" si="46"/>
        <v>0</v>
      </c>
      <c r="K79" s="6">
        <f t="shared" si="46"/>
        <v>0</v>
      </c>
      <c r="L79" s="6">
        <f t="shared" si="46"/>
        <v>0</v>
      </c>
      <c r="M79" s="6">
        <f t="shared" si="46"/>
        <v>0</v>
      </c>
      <c r="N79" s="6">
        <f t="shared" si="46"/>
        <v>0</v>
      </c>
      <c r="O79" s="6">
        <f t="shared" si="47"/>
        <v>0.3240132181524803</v>
      </c>
      <c r="P79" s="6">
        <f t="shared" si="48"/>
        <v>0.60177438966541363</v>
      </c>
      <c r="Q79" s="6">
        <f t="shared" si="49"/>
        <v>7.1827827664042887E-2</v>
      </c>
      <c r="R79" s="6">
        <f t="shared" si="50"/>
        <v>2.3845645180631996E-3</v>
      </c>
      <c r="S79" s="6">
        <f t="shared" si="51"/>
        <v>0</v>
      </c>
      <c r="T79" s="6">
        <f t="shared" si="52"/>
        <v>0</v>
      </c>
      <c r="U79" s="6">
        <f t="shared" si="53"/>
        <v>0</v>
      </c>
      <c r="V79" s="6">
        <f t="shared" si="54"/>
        <v>0</v>
      </c>
      <c r="W79" s="6">
        <f t="shared" si="55"/>
        <v>0</v>
      </c>
      <c r="X79" s="6">
        <f t="shared" si="56"/>
        <v>0</v>
      </c>
      <c r="Y79" s="7">
        <f t="shared" si="57"/>
        <v>0.60177438966541363</v>
      </c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V79" s="6"/>
      <c r="AW79" s="6"/>
      <c r="AX79" s="6"/>
      <c r="AY79" s="6"/>
      <c r="AZ79" s="6"/>
      <c r="BA79" s="6"/>
      <c r="BB79" s="1"/>
      <c r="BD79" s="6"/>
      <c r="BE79">
        <v>1</v>
      </c>
      <c r="BF79" t="s">
        <v>429</v>
      </c>
      <c r="BG79">
        <f>SUMIFS('Pres Converted'!M$2:M$10000,'Pres Converted'!$E$2:$E$10000,$BF79,'Pres Converted'!$D$2:$D$10000,"ED",'Pres Converted'!$C$2:$C$10000,$BE79)</f>
        <v>3322</v>
      </c>
      <c r="BH79">
        <f>SUMIFS('Pres Converted'!I$2:I$10000,'Pres Converted'!$E$2:$E$10000,$BF79,'Pres Converted'!$D$2:$D$10000,"ED",'Pres Converted'!$C$2:$C$10000,$BE79)</f>
        <v>1165</v>
      </c>
      <c r="BI79">
        <f>SUMIFS('Pres Converted'!J$2:J$10000,'Pres Converted'!$E$2:$E$10000,$BF79,'Pres Converted'!$D$2:$D$10000,"ED",'Pres Converted'!$C$2:$C$10000,$BE79)</f>
        <v>2031</v>
      </c>
      <c r="BJ79">
        <f>SUMIFS('Pres Converted'!K$2:K$10000,'Pres Converted'!$E$2:$E$10000,$BF79,'Pres Converted'!$D$2:$D$10000,"ED",'Pres Converted'!$C$2:$C$10000,$BE79)</f>
        <v>126</v>
      </c>
      <c r="BK79">
        <f>SUMIFS('Pres Converted'!L$2:L$10000,'Pres Converted'!$E$2:$E$10000,$BF79,'Pres Converted'!$D$2:$D$10000,"ED",'Pres Converted'!$C$2:$C$10000,$BE79)</f>
        <v>0</v>
      </c>
      <c r="BR79">
        <f>BG79/SUMIF('By HD'!$A$3:$A$42,$BE79,'By HD'!$B$3:$B$42)</f>
        <v>0.77148165350673481</v>
      </c>
      <c r="BS79">
        <f>$BR79*SUMIF('By HD'!$A$3:$A$42,$BE79,'By HD'!W$3:W$42)</f>
        <v>503.77751973989785</v>
      </c>
      <c r="BT79">
        <f>(DA79-SUMIF('By HD'!$A$3:$A$42,$BE79,'By HD'!M$3:M$42))*$BR79*SUMIF('By HD'!$A$3:$A$42,$BE79,'By HD'!$W$3:$W$42)+$BR79*SUMIF('By HD'!$A$3:$A$42,$BE79,'By HD'!X$3:X$42)</f>
        <v>180.31405200706129</v>
      </c>
      <c r="BU79">
        <f>(DB79-SUMIF('By HD'!$A$3:$A$42,$BE79,'By HD'!N$3:N$42))*$BR79*SUMIF('By HD'!$A$3:$A$42,$BE79,'By HD'!$W$3:$W$42)+$BR79*SUMIF('By HD'!$A$3:$A$42,$BE79,'By HD'!Y$3:Y$42)</f>
        <v>297.68882681118322</v>
      </c>
      <c r="BV79">
        <f>(DC79-SUMIF('By HD'!$A$3:$A$42,$BE79,'By HD'!O$3:O$42))*$BR79*SUMIF('By HD'!$A$3:$A$42,$BE79,'By HD'!$W$3:$W$42)+$BR79*SUMIF('By HD'!$A$3:$A$42,$BE79,'By HD'!Z$3:Z$42)</f>
        <v>22.688714307626363</v>
      </c>
      <c r="BW79">
        <f>(DD79-SUMIF('By HD'!$A$3:$A$42,$BE79,'By HD'!P$3:P$42))*$BR79*SUMIF('By HD'!$A$3:$A$42,$BE79,'By HD'!$W$3:$W$42)+$BR79*SUMIF('By HD'!$A$3:$A$42,$BE79,'By HD'!AA$3:AA$42)</f>
        <v>3.0859266140269392</v>
      </c>
      <c r="CD79">
        <f>$BR79*SUMIF('By HD'!$A$3:$A$42,$BE79,'By HD'!AR$3:AR$42)</f>
        <v>198.27078495123084</v>
      </c>
      <c r="CE79">
        <f>(DA79-SUMIF('By HD'!$A$3:$A$42,$BE79,'By HD'!M$3:M$42))*$BR79*SUMIF('By HD'!$A$3:$A$42,$BE79,'By HD'!$AR$3:$AR$42)+$BR79*SUMIF('By HD'!$A$3:$A$42,$BE79,'By HD'!AS$3:AS$42)</f>
        <v>78.074604096423855</v>
      </c>
      <c r="CF79">
        <f>(DB79-SUMIF('By HD'!$A$3:$A$42,$BE79,'By HD'!N$3:N$42))*$BR79*SUMIF('By HD'!$A$3:$A$42,$BE79,'By HD'!$AR$3:$AR$42)+$BR79*SUMIF('By HD'!$A$3:$A$42,$BE79,'By HD'!AT$3:AT$42)</f>
        <v>109.71421076327893</v>
      </c>
      <c r="CG79">
        <f>(DC79-SUMIF('By HD'!$A$3:$A$42,$BE79,'By HD'!O$3:O$42))*$BR79*SUMIF('By HD'!$A$3:$A$42,$BE79,'By HD'!$AR$3:$AR$42)+$BR79*SUMIF('By HD'!$A$3:$A$42,$BE79,'By HD'!AU$3:AU$42)</f>
        <v>7.3960434775011219</v>
      </c>
      <c r="CH79">
        <f>(DD79-SUMIF('By HD'!$A$3:$A$42,$BE79,'By HD'!P$3:P$42))*$BR79*SUMIF('By HD'!$A$3:$A$42,$BE79,'By HD'!$AR$3:$AR$42)+$BR79*SUMIF('By HD'!$A$3:$A$42,$BE79,'By HD'!AV$3:AV$42)</f>
        <v>3.0859266140269392</v>
      </c>
      <c r="CO79">
        <f t="shared" ref="CO79:CP128" si="63">BG79+BS79+CD79</f>
        <v>4024.0483046911286</v>
      </c>
      <c r="CP79">
        <f t="shared" si="63"/>
        <v>1423.3886561034851</v>
      </c>
      <c r="CQ79">
        <f t="shared" si="61"/>
        <v>2438.4030375744624</v>
      </c>
      <c r="CR79">
        <f t="shared" si="61"/>
        <v>156.08475778512749</v>
      </c>
      <c r="CS79">
        <f t="shared" si="61"/>
        <v>6.1718532280538785</v>
      </c>
      <c r="CZ79" s="6"/>
      <c r="DA79">
        <f t="shared" si="62"/>
        <v>0.35069235400361226</v>
      </c>
      <c r="DB79">
        <f t="shared" si="62"/>
        <v>0.61137868753762792</v>
      </c>
      <c r="DC79">
        <f t="shared" si="62"/>
        <v>3.7928958458759786E-2</v>
      </c>
      <c r="DD79">
        <f t="shared" si="62"/>
        <v>0</v>
      </c>
      <c r="DE79">
        <f t="shared" si="62"/>
        <v>0</v>
      </c>
      <c r="DF79">
        <f t="shared" si="62"/>
        <v>0</v>
      </c>
      <c r="DG79">
        <f t="shared" si="62"/>
        <v>0</v>
      </c>
      <c r="DH79">
        <f t="shared" si="62"/>
        <v>0</v>
      </c>
      <c r="DI79">
        <f t="shared" si="62"/>
        <v>0</v>
      </c>
      <c r="DJ79">
        <f t="shared" si="62"/>
        <v>0</v>
      </c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</row>
    <row r="80" spans="1:149" x14ac:dyDescent="0.3">
      <c r="A80" t="s">
        <v>957</v>
      </c>
      <c r="B80" t="s">
        <v>958</v>
      </c>
      <c r="C80" t="s">
        <v>429</v>
      </c>
      <c r="D80" s="6">
        <f t="shared" si="58"/>
        <v>4024.0483046911286</v>
      </c>
      <c r="E80" s="6">
        <f t="shared" si="46"/>
        <v>1423.3886561034851</v>
      </c>
      <c r="F80" s="6">
        <f t="shared" si="46"/>
        <v>2438.4030375744624</v>
      </c>
      <c r="G80" s="6">
        <f t="shared" si="46"/>
        <v>156.08475778512749</v>
      </c>
      <c r="H80" s="6">
        <f t="shared" si="46"/>
        <v>6.1718532280538785</v>
      </c>
      <c r="I80" s="6">
        <f t="shared" si="46"/>
        <v>0</v>
      </c>
      <c r="J80" s="6">
        <f t="shared" si="46"/>
        <v>0</v>
      </c>
      <c r="K80" s="6">
        <f t="shared" si="46"/>
        <v>0</v>
      </c>
      <c r="L80" s="6">
        <f t="shared" si="46"/>
        <v>0</v>
      </c>
      <c r="M80" s="6">
        <f t="shared" si="46"/>
        <v>0</v>
      </c>
      <c r="N80" s="6">
        <f t="shared" si="46"/>
        <v>0</v>
      </c>
      <c r="O80" s="6">
        <f t="shared" si="47"/>
        <v>0.35372056902103693</v>
      </c>
      <c r="P80" s="6">
        <f t="shared" si="48"/>
        <v>0.60595769557036305</v>
      </c>
      <c r="Q80" s="6">
        <f t="shared" si="49"/>
        <v>3.8787993077311726E-2</v>
      </c>
      <c r="R80" s="6">
        <f t="shared" si="50"/>
        <v>1.5337423312883436E-3</v>
      </c>
      <c r="S80" s="6">
        <f t="shared" si="51"/>
        <v>0</v>
      </c>
      <c r="T80" s="6">
        <f t="shared" si="52"/>
        <v>0</v>
      </c>
      <c r="U80" s="6">
        <f t="shared" si="53"/>
        <v>0</v>
      </c>
      <c r="V80" s="6">
        <f t="shared" si="54"/>
        <v>0</v>
      </c>
      <c r="W80" s="6">
        <f t="shared" si="55"/>
        <v>0</v>
      </c>
      <c r="X80" s="6">
        <f t="shared" si="56"/>
        <v>0</v>
      </c>
      <c r="Y80" s="7">
        <f t="shared" si="57"/>
        <v>0.60595769557036305</v>
      </c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V80" s="6"/>
      <c r="AW80" s="6"/>
      <c r="AX80" s="6"/>
      <c r="AY80" s="6"/>
      <c r="AZ80" s="6"/>
      <c r="BA80" s="6"/>
      <c r="BD80" s="6"/>
      <c r="BE80">
        <v>2</v>
      </c>
      <c r="BF80" t="s">
        <v>430</v>
      </c>
      <c r="BG80">
        <f>SUMIFS('Pres Converted'!M$2:M$10000,'Pres Converted'!$E$2:$E$10000,$BF80,'Pres Converted'!$D$2:$D$10000,"ED",'Pres Converted'!$C$2:$C$10000,$BE80)</f>
        <v>451</v>
      </c>
      <c r="BH80">
        <f>SUMIFS('Pres Converted'!I$2:I$10000,'Pres Converted'!$E$2:$E$10000,$BF80,'Pres Converted'!$D$2:$D$10000,"ED",'Pres Converted'!$C$2:$C$10000,$BE80)</f>
        <v>235</v>
      </c>
      <c r="BI80">
        <f>SUMIFS('Pres Converted'!J$2:J$10000,'Pres Converted'!$E$2:$E$10000,$BF80,'Pres Converted'!$D$2:$D$10000,"ED",'Pres Converted'!$C$2:$C$10000,$BE80)</f>
        <v>192</v>
      </c>
      <c r="BJ80">
        <f>SUMIFS('Pres Converted'!K$2:K$10000,'Pres Converted'!$E$2:$E$10000,$BF80,'Pres Converted'!$D$2:$D$10000,"ED",'Pres Converted'!$C$2:$C$10000,$BE80)</f>
        <v>22</v>
      </c>
      <c r="BK80">
        <f>SUMIFS('Pres Converted'!L$2:L$10000,'Pres Converted'!$E$2:$E$10000,$BF80,'Pres Converted'!$D$2:$D$10000,"ED",'Pres Converted'!$C$2:$C$10000,$BE80)</f>
        <v>2</v>
      </c>
      <c r="BR80">
        <f>BG80/SUMIF('By HD'!$A$3:$A$42,$BE80,'By HD'!$B$3:$B$42)</f>
        <v>0.20908669448307834</v>
      </c>
      <c r="BS80">
        <f>$BR80*SUMIF('By HD'!$A$3:$A$42,$BE80,'By HD'!W$3:W$42)</f>
        <v>74.016689847009729</v>
      </c>
      <c r="BT80">
        <f>(DA80-SUMIF('By HD'!$A$3:$A$42,$BE80,'By HD'!M$3:M$42))*$BR80*SUMIF('By HD'!$A$3:$A$42,$BE80,'By HD'!$W$3:$W$42)+$BR80*SUMIF('By HD'!$A$3:$A$42,$BE80,'By HD'!X$3:X$42)</f>
        <v>33.176856668104563</v>
      </c>
      <c r="BU80">
        <f>(DB80-SUMIF('By HD'!$A$3:$A$42,$BE80,'By HD'!N$3:N$42))*$BR80*SUMIF('By HD'!$A$3:$A$42,$BE80,'By HD'!$W$3:$W$42)+$BR80*SUMIF('By HD'!$A$3:$A$42,$BE80,'By HD'!Y$3:Y$42)</f>
        <v>35.236187384863982</v>
      </c>
      <c r="BV80">
        <f>(DC80-SUMIF('By HD'!$A$3:$A$42,$BE80,'By HD'!O$3:O$42))*$BR80*SUMIF('By HD'!$A$3:$A$42,$BE80,'By HD'!$W$3:$W$42)+$BR80*SUMIF('By HD'!$A$3:$A$42,$BE80,'By HD'!Z$3:Z$42)</f>
        <v>5.344041426722713</v>
      </c>
      <c r="BW80">
        <f>(DD80-SUMIF('By HD'!$A$3:$A$42,$BE80,'By HD'!P$3:P$42))*$BR80*SUMIF('By HD'!$A$3:$A$42,$BE80,'By HD'!$W$3:$W$42)+$BR80*SUMIF('By HD'!$A$3:$A$42,$BE80,'By HD'!AA$3:AA$42)</f>
        <v>0.2596043673184889</v>
      </c>
      <c r="CD80">
        <f>$BR80*SUMIF('By HD'!$A$3:$A$42,$BE80,'By HD'!AR$3:AR$42)</f>
        <v>17.563282336578581</v>
      </c>
      <c r="CE80">
        <f>(DA80-SUMIF('By HD'!$A$3:$A$42,$BE80,'By HD'!M$3:M$42))*$BR80*SUMIF('By HD'!$A$3:$A$42,$BE80,'By HD'!$AR$3:$AR$42)+$BR80*SUMIF('By HD'!$A$3:$A$42,$BE80,'By HD'!AS$3:AS$42)</f>
        <v>9.3856951169108171</v>
      </c>
      <c r="CF80">
        <f>(DB80-SUMIF('By HD'!$A$3:$A$42,$BE80,'By HD'!N$3:N$42))*$BR80*SUMIF('By HD'!$A$3:$A$42,$BE80,'By HD'!$AR$3:$AR$42)+$BR80*SUMIF('By HD'!$A$3:$A$42,$BE80,'By HD'!AT$3:AT$42)</f>
        <v>6.7238740768968395</v>
      </c>
      <c r="CG80">
        <f>(DC80-SUMIF('By HD'!$A$3:$A$42,$BE80,'By HD'!O$3:O$42))*$BR80*SUMIF('By HD'!$A$3:$A$42,$BE80,'By HD'!$AR$3:$AR$42)+$BR80*SUMIF('By HD'!$A$3:$A$42,$BE80,'By HD'!AU$3:AU$42)</f>
        <v>1.392112106458063</v>
      </c>
      <c r="CH80">
        <f>(DD80-SUMIF('By HD'!$A$3:$A$42,$BE80,'By HD'!P$3:P$42))*$BR80*SUMIF('By HD'!$A$3:$A$42,$BE80,'By HD'!$AR$3:$AR$42)+$BR80*SUMIF('By HD'!$A$3:$A$42,$BE80,'By HD'!AV$3:AV$42)</f>
        <v>6.1601036312861769E-2</v>
      </c>
      <c r="CO80">
        <f t="shared" si="63"/>
        <v>542.57997218358832</v>
      </c>
      <c r="CP80">
        <f t="shared" si="63"/>
        <v>277.56255178501539</v>
      </c>
      <c r="CQ80">
        <f t="shared" si="61"/>
        <v>233.96006146176083</v>
      </c>
      <c r="CR80">
        <f t="shared" si="61"/>
        <v>28.736153533180776</v>
      </c>
      <c r="CS80">
        <f t="shared" si="61"/>
        <v>2.3212054036313505</v>
      </c>
      <c r="CZ80" s="6"/>
      <c r="DA80">
        <f t="shared" si="62"/>
        <v>0.52106430155210648</v>
      </c>
      <c r="DB80">
        <f t="shared" si="62"/>
        <v>0.42572062084257206</v>
      </c>
      <c r="DC80">
        <f t="shared" si="62"/>
        <v>4.878048780487805E-2</v>
      </c>
      <c r="DD80">
        <f t="shared" si="62"/>
        <v>4.434589800443459E-3</v>
      </c>
      <c r="DE80">
        <f t="shared" si="62"/>
        <v>0</v>
      </c>
      <c r="DF80">
        <f t="shared" si="62"/>
        <v>0</v>
      </c>
      <c r="DG80">
        <f t="shared" si="62"/>
        <v>0</v>
      </c>
      <c r="DH80">
        <f t="shared" si="62"/>
        <v>0</v>
      </c>
      <c r="DI80">
        <f t="shared" si="62"/>
        <v>0</v>
      </c>
      <c r="DJ80">
        <f t="shared" si="62"/>
        <v>0</v>
      </c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</row>
    <row r="81" spans="1:149" x14ac:dyDescent="0.3">
      <c r="A81" t="s">
        <v>959</v>
      </c>
      <c r="B81" t="s">
        <v>960</v>
      </c>
      <c r="C81" t="s">
        <v>439</v>
      </c>
      <c r="D81" s="6">
        <f t="shared" si="58"/>
        <v>2663.4198606271775</v>
      </c>
      <c r="E81" s="6">
        <f t="shared" si="46"/>
        <v>1014.67479573626</v>
      </c>
      <c r="F81" s="6">
        <f t="shared" si="46"/>
        <v>1490.4159832582645</v>
      </c>
      <c r="G81" s="6">
        <f t="shared" si="46"/>
        <v>128.47523036579295</v>
      </c>
      <c r="H81" s="6">
        <f t="shared" si="46"/>
        <v>29.853851266860104</v>
      </c>
      <c r="I81" s="6">
        <f t="shared" si="46"/>
        <v>0</v>
      </c>
      <c r="J81" s="6">
        <f t="shared" si="46"/>
        <v>0</v>
      </c>
      <c r="K81" s="6">
        <f t="shared" si="46"/>
        <v>0</v>
      </c>
      <c r="L81" s="6">
        <f t="shared" si="46"/>
        <v>0</v>
      </c>
      <c r="M81" s="6">
        <f t="shared" si="46"/>
        <v>0</v>
      </c>
      <c r="N81" s="6">
        <f t="shared" si="46"/>
        <v>0</v>
      </c>
      <c r="O81" s="6">
        <f t="shared" si="47"/>
        <v>0.3809668955075397</v>
      </c>
      <c r="P81" s="6">
        <f t="shared" si="48"/>
        <v>0.55958732053132021</v>
      </c>
      <c r="Q81" s="6">
        <f t="shared" si="49"/>
        <v>4.8236942385621408E-2</v>
      </c>
      <c r="R81" s="6">
        <f t="shared" si="50"/>
        <v>1.1208841575518691E-2</v>
      </c>
      <c r="S81" s="6">
        <f t="shared" si="51"/>
        <v>0</v>
      </c>
      <c r="T81" s="6">
        <f t="shared" si="52"/>
        <v>0</v>
      </c>
      <c r="U81" s="6">
        <f t="shared" si="53"/>
        <v>0</v>
      </c>
      <c r="V81" s="6">
        <f t="shared" si="54"/>
        <v>0</v>
      </c>
      <c r="W81" s="6">
        <f t="shared" si="55"/>
        <v>0</v>
      </c>
      <c r="X81" s="6">
        <f t="shared" si="56"/>
        <v>0</v>
      </c>
      <c r="Y81" s="7">
        <f t="shared" si="57"/>
        <v>0.55958732053132021</v>
      </c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V81" s="6"/>
      <c r="AW81" s="6"/>
      <c r="AX81" s="6"/>
      <c r="AY81" s="6"/>
      <c r="AZ81" s="6"/>
      <c r="BA81" s="6"/>
      <c r="BD81" s="6"/>
      <c r="BE81">
        <v>2</v>
      </c>
      <c r="BF81" t="s">
        <v>428</v>
      </c>
      <c r="BG81">
        <f>SUMIFS('Pres Converted'!M$2:M$10000,'Pres Converted'!$E$2:$E$10000,$BF81,'Pres Converted'!$D$2:$D$10000,"ED",'Pres Converted'!$C$2:$C$10000,$BE81)</f>
        <v>171</v>
      </c>
      <c r="BH81">
        <f>SUMIFS('Pres Converted'!I$2:I$10000,'Pres Converted'!$E$2:$E$10000,$BF81,'Pres Converted'!$D$2:$D$10000,"ED",'Pres Converted'!$C$2:$C$10000,$BE81)</f>
        <v>73</v>
      </c>
      <c r="BI81">
        <f>SUMIFS('Pres Converted'!J$2:J$10000,'Pres Converted'!$E$2:$E$10000,$BF81,'Pres Converted'!$D$2:$D$10000,"ED",'Pres Converted'!$C$2:$C$10000,$BE81)</f>
        <v>93</v>
      </c>
      <c r="BJ81">
        <f>SUMIFS('Pres Converted'!K$2:K$10000,'Pres Converted'!$E$2:$E$10000,$BF81,'Pres Converted'!$D$2:$D$10000,"ED",'Pres Converted'!$C$2:$C$10000,$BE81)</f>
        <v>5</v>
      </c>
      <c r="BK81">
        <f>SUMIFS('Pres Converted'!L$2:L$10000,'Pres Converted'!$E$2:$E$10000,$BF81,'Pres Converted'!$D$2:$D$10000,"ED",'Pres Converted'!$C$2:$C$10000,$BE81)</f>
        <v>0</v>
      </c>
      <c r="BR81">
        <f>BG81/SUMIF('By HD'!$A$3:$A$42,$BE81,'By HD'!$B$3:$B$42)</f>
        <v>7.9276773296244787E-2</v>
      </c>
      <c r="BS81">
        <f>$BR81*SUMIF('By HD'!$A$3:$A$42,$BE81,'By HD'!W$3:W$42)</f>
        <v>28.063977746870655</v>
      </c>
      <c r="BT81">
        <f>(DA81-SUMIF('By HD'!$A$3:$A$42,$BE81,'By HD'!M$3:M$42))*$BR81*SUMIF('By HD'!$A$3:$A$42,$BE81,'By HD'!$W$3:$W$42)+$BR81*SUMIF('By HD'!$A$3:$A$42,$BE81,'By HD'!X$3:X$42)</f>
        <v>9.9366431897183727</v>
      </c>
      <c r="BU81">
        <f>(DB81-SUMIF('By HD'!$A$3:$A$42,$BE81,'By HD'!N$3:N$42))*$BR81*SUMIF('By HD'!$A$3:$A$42,$BE81,'By HD'!$W$3:$W$42)+$BR81*SUMIF('By HD'!$A$3:$A$42,$BE81,'By HD'!Y$3:Y$42)</f>
        <v>16.675513239876899</v>
      </c>
      <c r="BV81">
        <f>(DC81-SUMIF('By HD'!$A$3:$A$42,$BE81,'By HD'!O$3:O$42))*$BR81*SUMIF('By HD'!$A$3:$A$42,$BE81,'By HD'!$W$3:$W$42)+$BR81*SUMIF('By HD'!$A$3:$A$42,$BE81,'By HD'!Z$3:Z$42)</f>
        <v>1.4778426225576013</v>
      </c>
      <c r="BW81">
        <f>(DD81-SUMIF('By HD'!$A$3:$A$42,$BE81,'By HD'!P$3:P$42))*$BR81*SUMIF('By HD'!$A$3:$A$42,$BE81,'By HD'!$W$3:$W$42)+$BR81*SUMIF('By HD'!$A$3:$A$42,$BE81,'By HD'!AA$3:AA$42)</f>
        <v>-2.6021305282216644E-2</v>
      </c>
      <c r="CD81">
        <f>$BR81*SUMIF('By HD'!$A$3:$A$42,$BE81,'By HD'!AR$3:AR$42)</f>
        <v>6.6592489568845625</v>
      </c>
      <c r="CE81">
        <f>(DA81-SUMIF('By HD'!$A$3:$A$42,$BE81,'By HD'!M$3:M$42))*$BR81*SUMIF('By HD'!$A$3:$A$42,$BE81,'By HD'!$AR$3:$AR$42)+$BR81*SUMIF('By HD'!$A$3:$A$42,$BE81,'By HD'!AS$3:AS$42)</f>
        <v>2.9315963873483684</v>
      </c>
      <c r="CF81">
        <f>(DB81-SUMIF('By HD'!$A$3:$A$42,$BE81,'By HD'!N$3:N$42))*$BR81*SUMIF('By HD'!$A$3:$A$42,$BE81,'By HD'!$AR$3:$AR$42)+$BR81*SUMIF('By HD'!$A$3:$A$42,$BE81,'By HD'!AT$3:AT$42)</f>
        <v>3.3361240016171441</v>
      </c>
      <c r="CG81">
        <f>(DC81-SUMIF('By HD'!$A$3:$A$42,$BE81,'By HD'!O$3:O$42))*$BR81*SUMIF('By HD'!$A$3:$A$42,$BE81,'By HD'!$AR$3:$AR$42)+$BR81*SUMIF('By HD'!$A$3:$A$42,$BE81,'By HD'!AU$3:AU$42)</f>
        <v>0.39770311493516919</v>
      </c>
      <c r="CH81">
        <f>(DD81-SUMIF('By HD'!$A$3:$A$42,$BE81,'By HD'!P$3:P$42))*$BR81*SUMIF('By HD'!$A$3:$A$42,$BE81,'By HD'!$AR$3:$AR$42)+$BR81*SUMIF('By HD'!$A$3:$A$42,$BE81,'By HD'!AV$3:AV$42)</f>
        <v>-6.1745470161192039E-3</v>
      </c>
      <c r="CO81">
        <f t="shared" si="63"/>
        <v>205.72322670375522</v>
      </c>
      <c r="CP81">
        <f t="shared" si="63"/>
        <v>85.868239577066731</v>
      </c>
      <c r="CQ81">
        <f t="shared" si="61"/>
        <v>113.01163724149404</v>
      </c>
      <c r="CR81">
        <f t="shared" si="61"/>
        <v>6.8755457374927706</v>
      </c>
      <c r="CS81">
        <f t="shared" si="61"/>
        <v>-3.2195852298335846E-2</v>
      </c>
      <c r="CZ81" s="6"/>
      <c r="DA81">
        <f t="shared" si="62"/>
        <v>0.42690058479532161</v>
      </c>
      <c r="DB81">
        <f t="shared" si="62"/>
        <v>0.54385964912280704</v>
      </c>
      <c r="DC81">
        <f t="shared" si="62"/>
        <v>2.9239766081871343E-2</v>
      </c>
      <c r="DD81">
        <f t="shared" si="62"/>
        <v>0</v>
      </c>
      <c r="DE81">
        <f t="shared" si="62"/>
        <v>0</v>
      </c>
      <c r="DF81">
        <f t="shared" si="62"/>
        <v>0</v>
      </c>
      <c r="DG81">
        <f t="shared" si="62"/>
        <v>0</v>
      </c>
      <c r="DH81">
        <f t="shared" si="62"/>
        <v>0</v>
      </c>
      <c r="DI81">
        <f t="shared" si="62"/>
        <v>0</v>
      </c>
      <c r="DJ81">
        <f t="shared" si="62"/>
        <v>0</v>
      </c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</row>
    <row r="82" spans="1:149" x14ac:dyDescent="0.3">
      <c r="A82" t="s">
        <v>961</v>
      </c>
      <c r="B82" t="s">
        <v>442</v>
      </c>
      <c r="C82" t="s">
        <v>442</v>
      </c>
      <c r="D82" s="6">
        <f t="shared" si="58"/>
        <v>367.03415147972134</v>
      </c>
      <c r="E82" s="6">
        <f t="shared" si="46"/>
        <v>131.90683955758678</v>
      </c>
      <c r="F82" s="6">
        <f t="shared" si="46"/>
        <v>213.00828459259762</v>
      </c>
      <c r="G82" s="6">
        <f t="shared" si="46"/>
        <v>22.09935523371016</v>
      </c>
      <c r="H82" s="6">
        <f t="shared" si="46"/>
        <v>1.9672095826797506E-2</v>
      </c>
      <c r="I82" s="6">
        <f t="shared" si="46"/>
        <v>0</v>
      </c>
      <c r="J82" s="6">
        <f t="shared" si="46"/>
        <v>0</v>
      </c>
      <c r="K82" s="6">
        <f t="shared" si="46"/>
        <v>0</v>
      </c>
      <c r="L82" s="6">
        <f t="shared" si="46"/>
        <v>0</v>
      </c>
      <c r="M82" s="6">
        <f t="shared" si="46"/>
        <v>0</v>
      </c>
      <c r="N82" s="6">
        <f t="shared" si="46"/>
        <v>0</v>
      </c>
      <c r="O82" s="6">
        <f t="shared" si="47"/>
        <v>0.35938573842732624</v>
      </c>
      <c r="P82" s="6">
        <f t="shared" si="48"/>
        <v>0.5803500402723869</v>
      </c>
      <c r="Q82" s="6">
        <f t="shared" si="49"/>
        <v>6.021062384689603E-2</v>
      </c>
      <c r="R82" s="6">
        <f t="shared" si="50"/>
        <v>5.3597453390885317E-5</v>
      </c>
      <c r="S82" s="6">
        <f t="shared" si="51"/>
        <v>0</v>
      </c>
      <c r="T82" s="6">
        <f t="shared" si="52"/>
        <v>0</v>
      </c>
      <c r="U82" s="6">
        <f t="shared" si="53"/>
        <v>0</v>
      </c>
      <c r="V82" s="6">
        <f t="shared" si="54"/>
        <v>0</v>
      </c>
      <c r="W82" s="6">
        <f t="shared" si="55"/>
        <v>0</v>
      </c>
      <c r="X82" s="6">
        <f t="shared" si="56"/>
        <v>0</v>
      </c>
      <c r="Y82" s="7">
        <f t="shared" si="57"/>
        <v>0.5803500402723869</v>
      </c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V82" s="6"/>
      <c r="AW82" s="6"/>
      <c r="AX82" s="6"/>
      <c r="AY82" s="6"/>
      <c r="AZ82" s="6"/>
      <c r="BA82" s="6"/>
      <c r="BD82" s="6"/>
      <c r="BE82">
        <v>2</v>
      </c>
      <c r="BF82" t="s">
        <v>431</v>
      </c>
      <c r="BG82">
        <f>SUMIFS('Pres Converted'!M$2:M$10000,'Pres Converted'!$E$2:$E$10000,$BF82,'Pres Converted'!$D$2:$D$10000,"ED",'Pres Converted'!$C$2:$C$10000,$BE82)</f>
        <v>832</v>
      </c>
      <c r="BH82">
        <f>SUMIFS('Pres Converted'!I$2:I$10000,'Pres Converted'!$E$2:$E$10000,$BF82,'Pres Converted'!$D$2:$D$10000,"ED",'Pres Converted'!$C$2:$C$10000,$BE82)</f>
        <v>284</v>
      </c>
      <c r="BI82">
        <f>SUMIFS('Pres Converted'!J$2:J$10000,'Pres Converted'!$E$2:$E$10000,$BF82,'Pres Converted'!$D$2:$D$10000,"ED",'Pres Converted'!$C$2:$C$10000,$BE82)</f>
        <v>507</v>
      </c>
      <c r="BJ82">
        <f>SUMIFS('Pres Converted'!K$2:K$10000,'Pres Converted'!$E$2:$E$10000,$BF82,'Pres Converted'!$D$2:$D$10000,"ED",'Pres Converted'!$C$2:$C$10000,$BE82)</f>
        <v>41</v>
      </c>
      <c r="BK82">
        <f>SUMIFS('Pres Converted'!L$2:L$10000,'Pres Converted'!$E$2:$E$10000,$BF82,'Pres Converted'!$D$2:$D$10000,"ED",'Pres Converted'!$C$2:$C$10000,$BE82)</f>
        <v>0</v>
      </c>
      <c r="BR82">
        <f>BG82/SUMIF('By HD'!$A$3:$A$42,$BE82,'By HD'!$B$3:$B$42)</f>
        <v>0.3857209086694483</v>
      </c>
      <c r="BS82">
        <f>$BR82*SUMIF('By HD'!$A$3:$A$42,$BE82,'By HD'!W$3:W$42)</f>
        <v>136.5452016689847</v>
      </c>
      <c r="BT82">
        <f>(DA82-SUMIF('By HD'!$A$3:$A$42,$BE82,'By HD'!M$3:M$42))*$BR82*SUMIF('By HD'!$A$3:$A$42,$BE82,'By HD'!$W$3:$W$42)+$BR82*SUMIF('By HD'!$A$3:$A$42,$BE82,'By HD'!X$3:X$42)</f>
        <v>36.664661357433154</v>
      </c>
      <c r="BU82">
        <f>(DB82-SUMIF('By HD'!$A$3:$A$42,$BE82,'By HD'!N$3:N$42))*$BR82*SUMIF('By HD'!$A$3:$A$42,$BE82,'By HD'!$W$3:$W$42)+$BR82*SUMIF('By HD'!$A$3:$A$42,$BE82,'By HD'!Y$3:Y$42)</f>
        <v>90.080467707751012</v>
      </c>
      <c r="BV82">
        <f>(DC82-SUMIF('By HD'!$A$3:$A$42,$BE82,'By HD'!O$3:O$42))*$BR82*SUMIF('By HD'!$A$3:$A$42,$BE82,'By HD'!$W$3:$W$42)+$BR82*SUMIF('By HD'!$A$3:$A$42,$BE82,'By HD'!Z$3:Z$42)</f>
        <v>9.9266791885654815</v>
      </c>
      <c r="BW82">
        <f>(DD82-SUMIF('By HD'!$A$3:$A$42,$BE82,'By HD'!P$3:P$42))*$BR82*SUMIF('By HD'!$A$3:$A$42,$BE82,'By HD'!$W$3:$W$42)+$BR82*SUMIF('By HD'!$A$3:$A$42,$BE82,'By HD'!AA$3:AA$42)</f>
        <v>-0.12660658476493714</v>
      </c>
      <c r="CD82">
        <f>$BR82*SUMIF('By HD'!$A$3:$A$42,$BE82,'By HD'!AR$3:AR$42)</f>
        <v>32.400556328233655</v>
      </c>
      <c r="CE82">
        <f>(DA82-SUMIF('By HD'!$A$3:$A$42,$BE82,'By HD'!M$3:M$42))*$BR82*SUMIF('By HD'!$A$3:$A$42,$BE82,'By HD'!$AR$3:$AR$42)+$BR82*SUMIF('By HD'!$A$3:$A$42,$BE82,'By HD'!AS$3:AS$42)</f>
        <v>11.491662491625737</v>
      </c>
      <c r="CF82">
        <f>(DB82-SUMIF('By HD'!$A$3:$A$42,$BE82,'By HD'!N$3:N$42))*$BR82*SUMIF('By HD'!$A$3:$A$42,$BE82,'By HD'!$AR$3:$AR$42)+$BR82*SUMIF('By HD'!$A$3:$A$42,$BE82,'By HD'!AT$3:AT$42)</f>
        <v>18.35463539158015</v>
      </c>
      <c r="CG82">
        <f>(DC82-SUMIF('By HD'!$A$3:$A$42,$BE82,'By HD'!O$3:O$42))*$BR82*SUMIF('By HD'!$A$3:$A$42,$BE82,'By HD'!$AR$3:$AR$42)+$BR82*SUMIF('By HD'!$A$3:$A$42,$BE82,'By HD'!AU$3:AU$42)</f>
        <v>2.5843006854804651</v>
      </c>
      <c r="CH82">
        <f>(DD82-SUMIF('By HD'!$A$3:$A$42,$BE82,'By HD'!P$3:P$42))*$BR82*SUMIF('By HD'!$A$3:$A$42,$BE82,'By HD'!$AR$3:$AR$42)+$BR82*SUMIF('By HD'!$A$3:$A$42,$BE82,'By HD'!AV$3:AV$42)</f>
        <v>-3.0042240452696944E-2</v>
      </c>
      <c r="CO82">
        <f t="shared" si="63"/>
        <v>1000.9457579972183</v>
      </c>
      <c r="CP82">
        <f t="shared" si="63"/>
        <v>332.15632384905888</v>
      </c>
      <c r="CQ82">
        <f t="shared" si="61"/>
        <v>615.43510309933117</v>
      </c>
      <c r="CR82">
        <f t="shared" si="61"/>
        <v>53.510979874045944</v>
      </c>
      <c r="CS82">
        <f t="shared" si="61"/>
        <v>-0.15664882521763407</v>
      </c>
      <c r="CZ82" s="6"/>
      <c r="DA82">
        <f t="shared" si="62"/>
        <v>0.34134615384615385</v>
      </c>
      <c r="DB82">
        <f t="shared" si="62"/>
        <v>0.609375</v>
      </c>
      <c r="DC82">
        <f t="shared" si="62"/>
        <v>4.9278846153846152E-2</v>
      </c>
      <c r="DD82">
        <f t="shared" si="62"/>
        <v>0</v>
      </c>
      <c r="DE82">
        <f t="shared" si="62"/>
        <v>0</v>
      </c>
      <c r="DF82">
        <f t="shared" si="62"/>
        <v>0</v>
      </c>
      <c r="DG82">
        <f t="shared" si="62"/>
        <v>0</v>
      </c>
      <c r="DH82">
        <f t="shared" si="62"/>
        <v>0</v>
      </c>
      <c r="DI82">
        <f t="shared" si="62"/>
        <v>0</v>
      </c>
      <c r="DJ82">
        <f t="shared" si="62"/>
        <v>0</v>
      </c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</row>
    <row r="83" spans="1:149" x14ac:dyDescent="0.3">
      <c r="A83" t="s">
        <v>962</v>
      </c>
      <c r="B83" t="s">
        <v>963</v>
      </c>
      <c r="C83" t="s">
        <v>437</v>
      </c>
      <c r="D83" s="6">
        <f t="shared" si="58"/>
        <v>4775</v>
      </c>
      <c r="E83" s="6">
        <f t="shared" si="46"/>
        <v>1486</v>
      </c>
      <c r="F83" s="6">
        <f t="shared" si="46"/>
        <v>2882</v>
      </c>
      <c r="G83" s="6">
        <f t="shared" si="46"/>
        <v>380</v>
      </c>
      <c r="H83" s="6">
        <f t="shared" si="46"/>
        <v>27</v>
      </c>
      <c r="I83" s="6">
        <f t="shared" si="46"/>
        <v>0</v>
      </c>
      <c r="J83" s="6">
        <f t="shared" si="46"/>
        <v>0</v>
      </c>
      <c r="K83" s="6">
        <f t="shared" si="46"/>
        <v>0</v>
      </c>
      <c r="L83" s="6">
        <f t="shared" si="46"/>
        <v>0</v>
      </c>
      <c r="M83" s="6">
        <f t="shared" si="46"/>
        <v>0</v>
      </c>
      <c r="N83" s="6">
        <f t="shared" si="46"/>
        <v>0</v>
      </c>
      <c r="O83" s="6">
        <f t="shared" si="47"/>
        <v>0.31120418848167541</v>
      </c>
      <c r="P83" s="6">
        <f t="shared" si="48"/>
        <v>0.60356020942408373</v>
      </c>
      <c r="Q83" s="6">
        <f t="shared" si="49"/>
        <v>7.9581151832460728E-2</v>
      </c>
      <c r="R83" s="6">
        <f t="shared" si="50"/>
        <v>5.6544502617801046E-3</v>
      </c>
      <c r="S83" s="6">
        <f t="shared" si="51"/>
        <v>0</v>
      </c>
      <c r="T83" s="6">
        <f t="shared" si="52"/>
        <v>0</v>
      </c>
      <c r="U83" s="6">
        <f t="shared" si="53"/>
        <v>0</v>
      </c>
      <c r="V83" s="6">
        <f t="shared" si="54"/>
        <v>0</v>
      </c>
      <c r="W83" s="6">
        <f t="shared" si="55"/>
        <v>0</v>
      </c>
      <c r="X83" s="6">
        <f t="shared" si="56"/>
        <v>0</v>
      </c>
      <c r="Y83" s="7">
        <f t="shared" si="57"/>
        <v>0.60356020942408373</v>
      </c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V83" s="6"/>
      <c r="AW83" s="6"/>
      <c r="AX83" s="6"/>
      <c r="AY83" s="6"/>
      <c r="AZ83" s="6"/>
      <c r="BA83" s="6"/>
      <c r="BD83" s="6"/>
      <c r="BE83">
        <v>2</v>
      </c>
      <c r="BF83" t="s">
        <v>432</v>
      </c>
      <c r="BG83">
        <f>SUMIFS('Pres Converted'!M$2:M$10000,'Pres Converted'!$E$2:$E$10000,$BF83,'Pres Converted'!$D$2:$D$10000,"ED",'Pres Converted'!$C$2:$C$10000,$BE83)</f>
        <v>703</v>
      </c>
      <c r="BH83">
        <f>SUMIFS('Pres Converted'!I$2:I$10000,'Pres Converted'!$E$2:$E$10000,$BF83,'Pres Converted'!$D$2:$D$10000,"ED",'Pres Converted'!$C$2:$C$10000,$BE83)</f>
        <v>278</v>
      </c>
      <c r="BI83">
        <f>SUMIFS('Pres Converted'!J$2:J$10000,'Pres Converted'!$E$2:$E$10000,$BF83,'Pres Converted'!$D$2:$D$10000,"ED",'Pres Converted'!$C$2:$C$10000,$BE83)</f>
        <v>379</v>
      </c>
      <c r="BJ83">
        <f>SUMIFS('Pres Converted'!K$2:K$10000,'Pres Converted'!$E$2:$E$10000,$BF83,'Pres Converted'!$D$2:$D$10000,"ED",'Pres Converted'!$C$2:$C$10000,$BE83)</f>
        <v>46</v>
      </c>
      <c r="BK83">
        <f>SUMIFS('Pres Converted'!L$2:L$10000,'Pres Converted'!$E$2:$E$10000,$BF83,'Pres Converted'!$D$2:$D$10000,"ED",'Pres Converted'!$C$2:$C$10000,$BE83)</f>
        <v>0</v>
      </c>
      <c r="BR83">
        <f>BG83/SUMIF('By HD'!$A$3:$A$42,$BE83,'By HD'!$B$3:$B$42)</f>
        <v>0.32591562355122855</v>
      </c>
      <c r="BS83">
        <f>$BR83*SUMIF('By HD'!$A$3:$A$42,$BE83,'By HD'!W$3:W$42)</f>
        <v>115.37413073713491</v>
      </c>
      <c r="BT83">
        <f>(DA83-SUMIF('By HD'!$A$3:$A$42,$BE83,'By HD'!M$3:M$42))*$BR83*SUMIF('By HD'!$A$3:$A$42,$BE83,'By HD'!$W$3:$W$42)+$BR83*SUMIF('By HD'!$A$3:$A$42,$BE83,'By HD'!X$3:X$42)</f>
        <v>37.221838784743916</v>
      </c>
      <c r="BU83">
        <f>(DB83-SUMIF('By HD'!$A$3:$A$42,$BE83,'By HD'!N$3:N$42))*$BR83*SUMIF('By HD'!$A$3:$A$42,$BE83,'By HD'!$W$3:$W$42)+$BR83*SUMIF('By HD'!$A$3:$A$42,$BE83,'By HD'!Y$3:Y$42)</f>
        <v>68.007831667508128</v>
      </c>
      <c r="BV83">
        <f>(DC83-SUMIF('By HD'!$A$3:$A$42,$BE83,'By HD'!O$3:O$42))*$BR83*SUMIF('By HD'!$A$3:$A$42,$BE83,'By HD'!$W$3:$W$42)+$BR83*SUMIF('By HD'!$A$3:$A$42,$BE83,'By HD'!Z$3:Z$42)</f>
        <v>10.251436762154203</v>
      </c>
      <c r="BW83">
        <f>(DD83-SUMIF('By HD'!$A$3:$A$42,$BE83,'By HD'!P$3:P$42))*$BR83*SUMIF('By HD'!$A$3:$A$42,$BE83,'By HD'!$W$3:$W$42)+$BR83*SUMIF('By HD'!$A$3:$A$42,$BE83,'By HD'!AA$3:AA$42)</f>
        <v>-0.10697647727133509</v>
      </c>
      <c r="CD83">
        <f>$BR83*SUMIF('By HD'!$A$3:$A$42,$BE83,'By HD'!AR$3:AR$42)</f>
        <v>27.376912378303199</v>
      </c>
      <c r="CE83">
        <f>(DA83-SUMIF('By HD'!$A$3:$A$42,$BE83,'By HD'!M$3:M$42))*$BR83*SUMIF('By HD'!$A$3:$A$42,$BE83,'By HD'!$AR$3:$AR$42)+$BR83*SUMIF('By HD'!$A$3:$A$42,$BE83,'By HD'!AS$3:AS$42)</f>
        <v>11.191046004115075</v>
      </c>
      <c r="CF83">
        <f>(DB83-SUMIF('By HD'!$A$3:$A$42,$BE83,'By HD'!N$3:N$42))*$BR83*SUMIF('By HD'!$A$3:$A$42,$BE83,'By HD'!$AR$3:$AR$42)+$BR83*SUMIF('By HD'!$A$3:$A$42,$BE83,'By HD'!AT$3:AT$42)</f>
        <v>13.585366529905867</v>
      </c>
      <c r="CG83">
        <f>(DC83-SUMIF('By HD'!$A$3:$A$42,$BE83,'By HD'!O$3:O$42))*$BR83*SUMIF('By HD'!$A$3:$A$42,$BE83,'By HD'!$AR$3:$AR$42)+$BR83*SUMIF('By HD'!$A$3:$A$42,$BE83,'By HD'!AU$3:AU$42)</f>
        <v>2.6258840931263028</v>
      </c>
      <c r="CH83">
        <f>(DD83-SUMIF('By HD'!$A$3:$A$42,$BE83,'By HD'!P$3:P$42))*$BR83*SUMIF('By HD'!$A$3:$A$42,$BE83,'By HD'!$AR$3:$AR$42)+$BR83*SUMIF('By HD'!$A$3:$A$42,$BE83,'By HD'!AV$3:AV$42)</f>
        <v>-2.5384248844045616E-2</v>
      </c>
      <c r="CO83">
        <f t="shared" si="63"/>
        <v>845.75104311543816</v>
      </c>
      <c r="CP83">
        <f t="shared" si="63"/>
        <v>326.412884788859</v>
      </c>
      <c r="CQ83">
        <f t="shared" si="61"/>
        <v>460.59319819741398</v>
      </c>
      <c r="CR83">
        <f t="shared" si="61"/>
        <v>58.877320855280502</v>
      </c>
      <c r="CS83">
        <f t="shared" si="61"/>
        <v>-0.13236072611538072</v>
      </c>
      <c r="CZ83" s="6"/>
      <c r="DA83">
        <f t="shared" si="62"/>
        <v>0.39544807965860596</v>
      </c>
      <c r="DB83">
        <f t="shared" si="62"/>
        <v>0.53911806543385488</v>
      </c>
      <c r="DC83">
        <f t="shared" si="62"/>
        <v>6.5433854907539113E-2</v>
      </c>
      <c r="DD83">
        <f t="shared" si="62"/>
        <v>0</v>
      </c>
      <c r="DE83">
        <f t="shared" si="62"/>
        <v>0</v>
      </c>
      <c r="DF83">
        <f t="shared" si="62"/>
        <v>0</v>
      </c>
      <c r="DG83">
        <f t="shared" si="62"/>
        <v>0</v>
      </c>
      <c r="DH83">
        <f t="shared" si="62"/>
        <v>0</v>
      </c>
      <c r="DI83">
        <f t="shared" si="62"/>
        <v>0</v>
      </c>
      <c r="DJ83">
        <f t="shared" si="62"/>
        <v>0</v>
      </c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</row>
    <row r="84" spans="1:149" x14ac:dyDescent="0.3">
      <c r="A84" t="s">
        <v>964</v>
      </c>
      <c r="B84" t="s">
        <v>452</v>
      </c>
      <c r="C84" t="s">
        <v>452</v>
      </c>
      <c r="D84" s="6">
        <f t="shared" si="58"/>
        <v>1932.5870841487281</v>
      </c>
      <c r="E84" s="6">
        <f t="shared" si="46"/>
        <v>886.15808954469389</v>
      </c>
      <c r="F84" s="6">
        <f t="shared" si="46"/>
        <v>988.67950873349901</v>
      </c>
      <c r="G84" s="6">
        <f t="shared" si="46"/>
        <v>53.031052653750557</v>
      </c>
      <c r="H84" s="6">
        <f t="shared" si="46"/>
        <v>4.7184332167845557</v>
      </c>
      <c r="I84" s="6">
        <f t="shared" si="46"/>
        <v>0</v>
      </c>
      <c r="J84" s="6">
        <f t="shared" si="46"/>
        <v>0</v>
      </c>
      <c r="K84" s="6">
        <f t="shared" si="46"/>
        <v>0</v>
      </c>
      <c r="L84" s="6">
        <f t="shared" si="46"/>
        <v>0</v>
      </c>
      <c r="M84" s="6">
        <f t="shared" si="46"/>
        <v>0</v>
      </c>
      <c r="N84" s="6">
        <f t="shared" si="46"/>
        <v>0</v>
      </c>
      <c r="O84" s="6">
        <f t="shared" si="47"/>
        <v>0.45853462274122125</v>
      </c>
      <c r="P84" s="6">
        <f t="shared" si="48"/>
        <v>0.51158341936709961</v>
      </c>
      <c r="Q84" s="6">
        <f t="shared" si="49"/>
        <v>2.7440446585158589E-2</v>
      </c>
      <c r="R84" s="6">
        <f t="shared" si="50"/>
        <v>2.4415113065204747E-3</v>
      </c>
      <c r="S84" s="6">
        <f t="shared" si="51"/>
        <v>0</v>
      </c>
      <c r="T84" s="6">
        <f t="shared" si="52"/>
        <v>0</v>
      </c>
      <c r="U84" s="6">
        <f t="shared" si="53"/>
        <v>0</v>
      </c>
      <c r="V84" s="6">
        <f t="shared" si="54"/>
        <v>0</v>
      </c>
      <c r="W84" s="6">
        <f t="shared" si="55"/>
        <v>0</v>
      </c>
      <c r="X84" s="6">
        <f t="shared" si="56"/>
        <v>0</v>
      </c>
      <c r="Y84" s="7">
        <f t="shared" si="57"/>
        <v>0.51158341936709961</v>
      </c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V84" s="6"/>
      <c r="AW84" s="6"/>
      <c r="AX84" s="6"/>
      <c r="AY84" s="6"/>
      <c r="AZ84" s="6"/>
      <c r="BA84" s="6"/>
      <c r="BD84" s="6"/>
      <c r="BE84">
        <v>3</v>
      </c>
      <c r="BF84" t="s">
        <v>430</v>
      </c>
      <c r="BG84">
        <f>SUMIFS('Pres Converted'!M$2:M$10000,'Pres Converted'!$E$2:$E$10000,$BF84,'Pres Converted'!$D$2:$D$10000,"ED",'Pres Converted'!$C$2:$C$10000,$BE84)</f>
        <v>100</v>
      </c>
      <c r="BH84">
        <f>SUMIFS('Pres Converted'!I$2:I$10000,'Pres Converted'!$E$2:$E$10000,$BF84,'Pres Converted'!$D$2:$D$10000,"ED",'Pres Converted'!$C$2:$C$10000,$BE84)</f>
        <v>35</v>
      </c>
      <c r="BI84">
        <f>SUMIFS('Pres Converted'!J$2:J$10000,'Pres Converted'!$E$2:$E$10000,$BF84,'Pres Converted'!$D$2:$D$10000,"ED",'Pres Converted'!$C$2:$C$10000,$BE84)</f>
        <v>49</v>
      </c>
      <c r="BJ84">
        <f>SUMIFS('Pres Converted'!K$2:K$10000,'Pres Converted'!$E$2:$E$10000,$BF84,'Pres Converted'!$D$2:$D$10000,"ED",'Pres Converted'!$C$2:$C$10000,$BE84)</f>
        <v>16</v>
      </c>
      <c r="BK84">
        <f>SUMIFS('Pres Converted'!L$2:L$10000,'Pres Converted'!$E$2:$E$10000,$BF84,'Pres Converted'!$D$2:$D$10000,"ED",'Pres Converted'!$C$2:$C$10000,$BE84)</f>
        <v>0</v>
      </c>
      <c r="BR84">
        <f>BG84/SUMIF('By HD'!$A$3:$A$42,$BE84,'By HD'!$B$3:$B$42)</f>
        <v>4.0916530278232409E-2</v>
      </c>
      <c r="BS84">
        <f>$BR84*SUMIF('By HD'!$A$3:$A$42,$BE84,'By HD'!W$3:W$42)</f>
        <v>15.098199672667759</v>
      </c>
      <c r="BT84">
        <f>(DA84-SUMIF('By HD'!$A$3:$A$42,$BE84,'By HD'!M$3:M$42))*$BR84*SUMIF('By HD'!$A$3:$A$42,$BE84,'By HD'!$W$3:$W$42)+$BR84*SUMIF('By HD'!$A$3:$A$42,$BE84,'By HD'!X$3:X$42)</f>
        <v>5.0829346594485703</v>
      </c>
      <c r="BU84">
        <f>(DB84-SUMIF('By HD'!$A$3:$A$42,$BE84,'By HD'!N$3:N$42))*$BR84*SUMIF('By HD'!$A$3:$A$42,$BE84,'By HD'!$W$3:$W$42)+$BR84*SUMIF('By HD'!$A$3:$A$42,$BE84,'By HD'!Y$3:Y$42)</f>
        <v>7.5016815287647916</v>
      </c>
      <c r="BV84">
        <f>(DC84-SUMIF('By HD'!$A$3:$A$42,$BE84,'By HD'!O$3:O$42))*$BR84*SUMIF('By HD'!$A$3:$A$42,$BE84,'By HD'!$W$3:$W$42)+$BR84*SUMIF('By HD'!$A$3:$A$42,$BE84,'By HD'!Z$3:Z$42)</f>
        <v>2.4317504238979328</v>
      </c>
      <c r="BW84">
        <f>(DD84-SUMIF('By HD'!$A$3:$A$42,$BE84,'By HD'!P$3:P$42))*$BR84*SUMIF('By HD'!$A$3:$A$42,$BE84,'By HD'!$W$3:$W$42)+$BR84*SUMIF('By HD'!$A$3:$A$42,$BE84,'By HD'!AA$3:AA$42)</f>
        <v>8.1833060556464818E-2</v>
      </c>
      <c r="CD84">
        <f>$BR84*SUMIF('By HD'!$A$3:$A$42,$BE84,'By HD'!AR$3:AR$42)</f>
        <v>7.8968903436988551</v>
      </c>
      <c r="CE84">
        <f>(DA84-SUMIF('By HD'!$A$3:$A$42,$BE84,'By HD'!M$3:M$42))*$BR84*SUMIF('By HD'!$A$3:$A$42,$BE84,'By HD'!$AR$3:$AR$42)+$BR84*SUMIF('By HD'!$A$3:$A$42,$BE84,'By HD'!AS$3:AS$42)</f>
        <v>2.7953858743547775</v>
      </c>
      <c r="CF84">
        <f>(DB84-SUMIF('By HD'!$A$3:$A$42,$BE84,'By HD'!N$3:N$42))*$BR84*SUMIF('By HD'!$A$3:$A$42,$BE84,'By HD'!$AR$3:$AR$42)+$BR84*SUMIF('By HD'!$A$3:$A$42,$BE84,'By HD'!AT$3:AT$42)</f>
        <v>3.5796787483157928</v>
      </c>
      <c r="CG84">
        <f>(DC84-SUMIF('By HD'!$A$3:$A$42,$BE84,'By HD'!O$3:O$42))*$BR84*SUMIF('By HD'!$A$3:$A$42,$BE84,'By HD'!$AR$3:$AR$42)+$BR84*SUMIF('By HD'!$A$3:$A$42,$BE84,'By HD'!AU$3:AU$42)</f>
        <v>1.1944934788024248</v>
      </c>
      <c r="CH84">
        <f>(DD84-SUMIF('By HD'!$A$3:$A$42,$BE84,'By HD'!P$3:P$42))*$BR84*SUMIF('By HD'!$A$3:$A$42,$BE84,'By HD'!$AR$3:$AR$42)+$BR84*SUMIF('By HD'!$A$3:$A$42,$BE84,'By HD'!AV$3:AV$42)</f>
        <v>0.32733224222585927</v>
      </c>
      <c r="CO84">
        <f t="shared" si="63"/>
        <v>122.99509001636662</v>
      </c>
      <c r="CP84">
        <f t="shared" si="63"/>
        <v>42.878320533803347</v>
      </c>
      <c r="CQ84">
        <f t="shared" si="61"/>
        <v>60.081360277080584</v>
      </c>
      <c r="CR84">
        <f t="shared" si="61"/>
        <v>19.626243902700359</v>
      </c>
      <c r="CS84">
        <f t="shared" si="61"/>
        <v>0.4091653027823241</v>
      </c>
      <c r="CZ84" s="6"/>
      <c r="DA84">
        <f t="shared" si="62"/>
        <v>0.35</v>
      </c>
      <c r="DB84">
        <f t="shared" si="62"/>
        <v>0.49</v>
      </c>
      <c r="DC84">
        <f t="shared" si="62"/>
        <v>0.16</v>
      </c>
      <c r="DD84">
        <f t="shared" si="62"/>
        <v>0</v>
      </c>
      <c r="DE84">
        <f t="shared" si="62"/>
        <v>0</v>
      </c>
      <c r="DF84">
        <f t="shared" si="62"/>
        <v>0</v>
      </c>
      <c r="DG84">
        <f t="shared" si="62"/>
        <v>0</v>
      </c>
      <c r="DH84">
        <f t="shared" si="62"/>
        <v>0</v>
      </c>
      <c r="DI84">
        <f t="shared" si="62"/>
        <v>0</v>
      </c>
      <c r="DJ84">
        <f t="shared" si="62"/>
        <v>0</v>
      </c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</row>
    <row r="85" spans="1:149" x14ac:dyDescent="0.3">
      <c r="A85" t="s">
        <v>965</v>
      </c>
      <c r="B85" t="s">
        <v>451</v>
      </c>
      <c r="C85" t="s">
        <v>451</v>
      </c>
      <c r="D85" s="6">
        <f t="shared" si="58"/>
        <v>1032.2201834862385</v>
      </c>
      <c r="E85" s="6">
        <f t="shared" si="46"/>
        <v>654.37273272451807</v>
      </c>
      <c r="F85" s="6">
        <f t="shared" si="46"/>
        <v>338.72505996969954</v>
      </c>
      <c r="G85" s="6">
        <f t="shared" si="46"/>
        <v>37.027906952276744</v>
      </c>
      <c r="H85" s="6">
        <f t="shared" si="46"/>
        <v>2.0944838397441292</v>
      </c>
      <c r="I85" s="6">
        <f t="shared" si="46"/>
        <v>0</v>
      </c>
      <c r="J85" s="6">
        <f t="shared" si="46"/>
        <v>0</v>
      </c>
      <c r="K85" s="6">
        <f t="shared" si="46"/>
        <v>0</v>
      </c>
      <c r="L85" s="6">
        <f t="shared" si="46"/>
        <v>0</v>
      </c>
      <c r="M85" s="6">
        <f t="shared" si="46"/>
        <v>0</v>
      </c>
      <c r="N85" s="6">
        <f t="shared" si="46"/>
        <v>0</v>
      </c>
      <c r="O85" s="6">
        <f t="shared" si="47"/>
        <v>0.63394684893142483</v>
      </c>
      <c r="P85" s="6">
        <f t="shared" si="48"/>
        <v>0.32815194411882509</v>
      </c>
      <c r="Q85" s="6">
        <f t="shared" si="49"/>
        <v>3.5872101267404054E-2</v>
      </c>
      <c r="R85" s="6">
        <f t="shared" si="50"/>
        <v>2.0291056823459729E-3</v>
      </c>
      <c r="S85" s="6">
        <f t="shared" si="51"/>
        <v>0</v>
      </c>
      <c r="T85" s="6">
        <f t="shared" si="52"/>
        <v>0</v>
      </c>
      <c r="U85" s="6">
        <f t="shared" si="53"/>
        <v>0</v>
      </c>
      <c r="V85" s="6">
        <f t="shared" si="54"/>
        <v>0</v>
      </c>
      <c r="W85" s="6">
        <f t="shared" si="55"/>
        <v>0</v>
      </c>
      <c r="X85" s="6">
        <f t="shared" si="56"/>
        <v>0</v>
      </c>
      <c r="Y85" s="7">
        <f t="shared" si="57"/>
        <v>2.6339468489314246</v>
      </c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V85" s="6"/>
      <c r="AW85" s="6"/>
      <c r="AX85" s="6"/>
      <c r="AY85" s="6"/>
      <c r="AZ85" s="6"/>
      <c r="BA85" s="6"/>
      <c r="BD85" s="6"/>
      <c r="BE85">
        <v>3</v>
      </c>
      <c r="BF85" t="s">
        <v>433</v>
      </c>
      <c r="BG85">
        <f>SUMIFS('Pres Converted'!M$2:M$10000,'Pres Converted'!$E$2:$E$10000,$BF85,'Pres Converted'!$D$2:$D$10000,"ED",'Pres Converted'!$C$2:$C$10000,$BE85)</f>
        <v>2170</v>
      </c>
      <c r="BH85">
        <f>SUMIFS('Pres Converted'!I$2:I$10000,'Pres Converted'!$E$2:$E$10000,$BF85,'Pres Converted'!$D$2:$D$10000,"ED",'Pres Converted'!$C$2:$C$10000,$BE85)</f>
        <v>820</v>
      </c>
      <c r="BI85">
        <f>SUMIFS('Pres Converted'!J$2:J$10000,'Pres Converted'!$E$2:$E$10000,$BF85,'Pres Converted'!$D$2:$D$10000,"ED",'Pres Converted'!$C$2:$C$10000,$BE85)</f>
        <v>1270</v>
      </c>
      <c r="BJ85">
        <f>SUMIFS('Pres Converted'!K$2:K$10000,'Pres Converted'!$E$2:$E$10000,$BF85,'Pres Converted'!$D$2:$D$10000,"ED",'Pres Converted'!$C$2:$C$10000,$BE85)</f>
        <v>80</v>
      </c>
      <c r="BK85">
        <f>SUMIFS('Pres Converted'!L$2:L$10000,'Pres Converted'!$E$2:$E$10000,$BF85,'Pres Converted'!$D$2:$D$10000,"ED",'Pres Converted'!$C$2:$C$10000,$BE85)</f>
        <v>0</v>
      </c>
      <c r="BR85">
        <f>BG85/SUMIF('By HD'!$A$3:$A$42,$BE85,'By HD'!$B$3:$B$42)</f>
        <v>0.88788870703764322</v>
      </c>
      <c r="BS85">
        <f>$BR85*SUMIF('By HD'!$A$3:$A$42,$BE85,'By HD'!W$3:W$42)</f>
        <v>327.63093289689033</v>
      </c>
      <c r="BT85">
        <f>(DA85-SUMIF('By HD'!$A$3:$A$42,$BE85,'By HD'!M$3:M$42))*$BR85*SUMIF('By HD'!$A$3:$A$42,$BE85,'By HD'!$W$3:$W$42)+$BR85*SUMIF('By HD'!$A$3:$A$42,$BE85,'By HD'!X$3:X$42)</f>
        <v>119.43409291199798</v>
      </c>
      <c r="BU85">
        <f>(DB85-SUMIF('By HD'!$A$3:$A$42,$BE85,'By HD'!N$3:N$42))*$BR85*SUMIF('By HD'!$A$3:$A$42,$BE85,'By HD'!$W$3:$W$42)+$BR85*SUMIF('By HD'!$A$3:$A$42,$BE85,'By HD'!Y$3:Y$42)</f>
        <v>193.9944678976002</v>
      </c>
      <c r="BV85">
        <f>(DC85-SUMIF('By HD'!$A$3:$A$42,$BE85,'By HD'!O$3:O$42))*$BR85*SUMIF('By HD'!$A$3:$A$42,$BE85,'By HD'!$W$3:$W$42)+$BR85*SUMIF('By HD'!$A$3:$A$42,$BE85,'By HD'!Z$3:Z$42)</f>
        <v>12.426594673216883</v>
      </c>
      <c r="BW85">
        <f>(DD85-SUMIF('By HD'!$A$3:$A$42,$BE85,'By HD'!P$3:P$42))*$BR85*SUMIF('By HD'!$A$3:$A$42,$BE85,'By HD'!$W$3:$W$42)+$BR85*SUMIF('By HD'!$A$3:$A$42,$BE85,'By HD'!AA$3:AA$42)</f>
        <v>1.7757774140752864</v>
      </c>
      <c r="CD85">
        <f>$BR85*SUMIF('By HD'!$A$3:$A$42,$BE85,'By HD'!AR$3:AR$42)</f>
        <v>171.36252045826515</v>
      </c>
      <c r="CE85">
        <f>(DA85-SUMIF('By HD'!$A$3:$A$42,$BE85,'By HD'!M$3:M$42))*$BR85*SUMIF('By HD'!$A$3:$A$42,$BE85,'By HD'!$AR$3:$AR$42)+$BR85*SUMIF('By HD'!$A$3:$A$42,$BE85,'By HD'!AS$3:AS$42)</f>
        <v>65.437492131436471</v>
      </c>
      <c r="CF85">
        <f>(DB85-SUMIF('By HD'!$A$3:$A$42,$BE85,'By HD'!N$3:N$42))*$BR85*SUMIF('By HD'!$A$3:$A$42,$BE85,'By HD'!$AR$3:$AR$42)+$BR85*SUMIF('By HD'!$A$3:$A$42,$BE85,'By HD'!AT$3:AT$42)</f>
        <v>94.001901178878242</v>
      </c>
      <c r="CG85">
        <f>(DC85-SUMIF('By HD'!$A$3:$A$42,$BE85,'By HD'!O$3:O$42))*$BR85*SUMIF('By HD'!$A$3:$A$42,$BE85,'By HD'!$AR$3:$AR$42)+$BR85*SUMIF('By HD'!$A$3:$A$42,$BE85,'By HD'!AU$3:AU$42)</f>
        <v>4.8200174916492777</v>
      </c>
      <c r="CH85">
        <f>(DD85-SUMIF('By HD'!$A$3:$A$42,$BE85,'By HD'!P$3:P$42))*$BR85*SUMIF('By HD'!$A$3:$A$42,$BE85,'By HD'!$AR$3:$AR$42)+$BR85*SUMIF('By HD'!$A$3:$A$42,$BE85,'By HD'!AV$3:AV$42)</f>
        <v>7.1031096563011458</v>
      </c>
      <c r="CO85">
        <f t="shared" si="63"/>
        <v>2668.9934533551555</v>
      </c>
      <c r="CP85">
        <f t="shared" si="63"/>
        <v>1004.8715850434344</v>
      </c>
      <c r="CQ85">
        <f t="shared" si="61"/>
        <v>1557.9963690764785</v>
      </c>
      <c r="CR85">
        <f t="shared" si="61"/>
        <v>97.246612164866164</v>
      </c>
      <c r="CS85">
        <f t="shared" si="61"/>
        <v>8.8788870703764324</v>
      </c>
      <c r="CZ85" s="6"/>
      <c r="DA85">
        <f t="shared" si="62"/>
        <v>0.37788018433179721</v>
      </c>
      <c r="DB85">
        <f t="shared" si="62"/>
        <v>0.58525345622119818</v>
      </c>
      <c r="DC85">
        <f t="shared" si="62"/>
        <v>3.6866359447004608E-2</v>
      </c>
      <c r="DD85">
        <f t="shared" si="62"/>
        <v>0</v>
      </c>
      <c r="DE85">
        <f t="shared" si="62"/>
        <v>0</v>
      </c>
      <c r="DF85">
        <f t="shared" si="62"/>
        <v>0</v>
      </c>
      <c r="DG85">
        <f t="shared" si="62"/>
        <v>0</v>
      </c>
      <c r="DH85">
        <f t="shared" si="62"/>
        <v>0</v>
      </c>
      <c r="DI85">
        <f t="shared" si="62"/>
        <v>0</v>
      </c>
      <c r="DJ85">
        <f t="shared" si="62"/>
        <v>0</v>
      </c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</row>
    <row r="86" spans="1:149" x14ac:dyDescent="0.3">
      <c r="A86" t="s">
        <v>966</v>
      </c>
      <c r="B86" t="s">
        <v>967</v>
      </c>
      <c r="C86" t="s">
        <v>450</v>
      </c>
      <c r="D86" s="6">
        <f t="shared" si="58"/>
        <v>1226.0381335392017</v>
      </c>
      <c r="E86" s="6">
        <f t="shared" si="46"/>
        <v>711.76880319178122</v>
      </c>
      <c r="F86" s="6">
        <f t="shared" si="46"/>
        <v>476.11725068321618</v>
      </c>
      <c r="G86" s="6">
        <f t="shared" si="46"/>
        <v>34.983133906175851</v>
      </c>
      <c r="H86" s="6">
        <f t="shared" si="46"/>
        <v>3.1689457580285509</v>
      </c>
      <c r="I86" s="6">
        <f t="shared" si="46"/>
        <v>0</v>
      </c>
      <c r="J86" s="6">
        <f t="shared" si="46"/>
        <v>0</v>
      </c>
      <c r="K86" s="6">
        <f t="shared" si="46"/>
        <v>0</v>
      </c>
      <c r="L86" s="6">
        <f t="shared" si="46"/>
        <v>0</v>
      </c>
      <c r="M86" s="6">
        <f t="shared" si="46"/>
        <v>0</v>
      </c>
      <c r="N86" s="6">
        <f t="shared" si="46"/>
        <v>0</v>
      </c>
      <c r="O86" s="6">
        <f t="shared" si="47"/>
        <v>0.58054377243317845</v>
      </c>
      <c r="P86" s="6">
        <f t="shared" si="48"/>
        <v>0.3883380440287037</v>
      </c>
      <c r="Q86" s="6">
        <f t="shared" si="49"/>
        <v>2.8533479464615111E-2</v>
      </c>
      <c r="R86" s="6">
        <f t="shared" si="50"/>
        <v>2.5847040735028051E-3</v>
      </c>
      <c r="S86" s="6">
        <f t="shared" si="51"/>
        <v>0</v>
      </c>
      <c r="T86" s="6">
        <f t="shared" si="52"/>
        <v>0</v>
      </c>
      <c r="U86" s="6">
        <f t="shared" si="53"/>
        <v>0</v>
      </c>
      <c r="V86" s="6">
        <f t="shared" si="54"/>
        <v>0</v>
      </c>
      <c r="W86" s="6">
        <f t="shared" si="55"/>
        <v>0</v>
      </c>
      <c r="X86" s="6">
        <f t="shared" si="56"/>
        <v>0</v>
      </c>
      <c r="Y86" s="7">
        <f t="shared" si="57"/>
        <v>2.5805437724331783</v>
      </c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V86" s="6"/>
      <c r="AW86" s="6"/>
      <c r="AX86" s="6"/>
      <c r="AY86" s="6"/>
      <c r="AZ86" s="6"/>
      <c r="BA86" s="6"/>
      <c r="BD86" s="6"/>
      <c r="BE86">
        <v>3</v>
      </c>
      <c r="BF86" t="s">
        <v>69</v>
      </c>
      <c r="BG86">
        <f>SUMIFS('Pres Converted'!M$2:M$10000,'Pres Converted'!$E$2:$E$10000,$BF86,'Pres Converted'!$D$2:$D$10000,"ED",'Pres Converted'!$C$2:$C$10000,$BE86)</f>
        <v>142</v>
      </c>
      <c r="BH86">
        <f>SUMIFS('Pres Converted'!I$2:I$10000,'Pres Converted'!$E$2:$E$10000,$BF86,'Pres Converted'!$D$2:$D$10000,"ED",'Pres Converted'!$C$2:$C$10000,$BE86)</f>
        <v>73</v>
      </c>
      <c r="BI86">
        <f>SUMIFS('Pres Converted'!J$2:J$10000,'Pres Converted'!$E$2:$E$10000,$BF86,'Pres Converted'!$D$2:$D$10000,"ED",'Pres Converted'!$C$2:$C$10000,$BE86)</f>
        <v>64</v>
      </c>
      <c r="BJ86">
        <f>SUMIFS('Pres Converted'!K$2:K$10000,'Pres Converted'!$E$2:$E$10000,$BF86,'Pres Converted'!$D$2:$D$10000,"ED",'Pres Converted'!$C$2:$C$10000,$BE86)</f>
        <v>5</v>
      </c>
      <c r="BK86">
        <f>SUMIFS('Pres Converted'!L$2:L$10000,'Pres Converted'!$E$2:$E$10000,$BF86,'Pres Converted'!$D$2:$D$10000,"ED",'Pres Converted'!$C$2:$C$10000,$BE86)</f>
        <v>0</v>
      </c>
      <c r="BR86">
        <f>BG86/SUMIF('By HD'!$A$3:$A$42,$BE86,'By HD'!$B$3:$B$42)</f>
        <v>5.8101472995090019E-2</v>
      </c>
      <c r="BS86">
        <f>$BR86*SUMIF('By HD'!$A$3:$A$42,$BE86,'By HD'!W$3:W$42)</f>
        <v>21.439443535188218</v>
      </c>
      <c r="BT86">
        <f>(DA86-SUMIF('By HD'!$A$3:$A$42,$BE86,'By HD'!M$3:M$42))*$BR86*SUMIF('By HD'!$A$3:$A$42,$BE86,'By HD'!$W$3:$W$42)+$BR86*SUMIF('By HD'!$A$3:$A$42,$BE86,'By HD'!X$3:X$42)</f>
        <v>10.735647740148558</v>
      </c>
      <c r="BU86">
        <f>(DB86-SUMIF('By HD'!$A$3:$A$42,$BE86,'By HD'!N$3:N$42))*$BR86*SUMIF('By HD'!$A$3:$A$42,$BE86,'By HD'!$W$3:$W$42)+$BR86*SUMIF('By HD'!$A$3:$A$42,$BE86,'By HD'!Y$3:Y$42)</f>
        <v>9.8099082291111426</v>
      </c>
      <c r="BV86">
        <f>(DC86-SUMIF('By HD'!$A$3:$A$42,$BE86,'By HD'!O$3:O$42))*$BR86*SUMIF('By HD'!$A$3:$A$42,$BE86,'By HD'!$W$3:$W$42)+$BR86*SUMIF('By HD'!$A$3:$A$42,$BE86,'By HD'!Z$3:Z$42)</f>
        <v>0.77768461993833737</v>
      </c>
      <c r="BW86">
        <f>(DD86-SUMIF('By HD'!$A$3:$A$42,$BE86,'By HD'!P$3:P$42))*$BR86*SUMIF('By HD'!$A$3:$A$42,$BE86,'By HD'!$W$3:$W$42)+$BR86*SUMIF('By HD'!$A$3:$A$42,$BE86,'By HD'!AA$3:AA$42)</f>
        <v>0.11620294599018004</v>
      </c>
      <c r="CD86">
        <f>$BR86*SUMIF('By HD'!$A$3:$A$42,$BE86,'By HD'!AR$3:AR$42)</f>
        <v>11.213584288052374</v>
      </c>
      <c r="CE86">
        <f>(DA86-SUMIF('By HD'!$A$3:$A$42,$BE86,'By HD'!M$3:M$42))*$BR86*SUMIF('By HD'!$A$3:$A$42,$BE86,'By HD'!$AR$3:$AR$42)+$BR86*SUMIF('By HD'!$A$3:$A$42,$BE86,'By HD'!AS$3:AS$42)</f>
        <v>5.8094233916656171</v>
      </c>
      <c r="CF86">
        <f>(DB86-SUMIF('By HD'!$A$3:$A$42,$BE86,'By HD'!N$3:N$42))*$BR86*SUMIF('By HD'!$A$3:$A$42,$BE86,'By HD'!$AR$3:$AR$42)+$BR86*SUMIF('By HD'!$A$3:$A$42,$BE86,'By HD'!AT$3:AT$42)</f>
        <v>4.6424973414300297</v>
      </c>
      <c r="CG86">
        <f>(DC86-SUMIF('By HD'!$A$3:$A$42,$BE86,'By HD'!O$3:O$42))*$BR86*SUMIF('By HD'!$A$3:$A$42,$BE86,'By HD'!$AR$3:$AR$42)+$BR86*SUMIF('By HD'!$A$3:$A$42,$BE86,'By HD'!AU$3:AU$42)</f>
        <v>0.29685177099600618</v>
      </c>
      <c r="CH86">
        <f>(DD86-SUMIF('By HD'!$A$3:$A$42,$BE86,'By HD'!P$3:P$42))*$BR86*SUMIF('By HD'!$A$3:$A$42,$BE86,'By HD'!$AR$3:$AR$42)+$BR86*SUMIF('By HD'!$A$3:$A$42,$BE86,'By HD'!AV$3:AV$42)</f>
        <v>0.46481178396072015</v>
      </c>
      <c r="CO86">
        <f t="shared" si="63"/>
        <v>174.65302782324059</v>
      </c>
      <c r="CP86">
        <f t="shared" si="63"/>
        <v>89.545071131814169</v>
      </c>
      <c r="CQ86">
        <f t="shared" si="61"/>
        <v>78.452405570541174</v>
      </c>
      <c r="CR86">
        <f t="shared" si="61"/>
        <v>6.0745363909343437</v>
      </c>
      <c r="CS86">
        <f t="shared" si="61"/>
        <v>0.5810147299509002</v>
      </c>
      <c r="CZ86" s="6"/>
      <c r="DA86">
        <f t="shared" si="62"/>
        <v>0.5140845070422535</v>
      </c>
      <c r="DB86">
        <f t="shared" si="62"/>
        <v>0.45070422535211269</v>
      </c>
      <c r="DC86">
        <f t="shared" si="62"/>
        <v>3.5211267605633804E-2</v>
      </c>
      <c r="DD86">
        <f t="shared" si="62"/>
        <v>0</v>
      </c>
      <c r="DE86">
        <f t="shared" si="62"/>
        <v>0</v>
      </c>
      <c r="DF86">
        <f t="shared" si="62"/>
        <v>0</v>
      </c>
      <c r="DG86">
        <f t="shared" si="62"/>
        <v>0</v>
      </c>
      <c r="DH86">
        <f t="shared" si="62"/>
        <v>0</v>
      </c>
      <c r="DI86">
        <f t="shared" si="62"/>
        <v>0</v>
      </c>
      <c r="DJ86">
        <f t="shared" si="62"/>
        <v>0</v>
      </c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</row>
    <row r="87" spans="1:149" x14ac:dyDescent="0.3">
      <c r="A87" t="s">
        <v>968</v>
      </c>
      <c r="B87" t="s">
        <v>431</v>
      </c>
      <c r="C87" t="s">
        <v>431</v>
      </c>
      <c r="D87" s="6">
        <f t="shared" si="58"/>
        <v>1000.9457579972183</v>
      </c>
      <c r="E87" s="6">
        <f t="shared" si="46"/>
        <v>332.15632384905888</v>
      </c>
      <c r="F87" s="6">
        <f t="shared" si="46"/>
        <v>615.43510309933117</v>
      </c>
      <c r="G87" s="6">
        <f t="shared" si="46"/>
        <v>53.510979874045944</v>
      </c>
      <c r="H87" s="6">
        <f t="shared" si="46"/>
        <v>-0.15664882521763407</v>
      </c>
      <c r="I87" s="6">
        <f t="shared" si="46"/>
        <v>0</v>
      </c>
      <c r="J87" s="6">
        <f t="shared" si="46"/>
        <v>0</v>
      </c>
      <c r="K87" s="6">
        <f t="shared" si="46"/>
        <v>0</v>
      </c>
      <c r="L87" s="6">
        <f t="shared" si="46"/>
        <v>0</v>
      </c>
      <c r="M87" s="6">
        <f t="shared" si="46"/>
        <v>0</v>
      </c>
      <c r="N87" s="6">
        <f t="shared" si="46"/>
        <v>0</v>
      </c>
      <c r="O87" s="6">
        <f t="shared" si="47"/>
        <v>0.33184248116867687</v>
      </c>
      <c r="P87" s="6">
        <f t="shared" si="48"/>
        <v>0.61485360038964421</v>
      </c>
      <c r="Q87" s="6">
        <f t="shared" si="49"/>
        <v>5.3460419255000884E-2</v>
      </c>
      <c r="R87" s="6">
        <f t="shared" si="50"/>
        <v>-1.5650081332186375E-4</v>
      </c>
      <c r="S87" s="6">
        <f t="shared" si="51"/>
        <v>0</v>
      </c>
      <c r="T87" s="6">
        <f t="shared" si="52"/>
        <v>0</v>
      </c>
      <c r="U87" s="6">
        <f t="shared" si="53"/>
        <v>0</v>
      </c>
      <c r="V87" s="6">
        <f t="shared" si="54"/>
        <v>0</v>
      </c>
      <c r="W87" s="6">
        <f t="shared" si="55"/>
        <v>0</v>
      </c>
      <c r="X87" s="6">
        <f t="shared" si="56"/>
        <v>0</v>
      </c>
      <c r="Y87" s="7">
        <f t="shared" si="57"/>
        <v>0.61485360038964421</v>
      </c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V87" s="6"/>
      <c r="AW87" s="6"/>
      <c r="AX87" s="6"/>
      <c r="AY87" s="6"/>
      <c r="AZ87" s="6"/>
      <c r="BA87" s="6"/>
      <c r="BD87" s="6"/>
      <c r="BE87">
        <v>3</v>
      </c>
      <c r="BF87" t="s">
        <v>428</v>
      </c>
      <c r="BG87">
        <f>SUMIFS('Pres Converted'!M$2:M$10000,'Pres Converted'!$E$2:$E$10000,$BF87,'Pres Converted'!$D$2:$D$10000,"ED",'Pres Converted'!$C$2:$C$10000,$BE87)</f>
        <v>32</v>
      </c>
      <c r="BH87">
        <f>SUMIFS('Pres Converted'!I$2:I$10000,'Pres Converted'!$E$2:$E$10000,$BF87,'Pres Converted'!$D$2:$D$10000,"ED",'Pres Converted'!$C$2:$C$10000,$BE87)</f>
        <v>12</v>
      </c>
      <c r="BI87">
        <f>SUMIFS('Pres Converted'!J$2:J$10000,'Pres Converted'!$E$2:$E$10000,$BF87,'Pres Converted'!$D$2:$D$10000,"ED",'Pres Converted'!$C$2:$C$10000,$BE87)</f>
        <v>11</v>
      </c>
      <c r="BJ87">
        <f>SUMIFS('Pres Converted'!K$2:K$10000,'Pres Converted'!$E$2:$E$10000,$BF87,'Pres Converted'!$D$2:$D$10000,"ED",'Pres Converted'!$C$2:$C$10000,$BE87)</f>
        <v>9</v>
      </c>
      <c r="BK87">
        <f>SUMIFS('Pres Converted'!L$2:L$10000,'Pres Converted'!$E$2:$E$10000,$BF87,'Pres Converted'!$D$2:$D$10000,"ED",'Pres Converted'!$C$2:$C$10000,$BE87)</f>
        <v>0</v>
      </c>
      <c r="BR87">
        <f>BG87/SUMIF('By HD'!$A$3:$A$42,$BE87,'By HD'!$B$3:$B$42)</f>
        <v>1.3093289689034371E-2</v>
      </c>
      <c r="BS87">
        <f>$BR87*SUMIF('By HD'!$A$3:$A$42,$BE87,'By HD'!W$3:W$42)</f>
        <v>4.8314238952536828</v>
      </c>
      <c r="BT87">
        <f>(DA87-SUMIF('By HD'!$A$3:$A$42,$BE87,'By HD'!M$3:M$42))*$BR87*SUMIF('By HD'!$A$3:$A$42,$BE87,'By HD'!$W$3:$W$42)+$BR87*SUMIF('By HD'!$A$3:$A$42,$BE87,'By HD'!X$3:X$42)</f>
        <v>1.7473246884048848</v>
      </c>
      <c r="BU87">
        <f>(DB87-SUMIF('By HD'!$A$3:$A$42,$BE87,'By HD'!N$3:N$42))*$BR87*SUMIF('By HD'!$A$3:$A$42,$BE87,'By HD'!$W$3:$W$42)+$BR87*SUMIF('By HD'!$A$3:$A$42,$BE87,'By HD'!Y$3:Y$42)</f>
        <v>1.6939423445238817</v>
      </c>
      <c r="BV87">
        <f>(DC87-SUMIF('By HD'!$A$3:$A$42,$BE87,'By HD'!O$3:O$42))*$BR87*SUMIF('By HD'!$A$3:$A$42,$BE87,'By HD'!$W$3:$W$42)+$BR87*SUMIF('By HD'!$A$3:$A$42,$BE87,'By HD'!Z$3:Z$42)</f>
        <v>1.3639702829468474</v>
      </c>
      <c r="BW87">
        <f>(DD87-SUMIF('By HD'!$A$3:$A$42,$BE87,'By HD'!P$3:P$42))*$BR87*SUMIF('By HD'!$A$3:$A$42,$BE87,'By HD'!$W$3:$W$42)+$BR87*SUMIF('By HD'!$A$3:$A$42,$BE87,'By HD'!AA$3:AA$42)</f>
        <v>2.6186579378068741E-2</v>
      </c>
      <c r="CD87">
        <f>$BR87*SUMIF('By HD'!$A$3:$A$42,$BE87,'By HD'!AR$3:AR$42)</f>
        <v>2.5270049099836336</v>
      </c>
      <c r="CE87">
        <f>(DA87-SUMIF('By HD'!$A$3:$A$42,$BE87,'By HD'!M$3:M$42))*$BR87*SUMIF('By HD'!$A$3:$A$42,$BE87,'By HD'!$AR$3:$AR$42)+$BR87*SUMIF('By HD'!$A$3:$A$42,$BE87,'By HD'!AS$3:AS$42)</f>
        <v>0.95769860254311967</v>
      </c>
      <c r="CF87">
        <f>(DB87-SUMIF('By HD'!$A$3:$A$42,$BE87,'By HD'!N$3:N$42))*$BR87*SUMIF('By HD'!$A$3:$A$42,$BE87,'By HD'!$AR$3:$AR$42)+$BR87*SUMIF('By HD'!$A$3:$A$42,$BE87,'By HD'!AT$3:AT$42)</f>
        <v>0.77592273137594736</v>
      </c>
      <c r="CG87">
        <f>(DC87-SUMIF('By HD'!$A$3:$A$42,$BE87,'By HD'!O$3:O$42))*$BR87*SUMIF('By HD'!$A$3:$A$42,$BE87,'By HD'!$AR$3:$AR$42)+$BR87*SUMIF('By HD'!$A$3:$A$42,$BE87,'By HD'!AU$3:AU$42)</f>
        <v>0.68863725855229141</v>
      </c>
      <c r="CH87">
        <f>(DD87-SUMIF('By HD'!$A$3:$A$42,$BE87,'By HD'!P$3:P$42))*$BR87*SUMIF('By HD'!$A$3:$A$42,$BE87,'By HD'!$AR$3:$AR$42)+$BR87*SUMIF('By HD'!$A$3:$A$42,$BE87,'By HD'!AV$3:AV$42)</f>
        <v>0.10474631751227496</v>
      </c>
      <c r="CO87">
        <f t="shared" si="63"/>
        <v>39.358428805237317</v>
      </c>
      <c r="CP87">
        <f t="shared" si="63"/>
        <v>14.705023290948004</v>
      </c>
      <c r="CQ87">
        <f t="shared" si="61"/>
        <v>13.469865075899829</v>
      </c>
      <c r="CR87">
        <f t="shared" si="61"/>
        <v>11.052607541499139</v>
      </c>
      <c r="CS87">
        <f t="shared" si="61"/>
        <v>0.13093289689034371</v>
      </c>
      <c r="CZ87" s="6"/>
      <c r="DA87">
        <f t="shared" si="62"/>
        <v>0.375</v>
      </c>
      <c r="DB87">
        <f t="shared" si="62"/>
        <v>0.34375</v>
      </c>
      <c r="DC87">
        <f t="shared" si="62"/>
        <v>0.28125</v>
      </c>
      <c r="DD87">
        <f t="shared" si="62"/>
        <v>0</v>
      </c>
      <c r="DE87">
        <f t="shared" si="62"/>
        <v>0</v>
      </c>
      <c r="DF87">
        <f t="shared" si="62"/>
        <v>0</v>
      </c>
      <c r="DG87">
        <f t="shared" si="62"/>
        <v>0</v>
      </c>
      <c r="DH87">
        <f t="shared" si="62"/>
        <v>0</v>
      </c>
      <c r="DI87">
        <f t="shared" si="62"/>
        <v>0</v>
      </c>
      <c r="DJ87">
        <f t="shared" si="62"/>
        <v>0</v>
      </c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</row>
    <row r="88" spans="1:149" x14ac:dyDescent="0.3">
      <c r="A88" t="s">
        <v>969</v>
      </c>
      <c r="B88" t="s">
        <v>428</v>
      </c>
      <c r="C88" t="s">
        <v>428</v>
      </c>
      <c r="D88" s="6">
        <f t="shared" si="58"/>
        <v>1437.0333508178639</v>
      </c>
      <c r="E88" s="6">
        <f t="shared" si="46"/>
        <v>660.18460676452969</v>
      </c>
      <c r="F88" s="6">
        <f t="shared" si="46"/>
        <v>682.07846474293183</v>
      </c>
      <c r="G88" s="6">
        <f t="shared" si="46"/>
        <v>92.843395493864435</v>
      </c>
      <c r="H88" s="6">
        <f t="shared" si="46"/>
        <v>1.9268838165381297</v>
      </c>
      <c r="I88" s="6">
        <f t="shared" si="46"/>
        <v>0</v>
      </c>
      <c r="J88" s="6">
        <f t="shared" si="46"/>
        <v>0</v>
      </c>
      <c r="K88" s="6">
        <f t="shared" si="46"/>
        <v>0</v>
      </c>
      <c r="L88" s="6">
        <f t="shared" si="46"/>
        <v>0</v>
      </c>
      <c r="M88" s="6">
        <f t="shared" si="46"/>
        <v>0</v>
      </c>
      <c r="N88" s="6">
        <f t="shared" si="46"/>
        <v>0</v>
      </c>
      <c r="O88" s="6">
        <f t="shared" si="47"/>
        <v>0.4594079924371946</v>
      </c>
      <c r="P88" s="6">
        <f t="shared" si="48"/>
        <v>0.47464344815291731</v>
      </c>
      <c r="Q88" s="6">
        <f t="shared" si="49"/>
        <v>6.4607683211405031E-2</v>
      </c>
      <c r="R88" s="6">
        <f t="shared" si="50"/>
        <v>1.3408761984831288E-3</v>
      </c>
      <c r="S88" s="6">
        <f t="shared" si="51"/>
        <v>0</v>
      </c>
      <c r="T88" s="6">
        <f t="shared" si="52"/>
        <v>0</v>
      </c>
      <c r="U88" s="6">
        <f t="shared" si="53"/>
        <v>0</v>
      </c>
      <c r="V88" s="6">
        <f t="shared" si="54"/>
        <v>0</v>
      </c>
      <c r="W88" s="6">
        <f t="shared" si="55"/>
        <v>0</v>
      </c>
      <c r="X88" s="6">
        <f t="shared" si="56"/>
        <v>0</v>
      </c>
      <c r="Y88" s="7">
        <f t="shared" si="57"/>
        <v>0.47464344815291731</v>
      </c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V88" s="6"/>
      <c r="AW88" s="6"/>
      <c r="AX88" s="6"/>
      <c r="AY88" s="6"/>
      <c r="AZ88" s="6"/>
      <c r="BA88" s="6"/>
      <c r="BD88" s="6"/>
      <c r="BE88">
        <v>4</v>
      </c>
      <c r="BF88" t="s">
        <v>434</v>
      </c>
      <c r="BG88">
        <f>SUMIFS('Pres Converted'!M$2:M$10000,'Pres Converted'!$E$2:$E$10000,$BF88,'Pres Converted'!$D$2:$D$10000,"ED",'Pres Converted'!$C$2:$C$10000,$BE88)</f>
        <v>6568</v>
      </c>
      <c r="BH88">
        <f>SUMIFS('Pres Converted'!I$2:I$10000,'Pres Converted'!$E$2:$E$10000,$BF88,'Pres Converted'!$D$2:$D$10000,"ED",'Pres Converted'!$C$2:$C$10000,$BE88)</f>
        <v>2323</v>
      </c>
      <c r="BI88">
        <f>SUMIFS('Pres Converted'!J$2:J$10000,'Pres Converted'!$E$2:$E$10000,$BF88,'Pres Converted'!$D$2:$D$10000,"ED",'Pres Converted'!$C$2:$C$10000,$BE88)</f>
        <v>3946</v>
      </c>
      <c r="BJ88">
        <f>SUMIFS('Pres Converted'!K$2:K$10000,'Pres Converted'!$E$2:$E$10000,$BF88,'Pres Converted'!$D$2:$D$10000,"ED",'Pres Converted'!$C$2:$C$10000,$BE88)</f>
        <v>201</v>
      </c>
      <c r="BK88">
        <f>SUMIFS('Pres Converted'!L$2:L$10000,'Pres Converted'!$E$2:$E$10000,$BF88,'Pres Converted'!$D$2:$D$10000,"ED",'Pres Converted'!$C$2:$C$10000,$BE88)</f>
        <v>98</v>
      </c>
      <c r="BR88">
        <f>BG88/SUMIF('By HD'!$A$3:$A$42,$BE88,'By HD'!$B$3:$B$42)</f>
        <v>0.89324085407316745</v>
      </c>
      <c r="BS88">
        <f>$BR88*SUMIF('By HD'!$A$3:$A$42,$BE88,'By HD'!W$3:W$42)</f>
        <v>664.57119543043655</v>
      </c>
      <c r="BT88">
        <f>(DA88-SUMIF('By HD'!$A$3:$A$42,$BE88,'By HD'!M$3:M$42))*$BR88*SUMIF('By HD'!$A$3:$A$42,$BE88,'By HD'!$W$3:$W$42)+$BR88*SUMIF('By HD'!$A$3:$A$42,$BE88,'By HD'!X$3:X$42)</f>
        <v>273.13975278161053</v>
      </c>
      <c r="BU88">
        <f>(DB88-SUMIF('By HD'!$A$3:$A$42,$BE88,'By HD'!N$3:N$42))*$BR88*SUMIF('By HD'!$A$3:$A$42,$BE88,'By HD'!$W$3:$W$42)+$BR88*SUMIF('By HD'!$A$3:$A$42,$BE88,'By HD'!Y$3:Y$42)</f>
        <v>364.74844545919268</v>
      </c>
      <c r="BV88">
        <f>(DC88-SUMIF('By HD'!$A$3:$A$42,$BE88,'By HD'!O$3:O$42))*$BR88*SUMIF('By HD'!$A$3:$A$42,$BE88,'By HD'!$W$3:$W$42)+$BR88*SUMIF('By HD'!$A$3:$A$42,$BE88,'By HD'!Z$3:Z$42)</f>
        <v>22.944655989059722</v>
      </c>
      <c r="BW88">
        <f>(DD88-SUMIF('By HD'!$A$3:$A$42,$BE88,'By HD'!P$3:P$42))*$BR88*SUMIF('By HD'!$A$3:$A$42,$BE88,'By HD'!$W$3:$W$42)+$BR88*SUMIF('By HD'!$A$3:$A$42,$BE88,'By HD'!AA$3:AA$42)</f>
        <v>3.7383412005735375</v>
      </c>
      <c r="CD88">
        <f>$BR88*SUMIF('By HD'!$A$3:$A$42,$BE88,'By HD'!AR$3:AR$42)</f>
        <v>719.952128382973</v>
      </c>
      <c r="CE88">
        <f>(DA88-SUMIF('By HD'!$A$3:$A$42,$BE88,'By HD'!M$3:M$42))*$BR88*SUMIF('By HD'!$A$3:$A$42,$BE88,'By HD'!$AR$3:$AR$42)+$BR88*SUMIF('By HD'!$A$3:$A$42,$BE88,'By HD'!AS$3:AS$42)</f>
        <v>293.81717018724072</v>
      </c>
      <c r="CF88">
        <f>(DB88-SUMIF('By HD'!$A$3:$A$42,$BE88,'By HD'!N$3:N$42))*$BR88*SUMIF('By HD'!$A$3:$A$42,$BE88,'By HD'!$AR$3:$AR$42)+$BR88*SUMIF('By HD'!$A$3:$A$42,$BE88,'By HD'!AT$3:AT$42)</f>
        <v>362.83860502514591</v>
      </c>
      <c r="CG88">
        <f>(DC88-SUMIF('By HD'!$A$3:$A$42,$BE88,'By HD'!O$3:O$42))*$BR88*SUMIF('By HD'!$A$3:$A$42,$BE88,'By HD'!$AR$3:$AR$42)+$BR88*SUMIF('By HD'!$A$3:$A$42,$BE88,'By HD'!AU$3:AU$42)</f>
        <v>29.099604711662245</v>
      </c>
      <c r="CH88">
        <f>(DD88-SUMIF('By HD'!$A$3:$A$42,$BE88,'By HD'!P$3:P$42))*$BR88*SUMIF('By HD'!$A$3:$A$42,$BE88,'By HD'!$AR$3:$AR$42)+$BR88*SUMIF('By HD'!$A$3:$A$42,$BE88,'By HD'!AV$3:AV$42)</f>
        <v>34.19674845892407</v>
      </c>
      <c r="CO88">
        <f t="shared" si="63"/>
        <v>7952.5233238134097</v>
      </c>
      <c r="CP88">
        <f t="shared" si="63"/>
        <v>2889.9569229688514</v>
      </c>
      <c r="CQ88">
        <f t="shared" si="61"/>
        <v>4673.5870504843388</v>
      </c>
      <c r="CR88">
        <f t="shared" si="61"/>
        <v>253.04426070072196</v>
      </c>
      <c r="CS88">
        <f t="shared" si="61"/>
        <v>135.93508965949761</v>
      </c>
      <c r="CZ88" s="6"/>
      <c r="DA88">
        <f t="shared" si="62"/>
        <v>0.35368453105968334</v>
      </c>
      <c r="DB88">
        <f t="shared" si="62"/>
        <v>0.60079171741778314</v>
      </c>
      <c r="DC88">
        <f t="shared" si="62"/>
        <v>3.0602923264311816E-2</v>
      </c>
      <c r="DD88">
        <f t="shared" si="62"/>
        <v>1.4920828258221681E-2</v>
      </c>
      <c r="DE88">
        <f t="shared" si="62"/>
        <v>0</v>
      </c>
      <c r="DF88">
        <f t="shared" si="62"/>
        <v>0</v>
      </c>
      <c r="DG88">
        <f t="shared" si="62"/>
        <v>0</v>
      </c>
      <c r="DH88">
        <f t="shared" si="62"/>
        <v>0</v>
      </c>
      <c r="DI88">
        <f t="shared" si="62"/>
        <v>0</v>
      </c>
      <c r="DJ88">
        <f t="shared" si="62"/>
        <v>0</v>
      </c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</row>
    <row r="89" spans="1:149" x14ac:dyDescent="0.3">
      <c r="A89" t="s">
        <v>970</v>
      </c>
      <c r="B89" t="s">
        <v>433</v>
      </c>
      <c r="C89" t="s">
        <v>433</v>
      </c>
      <c r="D89" s="6">
        <f t="shared" si="58"/>
        <v>2668.9934533551555</v>
      </c>
      <c r="E89" s="6">
        <f t="shared" si="46"/>
        <v>1004.8715850434344</v>
      </c>
      <c r="F89" s="6">
        <f t="shared" si="46"/>
        <v>1557.9963690764785</v>
      </c>
      <c r="G89" s="6">
        <f t="shared" si="46"/>
        <v>97.246612164866164</v>
      </c>
      <c r="H89" s="6">
        <f t="shared" si="46"/>
        <v>8.8788870703764324</v>
      </c>
      <c r="I89" s="6">
        <f t="shared" si="46"/>
        <v>0</v>
      </c>
      <c r="J89" s="6">
        <f t="shared" si="46"/>
        <v>0</v>
      </c>
      <c r="K89" s="6">
        <f t="shared" si="46"/>
        <v>0</v>
      </c>
      <c r="L89" s="6">
        <f t="shared" si="46"/>
        <v>0</v>
      </c>
      <c r="M89" s="6">
        <f t="shared" si="46"/>
        <v>0</v>
      </c>
      <c r="N89" s="6">
        <f t="shared" si="46"/>
        <v>0</v>
      </c>
      <c r="O89" s="6">
        <f t="shared" si="47"/>
        <v>0.37649833265054433</v>
      </c>
      <c r="P89" s="6">
        <f t="shared" si="48"/>
        <v>0.5837392995917402</v>
      </c>
      <c r="Q89" s="6">
        <f t="shared" si="49"/>
        <v>3.6435687784328867E-2</v>
      </c>
      <c r="R89" s="6">
        <f t="shared" si="50"/>
        <v>3.3266799733865605E-3</v>
      </c>
      <c r="S89" s="6">
        <f t="shared" si="51"/>
        <v>0</v>
      </c>
      <c r="T89" s="6">
        <f t="shared" si="52"/>
        <v>0</v>
      </c>
      <c r="U89" s="6">
        <f t="shared" si="53"/>
        <v>0</v>
      </c>
      <c r="V89" s="6">
        <f t="shared" si="54"/>
        <v>0</v>
      </c>
      <c r="W89" s="6">
        <f t="shared" si="55"/>
        <v>0</v>
      </c>
      <c r="X89" s="6">
        <f t="shared" si="56"/>
        <v>0</v>
      </c>
      <c r="Y89" s="7">
        <f t="shared" si="57"/>
        <v>0.5837392995917402</v>
      </c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V89" s="6"/>
      <c r="AW89" s="6"/>
      <c r="AX89" s="6"/>
      <c r="AY89" s="6"/>
      <c r="AZ89" s="6"/>
      <c r="BA89" s="6"/>
      <c r="BD89" s="6"/>
      <c r="BE89">
        <v>4</v>
      </c>
      <c r="BF89" t="s">
        <v>74</v>
      </c>
      <c r="BG89">
        <f>SUMIFS('Pres Converted'!M$2:M$10000,'Pres Converted'!$E$2:$E$10000,$BF89,'Pres Converted'!$D$2:$D$10000,"ED",'Pres Converted'!$C$2:$C$10000,$BE89)</f>
        <v>455</v>
      </c>
      <c r="BH89">
        <f>SUMIFS('Pres Converted'!I$2:I$10000,'Pres Converted'!$E$2:$E$10000,$BF89,'Pres Converted'!$D$2:$D$10000,"ED",'Pres Converted'!$C$2:$C$10000,$BE89)</f>
        <v>146</v>
      </c>
      <c r="BI89">
        <f>SUMIFS('Pres Converted'!J$2:J$10000,'Pres Converted'!$E$2:$E$10000,$BF89,'Pres Converted'!$D$2:$D$10000,"ED",'Pres Converted'!$C$2:$C$10000,$BE89)</f>
        <v>285</v>
      </c>
      <c r="BJ89">
        <f>SUMIFS('Pres Converted'!K$2:K$10000,'Pres Converted'!$E$2:$E$10000,$BF89,'Pres Converted'!$D$2:$D$10000,"ED",'Pres Converted'!$C$2:$C$10000,$BE89)</f>
        <v>24</v>
      </c>
      <c r="BK89">
        <f>SUMIFS('Pres Converted'!L$2:L$10000,'Pres Converted'!$E$2:$E$10000,$BF89,'Pres Converted'!$D$2:$D$10000,"ED",'Pres Converted'!$C$2:$C$10000,$BE89)</f>
        <v>0</v>
      </c>
      <c r="BR89">
        <f>BG89/SUMIF('By HD'!$A$3:$A$42,$BE89,'By HD'!$B$3:$B$42)</f>
        <v>6.1879504963960288E-2</v>
      </c>
      <c r="BS89">
        <f>$BR89*SUMIF('By HD'!$A$3:$A$42,$BE89,'By HD'!W$3:W$42)</f>
        <v>46.038351693186456</v>
      </c>
      <c r="BT89">
        <f>(DA89-SUMIF('By HD'!$A$3:$A$42,$BE89,'By HD'!M$3:M$42))*$BR89*SUMIF('By HD'!$A$3:$A$42,$BE89,'By HD'!$W$3:$W$42)+$BR89*SUMIF('By HD'!$A$3:$A$42,$BE89,'By HD'!X$3:X$42)</f>
        <v>17.411524218210172</v>
      </c>
      <c r="BU89">
        <f>(DB89-SUMIF('By HD'!$A$3:$A$42,$BE89,'By HD'!N$3:N$42))*$BR89*SUMIF('By HD'!$A$3:$A$42,$BE89,'By HD'!$W$3:$W$42)+$BR89*SUMIF('By HD'!$A$3:$A$42,$BE89,'By HD'!Y$3:Y$42)</f>
        <v>26.445797442188393</v>
      </c>
      <c r="BV89">
        <f>(DC89-SUMIF('By HD'!$A$3:$A$42,$BE89,'By HD'!O$3:O$42))*$BR89*SUMIF('By HD'!$A$3:$A$42,$BE89,'By HD'!$W$3:$W$42)+$BR89*SUMIF('By HD'!$A$3:$A$42,$BE89,'By HD'!Z$3:Z$42)</f>
        <v>2.6089857605088569</v>
      </c>
      <c r="BW89">
        <f>(DD89-SUMIF('By HD'!$A$3:$A$42,$BE89,'By HD'!P$3:P$42))*$BR89*SUMIF('By HD'!$A$3:$A$42,$BE89,'By HD'!$W$3:$W$42)+$BR89*SUMIF('By HD'!$A$3:$A$42,$BE89,'By HD'!AA$3:AA$42)</f>
        <v>-0.42795572772096735</v>
      </c>
      <c r="CD89">
        <f>$BR89*SUMIF('By HD'!$A$3:$A$42,$BE89,'By HD'!AR$3:AR$42)</f>
        <v>49.874881000951994</v>
      </c>
      <c r="CE89">
        <f>(DA89-SUMIF('By HD'!$A$3:$A$42,$BE89,'By HD'!M$3:M$42))*$BR89*SUMIF('By HD'!$A$3:$A$42,$BE89,'By HD'!$AR$3:$AR$42)+$BR89*SUMIF('By HD'!$A$3:$A$42,$BE89,'By HD'!AS$3:AS$42)</f>
        <v>18.718099058145114</v>
      </c>
      <c r="CF89">
        <f>(DB89-SUMIF('By HD'!$A$3:$A$42,$BE89,'By HD'!N$3:N$42))*$BR89*SUMIF('By HD'!$A$3:$A$42,$BE89,'By HD'!$AR$3:$AR$42)+$BR89*SUMIF('By HD'!$A$3:$A$42,$BE89,'By HD'!AT$3:AT$42)</f>
        <v>26.411638466174196</v>
      </c>
      <c r="CG89">
        <f>(DC89-SUMIF('By HD'!$A$3:$A$42,$BE89,'By HD'!O$3:O$42))*$BR89*SUMIF('By HD'!$A$3:$A$42,$BE89,'By HD'!$AR$3:$AR$42)+$BR89*SUMIF('By HD'!$A$3:$A$42,$BE89,'By HD'!AU$3:AU$42)</f>
        <v>3.1203288891300729</v>
      </c>
      <c r="CH89">
        <f>(DD89-SUMIF('By HD'!$A$3:$A$42,$BE89,'By HD'!P$3:P$42))*$BR89*SUMIF('By HD'!$A$3:$A$42,$BE89,'By HD'!$AR$3:$AR$42)+$BR89*SUMIF('By HD'!$A$3:$A$42,$BE89,'By HD'!AV$3:AV$42)</f>
        <v>1.6248145875026119</v>
      </c>
      <c r="CO89">
        <f t="shared" si="63"/>
        <v>550.9132326941384</v>
      </c>
      <c r="CP89">
        <f t="shared" si="63"/>
        <v>182.12962327635529</v>
      </c>
      <c r="CQ89">
        <f t="shared" si="61"/>
        <v>337.85743590836262</v>
      </c>
      <c r="CR89">
        <f t="shared" si="61"/>
        <v>29.72931464963893</v>
      </c>
      <c r="CS89">
        <f t="shared" si="61"/>
        <v>1.1968588597816445</v>
      </c>
      <c r="CZ89" s="6"/>
      <c r="DA89">
        <f t="shared" si="62"/>
        <v>0.3208791208791209</v>
      </c>
      <c r="DB89">
        <f t="shared" si="62"/>
        <v>0.62637362637362637</v>
      </c>
      <c r="DC89">
        <f t="shared" si="62"/>
        <v>5.2747252747252747E-2</v>
      </c>
      <c r="DD89">
        <f t="shared" si="62"/>
        <v>0</v>
      </c>
      <c r="DE89">
        <f t="shared" si="62"/>
        <v>0</v>
      </c>
      <c r="DF89">
        <f t="shared" si="62"/>
        <v>0</v>
      </c>
      <c r="DG89">
        <f t="shared" si="62"/>
        <v>0</v>
      </c>
      <c r="DH89">
        <f t="shared" si="62"/>
        <v>0</v>
      </c>
      <c r="DI89">
        <f t="shared" si="62"/>
        <v>0</v>
      </c>
      <c r="DJ89">
        <f t="shared" si="62"/>
        <v>0</v>
      </c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</row>
    <row r="90" spans="1:149" x14ac:dyDescent="0.3">
      <c r="A90" t="s">
        <v>971</v>
      </c>
      <c r="B90" t="s">
        <v>92</v>
      </c>
      <c r="C90" t="s">
        <v>92</v>
      </c>
      <c r="D90" s="6">
        <f t="shared" si="58"/>
        <v>341.44512443900447</v>
      </c>
      <c r="E90" s="6">
        <f t="shared" si="46"/>
        <v>98.970793359724112</v>
      </c>
      <c r="F90" s="6">
        <f t="shared" si="46"/>
        <v>230.42000792023038</v>
      </c>
      <c r="G90" s="6">
        <f t="shared" si="46"/>
        <v>11.312533711888609</v>
      </c>
      <c r="H90" s="6">
        <f t="shared" si="46"/>
        <v>0.74178944716137107</v>
      </c>
      <c r="I90" s="6">
        <f t="shared" si="46"/>
        <v>0</v>
      </c>
      <c r="J90" s="6">
        <f t="shared" si="46"/>
        <v>0</v>
      </c>
      <c r="K90" s="6">
        <f t="shared" si="46"/>
        <v>0</v>
      </c>
      <c r="L90" s="6">
        <f t="shared" si="46"/>
        <v>0</v>
      </c>
      <c r="M90" s="6">
        <f t="shared" si="46"/>
        <v>0</v>
      </c>
      <c r="N90" s="6">
        <f t="shared" si="46"/>
        <v>0</v>
      </c>
      <c r="O90" s="6">
        <f t="shared" si="47"/>
        <v>0.28985856372186736</v>
      </c>
      <c r="P90" s="6">
        <f t="shared" si="48"/>
        <v>0.6748375988639792</v>
      </c>
      <c r="Q90" s="6">
        <f t="shared" si="49"/>
        <v>3.3131337665093741E-2</v>
      </c>
      <c r="R90" s="6">
        <f t="shared" si="50"/>
        <v>2.172499749059629E-3</v>
      </c>
      <c r="S90" s="6">
        <f t="shared" si="51"/>
        <v>0</v>
      </c>
      <c r="T90" s="6">
        <f t="shared" si="52"/>
        <v>0</v>
      </c>
      <c r="U90" s="6">
        <f t="shared" si="53"/>
        <v>0</v>
      </c>
      <c r="V90" s="6">
        <f t="shared" si="54"/>
        <v>0</v>
      </c>
      <c r="W90" s="6">
        <f t="shared" si="55"/>
        <v>0</v>
      </c>
      <c r="X90" s="6">
        <f t="shared" si="56"/>
        <v>0</v>
      </c>
      <c r="Y90" s="7">
        <f t="shared" si="57"/>
        <v>0.6748375988639792</v>
      </c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V90" s="6"/>
      <c r="AW90" s="6"/>
      <c r="AX90" s="6"/>
      <c r="AY90" s="6"/>
      <c r="AZ90" s="6"/>
      <c r="BA90" s="6"/>
      <c r="BD90" s="6"/>
      <c r="BE90">
        <v>4</v>
      </c>
      <c r="BF90" t="s">
        <v>430</v>
      </c>
      <c r="BG90">
        <f>SUMIFS('Pres Converted'!M$2:M$10000,'Pres Converted'!$E$2:$E$10000,$BF90,'Pres Converted'!$D$2:$D$10000,"ED",'Pres Converted'!$C$2:$C$10000,$BE90)</f>
        <v>48</v>
      </c>
      <c r="BH90">
        <f>SUMIFS('Pres Converted'!I$2:I$10000,'Pres Converted'!$E$2:$E$10000,$BF90,'Pres Converted'!$D$2:$D$10000,"ED",'Pres Converted'!$C$2:$C$10000,$BE90)</f>
        <v>35</v>
      </c>
      <c r="BI90">
        <f>SUMIFS('Pres Converted'!J$2:J$10000,'Pres Converted'!$E$2:$E$10000,$BF90,'Pres Converted'!$D$2:$D$10000,"ED",'Pres Converted'!$C$2:$C$10000,$BE90)</f>
        <v>9</v>
      </c>
      <c r="BJ90">
        <f>SUMIFS('Pres Converted'!K$2:K$10000,'Pres Converted'!$E$2:$E$10000,$BF90,'Pres Converted'!$D$2:$D$10000,"ED",'Pres Converted'!$C$2:$C$10000,$BE90)</f>
        <v>4</v>
      </c>
      <c r="BK90">
        <f>SUMIFS('Pres Converted'!L$2:L$10000,'Pres Converted'!$E$2:$E$10000,$BF90,'Pres Converted'!$D$2:$D$10000,"ED",'Pres Converted'!$C$2:$C$10000,$BE90)</f>
        <v>0</v>
      </c>
      <c r="BR90">
        <f>BG90/SUMIF('By HD'!$A$3:$A$42,$BE90,'By HD'!$B$3:$B$42)</f>
        <v>6.5279477764177887E-3</v>
      </c>
      <c r="BS90">
        <f>$BR90*SUMIF('By HD'!$A$3:$A$42,$BE90,'By HD'!W$3:W$42)</f>
        <v>4.8567931456548346</v>
      </c>
      <c r="BT90">
        <f>(DA90-SUMIF('By HD'!$A$3:$A$42,$BE90,'By HD'!M$3:M$42))*$BR90*SUMIF('By HD'!$A$3:$A$42,$BE90,'By HD'!$W$3:$W$42)+$BR90*SUMIF('By HD'!$A$3:$A$42,$BE90,'By HD'!X$3:X$42)</f>
        <v>3.8197882911428751</v>
      </c>
      <c r="BU90">
        <f>(DB90-SUMIF('By HD'!$A$3:$A$42,$BE90,'By HD'!N$3:N$42))*$BR90*SUMIF('By HD'!$A$3:$A$42,$BE90,'By HD'!$W$3:$W$42)+$BR90*SUMIF('By HD'!$A$3:$A$42,$BE90,'By HD'!Y$3:Y$42)</f>
        <v>0.65836790319141292</v>
      </c>
      <c r="BV90">
        <f>(DC90-SUMIF('By HD'!$A$3:$A$42,$BE90,'By HD'!O$3:O$42))*$BR90*SUMIF('By HD'!$A$3:$A$42,$BE90,'By HD'!$W$3:$W$42)+$BR90*SUMIF('By HD'!$A$3:$A$42,$BE90,'By HD'!Z$3:Z$42)</f>
        <v>0.42378392919001079</v>
      </c>
      <c r="BW90">
        <f>(DD90-SUMIF('By HD'!$A$3:$A$42,$BE90,'By HD'!P$3:P$42))*$BR90*SUMIF('By HD'!$A$3:$A$42,$BE90,'By HD'!$W$3:$W$42)+$BR90*SUMIF('By HD'!$A$3:$A$42,$BE90,'By HD'!AA$3:AA$42)</f>
        <v>-4.5146977869464686E-2</v>
      </c>
      <c r="CD90">
        <f>$BR90*SUMIF('By HD'!$A$3:$A$42,$BE90,'By HD'!AR$3:AR$42)</f>
        <v>5.2615259077927377</v>
      </c>
      <c r="CE90">
        <f>(DA90-SUMIF('By HD'!$A$3:$A$42,$BE90,'By HD'!M$3:M$42))*$BR90*SUMIF('By HD'!$A$3:$A$42,$BE90,'By HD'!$AR$3:$AR$42)+$BR90*SUMIF('By HD'!$A$3:$A$42,$BE90,'By HD'!AS$3:AS$42)</f>
        <v>4.1228721039264729</v>
      </c>
      <c r="CF90">
        <f>(DB90-SUMIF('By HD'!$A$3:$A$42,$BE90,'By HD'!N$3:N$42))*$BR90*SUMIF('By HD'!$A$3:$A$42,$BE90,'By HD'!$AR$3:$AR$42)+$BR90*SUMIF('By HD'!$A$3:$A$42,$BE90,'By HD'!AT$3:AT$42)</f>
        <v>0.47713778387692107</v>
      </c>
      <c r="CG90">
        <f>(DC90-SUMIF('By HD'!$A$3:$A$42,$BE90,'By HD'!O$3:O$42))*$BR90*SUMIF('By HD'!$A$3:$A$42,$BE90,'By HD'!$AR$3:$AR$42)+$BR90*SUMIF('By HD'!$A$3:$A$42,$BE90,'By HD'!AU$3:AU$42)</f>
        <v>0.49010700856049616</v>
      </c>
      <c r="CH90">
        <f>(DD90-SUMIF('By HD'!$A$3:$A$42,$BE90,'By HD'!P$3:P$42))*$BR90*SUMIF('By HD'!$A$3:$A$42,$BE90,'By HD'!$AR$3:$AR$42)+$BR90*SUMIF('By HD'!$A$3:$A$42,$BE90,'By HD'!AV$3:AV$42)</f>
        <v>0.17140901142884696</v>
      </c>
      <c r="CO90">
        <f t="shared" si="63"/>
        <v>58.118319053447571</v>
      </c>
      <c r="CP90">
        <f t="shared" si="63"/>
        <v>42.942660395069353</v>
      </c>
      <c r="CQ90">
        <f t="shared" si="61"/>
        <v>10.135505687068335</v>
      </c>
      <c r="CR90">
        <f t="shared" si="61"/>
        <v>4.9138909377505069</v>
      </c>
      <c r="CS90">
        <f t="shared" si="61"/>
        <v>0.12626203355938226</v>
      </c>
      <c r="CZ90" s="6"/>
      <c r="DA90">
        <f t="shared" si="62"/>
        <v>0.72916666666666663</v>
      </c>
      <c r="DB90">
        <f t="shared" si="62"/>
        <v>0.1875</v>
      </c>
      <c r="DC90">
        <f t="shared" si="62"/>
        <v>8.3333333333333329E-2</v>
      </c>
      <c r="DD90">
        <f t="shared" si="62"/>
        <v>0</v>
      </c>
      <c r="DE90">
        <f t="shared" si="62"/>
        <v>0</v>
      </c>
      <c r="DF90">
        <f t="shared" si="62"/>
        <v>0</v>
      </c>
      <c r="DG90">
        <f t="shared" si="62"/>
        <v>0</v>
      </c>
      <c r="DH90">
        <f t="shared" si="62"/>
        <v>0</v>
      </c>
      <c r="DI90">
        <f t="shared" si="62"/>
        <v>0</v>
      </c>
      <c r="DJ90">
        <f t="shared" si="62"/>
        <v>0</v>
      </c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</row>
    <row r="91" spans="1:149" x14ac:dyDescent="0.3">
      <c r="A91" t="s">
        <v>972</v>
      </c>
      <c r="B91" t="s">
        <v>973</v>
      </c>
      <c r="C91" t="s">
        <v>448</v>
      </c>
      <c r="D91" s="6">
        <f t="shared" si="58"/>
        <v>1489.1108987607552</v>
      </c>
      <c r="E91" s="6">
        <f t="shared" si="46"/>
        <v>558.56460450306963</v>
      </c>
      <c r="F91" s="6">
        <f t="shared" si="46"/>
        <v>798.19839181952773</v>
      </c>
      <c r="G91" s="6">
        <f t="shared" si="46"/>
        <v>134.04271968626179</v>
      </c>
      <c r="H91" s="6">
        <f t="shared" si="46"/>
        <v>-1.6948172481036161</v>
      </c>
      <c r="I91" s="6">
        <f t="shared" si="46"/>
        <v>0</v>
      </c>
      <c r="J91" s="6">
        <f t="shared" si="46"/>
        <v>0</v>
      </c>
      <c r="K91" s="6">
        <f t="shared" si="46"/>
        <v>0</v>
      </c>
      <c r="L91" s="6">
        <f t="shared" si="46"/>
        <v>0</v>
      </c>
      <c r="M91" s="6">
        <f t="shared" si="46"/>
        <v>0</v>
      </c>
      <c r="N91" s="6">
        <f t="shared" si="46"/>
        <v>0</v>
      </c>
      <c r="O91" s="6">
        <f t="shared" si="47"/>
        <v>0.37509939989554142</v>
      </c>
      <c r="P91" s="6">
        <f t="shared" si="48"/>
        <v>0.53602347043715282</v>
      </c>
      <c r="Q91" s="6">
        <f t="shared" si="49"/>
        <v>9.0015270049942378E-2</v>
      </c>
      <c r="R91" s="6">
        <f t="shared" si="50"/>
        <v>-1.1381403826364112E-3</v>
      </c>
      <c r="S91" s="6">
        <f t="shared" si="51"/>
        <v>0</v>
      </c>
      <c r="T91" s="6">
        <f t="shared" si="52"/>
        <v>0</v>
      </c>
      <c r="U91" s="6">
        <f t="shared" si="53"/>
        <v>0</v>
      </c>
      <c r="V91" s="6">
        <f t="shared" si="54"/>
        <v>0</v>
      </c>
      <c r="W91" s="6">
        <f t="shared" si="55"/>
        <v>0</v>
      </c>
      <c r="X91" s="6">
        <f t="shared" si="56"/>
        <v>0</v>
      </c>
      <c r="Y91" s="7">
        <f t="shared" si="57"/>
        <v>0.53602347043715282</v>
      </c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V91" s="6"/>
      <c r="AW91" s="6"/>
      <c r="AX91" s="6"/>
      <c r="AY91" s="6"/>
      <c r="AZ91" s="6"/>
      <c r="BA91" s="6"/>
      <c r="BB91" s="10"/>
      <c r="BC91" s="3"/>
      <c r="BD91" s="6"/>
      <c r="BE91">
        <v>4</v>
      </c>
      <c r="BF91" t="s">
        <v>92</v>
      </c>
      <c r="BG91">
        <f>SUMIFS('Pres Converted'!M$2:M$10000,'Pres Converted'!$E$2:$E$10000,$BF91,'Pres Converted'!$D$2:$D$10000,"ED",'Pres Converted'!$C$2:$C$10000,$BE91)</f>
        <v>282</v>
      </c>
      <c r="BH91">
        <f>SUMIFS('Pres Converted'!I$2:I$10000,'Pres Converted'!$E$2:$E$10000,$BF91,'Pres Converted'!$D$2:$D$10000,"ED",'Pres Converted'!$C$2:$C$10000,$BE91)</f>
        <v>79</v>
      </c>
      <c r="BI91">
        <f>SUMIFS('Pres Converted'!J$2:J$10000,'Pres Converted'!$E$2:$E$10000,$BF91,'Pres Converted'!$D$2:$D$10000,"ED",'Pres Converted'!$C$2:$C$10000,$BE91)</f>
        <v>194</v>
      </c>
      <c r="BJ91">
        <f>SUMIFS('Pres Converted'!K$2:K$10000,'Pres Converted'!$E$2:$E$10000,$BF91,'Pres Converted'!$D$2:$D$10000,"ED",'Pres Converted'!$C$2:$C$10000,$BE91)</f>
        <v>9</v>
      </c>
      <c r="BK91">
        <f>SUMIFS('Pres Converted'!L$2:L$10000,'Pres Converted'!$E$2:$E$10000,$BF91,'Pres Converted'!$D$2:$D$10000,"ED",'Pres Converted'!$C$2:$C$10000,$BE91)</f>
        <v>0</v>
      </c>
      <c r="BR91">
        <f>BG91/SUMIF('By HD'!$A$3:$A$42,$BE91,'By HD'!$B$3:$B$42)</f>
        <v>3.8351693186454511E-2</v>
      </c>
      <c r="BS91">
        <f>$BR91*SUMIF('By HD'!$A$3:$A$42,$BE91,'By HD'!W$3:W$42)</f>
        <v>28.533659730722157</v>
      </c>
      <c r="BT91">
        <f>(DA91-SUMIF('By HD'!$A$3:$A$42,$BE91,'By HD'!M$3:M$42))*$BR91*SUMIF('By HD'!$A$3:$A$42,$BE91,'By HD'!$W$3:$W$42)+$BR91*SUMIF('By HD'!$A$3:$A$42,$BE91,'By HD'!X$3:X$42)</f>
        <v>9.6289347090364039</v>
      </c>
      <c r="BU91">
        <f>(DB91-SUMIF('By HD'!$A$3:$A$42,$BE91,'By HD'!N$3:N$42))*$BR91*SUMIF('By HD'!$A$3:$A$42,$BE91,'By HD'!$W$3:$W$42)+$BR91*SUMIF('By HD'!$A$3:$A$42,$BE91,'By HD'!Y$3:Y$42)</f>
        <v>18.14738919542744</v>
      </c>
      <c r="BV91">
        <f>(DC91-SUMIF('By HD'!$A$3:$A$42,$BE91,'By HD'!O$3:O$42))*$BR91*SUMIF('By HD'!$A$3:$A$42,$BE91,'By HD'!$W$3:$W$42)+$BR91*SUMIF('By HD'!$A$3:$A$42,$BE91,'By HD'!Z$3:Z$42)</f>
        <v>1.0225743212414153</v>
      </c>
      <c r="BW91">
        <f>(DD91-SUMIF('By HD'!$A$3:$A$42,$BE91,'By HD'!P$3:P$42))*$BR91*SUMIF('By HD'!$A$3:$A$42,$BE91,'By HD'!$W$3:$W$42)+$BR91*SUMIF('By HD'!$A$3:$A$42,$BE91,'By HD'!AA$3:AA$42)</f>
        <v>-0.26523849498310503</v>
      </c>
      <c r="CD91">
        <f>$BR91*SUMIF('By HD'!$A$3:$A$42,$BE91,'By HD'!AR$3:AR$42)</f>
        <v>30.911464708282335</v>
      </c>
      <c r="CE91">
        <f>(DA91-SUMIF('By HD'!$A$3:$A$42,$BE91,'By HD'!M$3:M$42))*$BR91*SUMIF('By HD'!$A$3:$A$42,$BE91,'By HD'!$AR$3:$AR$42)+$BR91*SUMIF('By HD'!$A$3:$A$42,$BE91,'By HD'!AS$3:AS$42)</f>
        <v>10.34185865068771</v>
      </c>
      <c r="CF91">
        <f>(DB91-SUMIF('By HD'!$A$3:$A$42,$BE91,'By HD'!N$3:N$42))*$BR91*SUMIF('By HD'!$A$3:$A$42,$BE91,'By HD'!$AR$3:$AR$42)+$BR91*SUMIF('By HD'!$A$3:$A$42,$BE91,'By HD'!AT$3:AT$42)</f>
        <v>18.272618724802953</v>
      </c>
      <c r="CG91">
        <f>(DC91-SUMIF('By HD'!$A$3:$A$42,$BE91,'By HD'!O$3:O$42))*$BR91*SUMIF('By HD'!$A$3:$A$42,$BE91,'By HD'!$AR$3:$AR$42)+$BR91*SUMIF('By HD'!$A$3:$A$42,$BE91,'By HD'!AU$3:AU$42)</f>
        <v>1.2899593906471922</v>
      </c>
      <c r="CH91">
        <f>(DD91-SUMIF('By HD'!$A$3:$A$42,$BE91,'By HD'!P$3:P$42))*$BR91*SUMIF('By HD'!$A$3:$A$42,$BE91,'By HD'!$AR$3:$AR$42)+$BR91*SUMIF('By HD'!$A$3:$A$42,$BE91,'By HD'!AV$3:AV$42)</f>
        <v>1.0070279421444761</v>
      </c>
      <c r="CO91">
        <f t="shared" si="63"/>
        <v>341.44512443900447</v>
      </c>
      <c r="CP91">
        <f t="shared" si="63"/>
        <v>98.970793359724112</v>
      </c>
      <c r="CQ91">
        <f t="shared" si="61"/>
        <v>230.42000792023038</v>
      </c>
      <c r="CR91">
        <f t="shared" si="61"/>
        <v>11.312533711888609</v>
      </c>
      <c r="CS91">
        <f t="shared" si="61"/>
        <v>0.74178944716137107</v>
      </c>
      <c r="CZ91" s="6"/>
      <c r="DA91">
        <f t="shared" si="62"/>
        <v>0.28014184397163122</v>
      </c>
      <c r="DB91">
        <f t="shared" si="62"/>
        <v>0.68794326241134751</v>
      </c>
      <c r="DC91">
        <f t="shared" si="62"/>
        <v>3.1914893617021274E-2</v>
      </c>
      <c r="DD91">
        <f t="shared" si="62"/>
        <v>0</v>
      </c>
      <c r="DE91">
        <f t="shared" si="62"/>
        <v>0</v>
      </c>
      <c r="DF91">
        <f t="shared" si="62"/>
        <v>0</v>
      </c>
      <c r="DG91">
        <f t="shared" si="62"/>
        <v>0</v>
      </c>
      <c r="DH91">
        <f t="shared" si="62"/>
        <v>0</v>
      </c>
      <c r="DI91">
        <f t="shared" si="62"/>
        <v>0</v>
      </c>
      <c r="DJ91">
        <f t="shared" si="62"/>
        <v>0</v>
      </c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</row>
    <row r="92" spans="1:149" x14ac:dyDescent="0.3">
      <c r="A92" t="s">
        <v>974</v>
      </c>
      <c r="B92" t="s">
        <v>975</v>
      </c>
      <c r="C92" t="s">
        <v>436</v>
      </c>
      <c r="D92" s="6">
        <f t="shared" si="58"/>
        <v>2762.8635075049983</v>
      </c>
      <c r="E92" s="6">
        <f t="shared" si="46"/>
        <v>990.22301189463076</v>
      </c>
      <c r="F92" s="6">
        <f t="shared" si="46"/>
        <v>1570.7399635974989</v>
      </c>
      <c r="G92" s="6">
        <f t="shared" si="46"/>
        <v>196.85283343000157</v>
      </c>
      <c r="H92" s="6">
        <f t="shared" si="46"/>
        <v>5.0476985828673628</v>
      </c>
      <c r="I92" s="6">
        <f t="shared" si="46"/>
        <v>0</v>
      </c>
      <c r="J92" s="6">
        <f t="shared" si="46"/>
        <v>0</v>
      </c>
      <c r="K92" s="6">
        <f t="shared" si="46"/>
        <v>0</v>
      </c>
      <c r="L92" s="6">
        <f t="shared" si="46"/>
        <v>0</v>
      </c>
      <c r="M92" s="6">
        <f t="shared" si="46"/>
        <v>0</v>
      </c>
      <c r="N92" s="6">
        <f t="shared" si="46"/>
        <v>0</v>
      </c>
      <c r="O92" s="6">
        <f t="shared" si="47"/>
        <v>0.35840460782981309</v>
      </c>
      <c r="P92" s="6">
        <f t="shared" si="48"/>
        <v>0.56851884261772834</v>
      </c>
      <c r="Q92" s="6">
        <f t="shared" si="49"/>
        <v>7.1249568751866915E-2</v>
      </c>
      <c r="R92" s="6">
        <f t="shared" si="50"/>
        <v>1.8269808005918044E-3</v>
      </c>
      <c r="S92" s="6">
        <f t="shared" si="51"/>
        <v>0</v>
      </c>
      <c r="T92" s="6">
        <f t="shared" si="52"/>
        <v>0</v>
      </c>
      <c r="U92" s="6">
        <f t="shared" si="53"/>
        <v>0</v>
      </c>
      <c r="V92" s="6">
        <f t="shared" si="54"/>
        <v>0</v>
      </c>
      <c r="W92" s="6">
        <f t="shared" si="55"/>
        <v>0</v>
      </c>
      <c r="X92" s="6">
        <f t="shared" si="56"/>
        <v>0</v>
      </c>
      <c r="Y92" s="7">
        <f t="shared" si="57"/>
        <v>0.56851884261772834</v>
      </c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V92" s="6"/>
      <c r="AW92" s="6"/>
      <c r="AX92" s="6"/>
      <c r="AY92" s="6"/>
      <c r="AZ92" s="6"/>
      <c r="BA92" s="6"/>
      <c r="BD92" s="6"/>
      <c r="BE92">
        <v>5</v>
      </c>
      <c r="BF92" t="s">
        <v>435</v>
      </c>
      <c r="BG92">
        <f>SUMIFS('Pres Converted'!M$2:M$10000,'Pres Converted'!$E$2:$E$10000,$BF92,'Pres Converted'!$D$2:$D$10000,"ED",'Pres Converted'!$C$2:$C$10000,$BE92)</f>
        <v>922</v>
      </c>
      <c r="BH92">
        <f>SUMIFS('Pres Converted'!I$2:I$10000,'Pres Converted'!$E$2:$E$10000,$BF92,'Pres Converted'!$D$2:$D$10000,"ED",'Pres Converted'!$C$2:$C$10000,$BE92)</f>
        <v>342</v>
      </c>
      <c r="BI92">
        <f>SUMIFS('Pres Converted'!J$2:J$10000,'Pres Converted'!$E$2:$E$10000,$BF92,'Pres Converted'!$D$2:$D$10000,"ED",'Pres Converted'!$C$2:$C$10000,$BE92)</f>
        <v>511</v>
      </c>
      <c r="BJ92">
        <f>SUMIFS('Pres Converted'!K$2:K$10000,'Pres Converted'!$E$2:$E$10000,$BF92,'Pres Converted'!$D$2:$D$10000,"ED",'Pres Converted'!$C$2:$C$10000,$BE92)</f>
        <v>69</v>
      </c>
      <c r="BK92">
        <f>SUMIFS('Pres Converted'!L$2:L$10000,'Pres Converted'!$E$2:$E$10000,$BF92,'Pres Converted'!$D$2:$D$10000,"ED",'Pres Converted'!$C$2:$C$10000,$BE92)</f>
        <v>0</v>
      </c>
      <c r="BR92">
        <f>BG92/SUMIF('By HD'!$A$3:$A$42,$BE92,'By HD'!$B$3:$B$42)</f>
        <v>0.31640356897735072</v>
      </c>
      <c r="BS92">
        <f>$BR92*SUMIF('By HD'!$A$3:$A$42,$BE92,'By HD'!W$3:W$42)</f>
        <v>166.42827728208647</v>
      </c>
      <c r="BT92">
        <f>(DA92-SUMIF('By HD'!$A$3:$A$42,$BE92,'By HD'!M$3:M$42))*$BR92*SUMIF('By HD'!$A$3:$A$42,$BE92,'By HD'!$W$3:$W$42)+$BR92*SUMIF('By HD'!$A$3:$A$42,$BE92,'By HD'!X$3:X$42)</f>
        <v>62.395388932514749</v>
      </c>
      <c r="BU92">
        <f>(DB92-SUMIF('By HD'!$A$3:$A$42,$BE92,'By HD'!N$3:N$42))*$BR92*SUMIF('By HD'!$A$3:$A$42,$BE92,'By HD'!$W$3:$W$42)+$BR92*SUMIF('By HD'!$A$3:$A$42,$BE92,'By HD'!Y$3:Y$42)</f>
        <v>95.687832719143003</v>
      </c>
      <c r="BV92">
        <f>(DC92-SUMIF('By HD'!$A$3:$A$42,$BE92,'By HD'!O$3:O$42))*$BR92*SUMIF('By HD'!$A$3:$A$42,$BE92,'By HD'!$W$3:$W$42)+$BR92*SUMIF('By HD'!$A$3:$A$42,$BE92,'By HD'!Z$3:Z$42)</f>
        <v>8.6306223381879725</v>
      </c>
      <c r="BW92">
        <f>(DD92-SUMIF('By HD'!$A$3:$A$42,$BE92,'By HD'!P$3:P$42))*$BR92*SUMIF('By HD'!$A$3:$A$42,$BE92,'By HD'!$W$3:$W$42)+$BR92*SUMIF('By HD'!$A$3:$A$42,$BE92,'By HD'!AA$3:AA$42)</f>
        <v>-0.28556670775924242</v>
      </c>
      <c r="CD92">
        <f>$BR92*SUMIF('By HD'!$A$3:$A$42,$BE92,'By HD'!AR$3:AR$42)</f>
        <v>62.647906657515442</v>
      </c>
      <c r="CE92">
        <f>(DA92-SUMIF('By HD'!$A$3:$A$42,$BE92,'By HD'!M$3:M$42))*$BR92*SUMIF('By HD'!$A$3:$A$42,$BE92,'By HD'!$AR$3:$AR$42)+$BR92*SUMIF('By HD'!$A$3:$A$42,$BE92,'By HD'!AS$3:AS$42)</f>
        <v>24.9044369147311</v>
      </c>
      <c r="CF92">
        <f>(DB92-SUMIF('By HD'!$A$3:$A$42,$BE92,'By HD'!N$3:N$42))*$BR92*SUMIF('By HD'!$A$3:$A$42,$BE92,'By HD'!$AR$3:$AR$42)+$BR92*SUMIF('By HD'!$A$3:$A$42,$BE92,'By HD'!AT$3:AT$42)</f>
        <v>32.003575383835589</v>
      </c>
      <c r="CG92">
        <f>(DC92-SUMIF('By HD'!$A$3:$A$42,$BE92,'By HD'!O$3:O$42))*$BR92*SUMIF('By HD'!$A$3:$A$42,$BE92,'By HD'!$AR$3:$AR$42)+$BR92*SUMIF('By HD'!$A$3:$A$42,$BE92,'By HD'!AU$3:AU$42)</f>
        <v>5.8473890512231446</v>
      </c>
      <c r="CH92">
        <f>(DD92-SUMIF('By HD'!$A$3:$A$42,$BE92,'By HD'!P$3:P$42))*$BR92*SUMIF('By HD'!$A$3:$A$42,$BE92,'By HD'!$AR$3:$AR$42)+$BR92*SUMIF('By HD'!$A$3:$A$42,$BE92,'By HD'!AV$3:AV$42)</f>
        <v>-0.10749469227439162</v>
      </c>
      <c r="CO92">
        <f t="shared" si="63"/>
        <v>1151.0761839396021</v>
      </c>
      <c r="CP92">
        <f t="shared" si="63"/>
        <v>429.29982584724581</v>
      </c>
      <c r="CQ92">
        <f t="shared" si="61"/>
        <v>638.69140810297858</v>
      </c>
      <c r="CR92">
        <f t="shared" si="61"/>
        <v>83.478011389411122</v>
      </c>
      <c r="CS92">
        <f t="shared" si="61"/>
        <v>-0.39306140003363405</v>
      </c>
      <c r="CZ92" s="6"/>
      <c r="DA92">
        <f t="shared" si="62"/>
        <v>0.37093275488069416</v>
      </c>
      <c r="DB92">
        <f t="shared" si="62"/>
        <v>0.55422993492407813</v>
      </c>
      <c r="DC92">
        <f t="shared" si="62"/>
        <v>7.4837310195227769E-2</v>
      </c>
      <c r="DD92">
        <f t="shared" si="62"/>
        <v>0</v>
      </c>
      <c r="DE92">
        <f t="shared" si="62"/>
        <v>0</v>
      </c>
      <c r="DF92">
        <f t="shared" si="62"/>
        <v>0</v>
      </c>
      <c r="DG92">
        <f t="shared" si="62"/>
        <v>0</v>
      </c>
      <c r="DH92">
        <f t="shared" si="62"/>
        <v>0</v>
      </c>
      <c r="DI92">
        <f t="shared" si="62"/>
        <v>0</v>
      </c>
      <c r="DJ92">
        <f t="shared" si="62"/>
        <v>0</v>
      </c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</row>
    <row r="93" spans="1:149" x14ac:dyDescent="0.3">
      <c r="A93" t="s">
        <v>976</v>
      </c>
      <c r="B93" t="s">
        <v>977</v>
      </c>
      <c r="C93" t="s">
        <v>445</v>
      </c>
      <c r="D93" s="6">
        <f t="shared" si="58"/>
        <v>1040.3373608266256</v>
      </c>
      <c r="E93" s="6">
        <f t="shared" si="46"/>
        <v>497.27824309192891</v>
      </c>
      <c r="F93" s="6">
        <f t="shared" si="46"/>
        <v>511.30055966361977</v>
      </c>
      <c r="G93" s="6">
        <f t="shared" si="46"/>
        <v>25.0556139074158</v>
      </c>
      <c r="H93" s="6">
        <f t="shared" si="46"/>
        <v>6.7029441636612388</v>
      </c>
      <c r="I93" s="6">
        <f t="shared" si="46"/>
        <v>0</v>
      </c>
      <c r="J93" s="6">
        <f t="shared" ref="J93:N96" si="64">SUMIF($BF$78:$BF$145,$C93,CU$78:CU$145)</f>
        <v>0</v>
      </c>
      <c r="K93" s="6">
        <f t="shared" si="64"/>
        <v>0</v>
      </c>
      <c r="L93" s="6">
        <f t="shared" si="64"/>
        <v>0</v>
      </c>
      <c r="M93" s="6">
        <f t="shared" si="64"/>
        <v>0</v>
      </c>
      <c r="N93" s="6">
        <f t="shared" si="64"/>
        <v>0</v>
      </c>
      <c r="O93" s="6">
        <f t="shared" si="47"/>
        <v>0.47799710153329905</v>
      </c>
      <c r="P93" s="6">
        <f t="shared" si="48"/>
        <v>0.49147572596773159</v>
      </c>
      <c r="Q93" s="6">
        <f t="shared" si="49"/>
        <v>2.4084123911023676E-2</v>
      </c>
      <c r="R93" s="6">
        <f t="shared" si="50"/>
        <v>6.4430485879457891E-3</v>
      </c>
      <c r="S93" s="6">
        <f t="shared" si="51"/>
        <v>0</v>
      </c>
      <c r="T93" s="6">
        <f t="shared" si="52"/>
        <v>0</v>
      </c>
      <c r="U93" s="6">
        <f t="shared" si="53"/>
        <v>0</v>
      </c>
      <c r="V93" s="6">
        <f t="shared" si="54"/>
        <v>0</v>
      </c>
      <c r="W93" s="6">
        <f t="shared" si="55"/>
        <v>0</v>
      </c>
      <c r="X93" s="6">
        <f t="shared" si="56"/>
        <v>0</v>
      </c>
      <c r="Y93" s="7">
        <f t="shared" si="57"/>
        <v>0.49147572596773159</v>
      </c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V93" s="6"/>
      <c r="AW93" s="6"/>
      <c r="AX93" s="6"/>
      <c r="AY93" s="6"/>
      <c r="AZ93" s="6"/>
      <c r="BA93" s="6"/>
      <c r="BD93" s="6"/>
      <c r="BE93">
        <v>5</v>
      </c>
      <c r="BF93" t="s">
        <v>436</v>
      </c>
      <c r="BG93">
        <f>SUMIFS('Pres Converted'!M$2:M$10000,'Pres Converted'!$E$2:$E$10000,$BF93,'Pres Converted'!$D$2:$D$10000,"ED",'Pres Converted'!$C$2:$C$10000,$BE93)</f>
        <v>1992</v>
      </c>
      <c r="BH93">
        <f>SUMIFS('Pres Converted'!I$2:I$10000,'Pres Converted'!$E$2:$E$10000,$BF93,'Pres Converted'!$D$2:$D$10000,"ED",'Pres Converted'!$C$2:$C$10000,$BE93)</f>
        <v>699</v>
      </c>
      <c r="BI93">
        <f>SUMIFS('Pres Converted'!J$2:J$10000,'Pres Converted'!$E$2:$E$10000,$BF93,'Pres Converted'!$D$2:$D$10000,"ED",'Pres Converted'!$C$2:$C$10000,$BE93)</f>
        <v>1146</v>
      </c>
      <c r="BJ93">
        <f>SUMIFS('Pres Converted'!K$2:K$10000,'Pres Converted'!$E$2:$E$10000,$BF93,'Pres Converted'!$D$2:$D$10000,"ED",'Pres Converted'!$C$2:$C$10000,$BE93)</f>
        <v>142</v>
      </c>
      <c r="BK93">
        <f>SUMIFS('Pres Converted'!L$2:L$10000,'Pres Converted'!$E$2:$E$10000,$BF93,'Pres Converted'!$D$2:$D$10000,"ED",'Pres Converted'!$C$2:$C$10000,$BE93)</f>
        <v>5</v>
      </c>
      <c r="BR93">
        <f>BG93/SUMIF('By HD'!$A$3:$A$42,$BE93,'By HD'!$B$3:$B$42)</f>
        <v>0.68359643102264933</v>
      </c>
      <c r="BS93">
        <f>$BR93*SUMIF('By HD'!$A$3:$A$42,$BE93,'By HD'!W$3:W$42)</f>
        <v>359.57172271791353</v>
      </c>
      <c r="BT93">
        <f>(DA93-SUMIF('By HD'!$A$3:$A$42,$BE93,'By HD'!M$3:M$42))*$BR93*SUMIF('By HD'!$A$3:$A$42,$BE93,'By HD'!$W$3:$W$42)+$BR93*SUMIF('By HD'!$A$3:$A$42,$BE93,'By HD'!X$3:X$42)</f>
        <v>127.60461106748527</v>
      </c>
      <c r="BU93">
        <f>(DB93-SUMIF('By HD'!$A$3:$A$42,$BE93,'By HD'!N$3:N$42))*$BR93*SUMIF('By HD'!$A$3:$A$42,$BE93,'By HD'!$W$3:$W$42)+$BR93*SUMIF('By HD'!$A$3:$A$42,$BE93,'By HD'!Y$3:Y$42)</f>
        <v>214.31216728085704</v>
      </c>
      <c r="BV93">
        <f>(DC93-SUMIF('By HD'!$A$3:$A$42,$BE93,'By HD'!O$3:O$42))*$BR93*SUMIF('By HD'!$A$3:$A$42,$BE93,'By HD'!$W$3:$W$42)+$BR93*SUMIF('By HD'!$A$3:$A$42,$BE93,'By HD'!Z$3:Z$42)</f>
        <v>17.369377661812027</v>
      </c>
      <c r="BW93">
        <f>(DD93-SUMIF('By HD'!$A$3:$A$42,$BE93,'By HD'!P$3:P$42))*$BR93*SUMIF('By HD'!$A$3:$A$42,$BE93,'By HD'!$W$3:$W$42)+$BR93*SUMIF('By HD'!$A$3:$A$42,$BE93,'By HD'!AA$3:AA$42)</f>
        <v>0.28556670775924242</v>
      </c>
      <c r="CD93">
        <f>$BR93*SUMIF('By HD'!$A$3:$A$42,$BE93,'By HD'!AR$3:AR$42)</f>
        <v>135.35209334248458</v>
      </c>
      <c r="CE93">
        <f>(DA93-SUMIF('By HD'!$A$3:$A$42,$BE93,'By HD'!M$3:M$42))*$BR93*SUMIF('By HD'!$A$3:$A$42,$BE93,'By HD'!$AR$3:$AR$42)+$BR93*SUMIF('By HD'!$A$3:$A$42,$BE93,'By HD'!AS$3:AS$42)</f>
        <v>51.095563085268907</v>
      </c>
      <c r="CF93">
        <f>(DB93-SUMIF('By HD'!$A$3:$A$42,$BE93,'By HD'!N$3:N$42))*$BR93*SUMIF('By HD'!$A$3:$A$42,$BE93,'By HD'!$AR$3:$AR$42)+$BR93*SUMIF('By HD'!$A$3:$A$42,$BE93,'By HD'!AT$3:AT$42)</f>
        <v>71.996424616164404</v>
      </c>
      <c r="CG93">
        <f>(DC93-SUMIF('By HD'!$A$3:$A$42,$BE93,'By HD'!O$3:O$42))*$BR93*SUMIF('By HD'!$A$3:$A$42,$BE93,'By HD'!$AR$3:$AR$42)+$BR93*SUMIF('By HD'!$A$3:$A$42,$BE93,'By HD'!AU$3:AU$42)</f>
        <v>12.152610948776857</v>
      </c>
      <c r="CH93">
        <f>(DD93-SUMIF('By HD'!$A$3:$A$42,$BE93,'By HD'!P$3:P$42))*$BR93*SUMIF('By HD'!$A$3:$A$42,$BE93,'By HD'!$AR$3:$AR$42)+$BR93*SUMIF('By HD'!$A$3:$A$42,$BE93,'By HD'!AV$3:AV$42)</f>
        <v>0.10749469227439162</v>
      </c>
      <c r="CO93">
        <f t="shared" si="63"/>
        <v>2486.9238160603982</v>
      </c>
      <c r="CP93">
        <f t="shared" si="63"/>
        <v>877.70017415275424</v>
      </c>
      <c r="CQ93">
        <f t="shared" si="61"/>
        <v>1432.3085918970214</v>
      </c>
      <c r="CR93">
        <f t="shared" si="61"/>
        <v>171.52198861058889</v>
      </c>
      <c r="CS93">
        <f t="shared" si="61"/>
        <v>5.3930614000336341</v>
      </c>
      <c r="CZ93" s="6"/>
      <c r="DA93">
        <f t="shared" si="62"/>
        <v>0.3509036144578313</v>
      </c>
      <c r="DB93">
        <f t="shared" si="62"/>
        <v>0.57530120481927716</v>
      </c>
      <c r="DC93">
        <f t="shared" si="62"/>
        <v>7.1285140562248994E-2</v>
      </c>
      <c r="DD93">
        <f t="shared" si="62"/>
        <v>2.5100401606425703E-3</v>
      </c>
      <c r="DE93">
        <f t="shared" si="62"/>
        <v>0</v>
      </c>
      <c r="DF93">
        <f t="shared" si="62"/>
        <v>0</v>
      </c>
      <c r="DG93">
        <f t="shared" si="62"/>
        <v>0</v>
      </c>
      <c r="DH93">
        <f t="shared" si="62"/>
        <v>0</v>
      </c>
      <c r="DI93">
        <f t="shared" si="62"/>
        <v>0</v>
      </c>
      <c r="DJ93">
        <f t="shared" si="62"/>
        <v>0</v>
      </c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</row>
    <row r="94" spans="1:149" x14ac:dyDescent="0.3">
      <c r="A94" t="s">
        <v>978</v>
      </c>
      <c r="B94" t="s">
        <v>432</v>
      </c>
      <c r="C94" t="s">
        <v>432</v>
      </c>
      <c r="D94" s="6">
        <f t="shared" si="58"/>
        <v>845.75104311543816</v>
      </c>
      <c r="E94" s="6">
        <f t="shared" si="58"/>
        <v>326.412884788859</v>
      </c>
      <c r="F94" s="6">
        <f t="shared" si="58"/>
        <v>460.59319819741398</v>
      </c>
      <c r="G94" s="6">
        <f t="shared" si="58"/>
        <v>58.877320855280502</v>
      </c>
      <c r="H94" s="6">
        <f t="shared" si="58"/>
        <v>-0.13236072611538072</v>
      </c>
      <c r="I94" s="6">
        <f t="shared" si="58"/>
        <v>0</v>
      </c>
      <c r="J94" s="6">
        <f t="shared" si="64"/>
        <v>0</v>
      </c>
      <c r="K94" s="6">
        <f t="shared" si="64"/>
        <v>0</v>
      </c>
      <c r="L94" s="6">
        <f t="shared" si="64"/>
        <v>0</v>
      </c>
      <c r="M94" s="6">
        <f t="shared" si="64"/>
        <v>0</v>
      </c>
      <c r="N94" s="6">
        <f t="shared" si="64"/>
        <v>0</v>
      </c>
      <c r="O94" s="6">
        <f t="shared" si="47"/>
        <v>0.38594440698112897</v>
      </c>
      <c r="P94" s="6">
        <f t="shared" si="48"/>
        <v>0.54459666582349897</v>
      </c>
      <c r="Q94" s="6">
        <f t="shared" si="49"/>
        <v>6.961542800869383E-2</v>
      </c>
      <c r="R94" s="6">
        <f t="shared" si="50"/>
        <v>-1.5650081332186372E-4</v>
      </c>
      <c r="S94" s="6">
        <f t="shared" si="51"/>
        <v>0</v>
      </c>
      <c r="T94" s="6">
        <f t="shared" si="52"/>
        <v>0</v>
      </c>
      <c r="U94" s="6">
        <f t="shared" si="53"/>
        <v>0</v>
      </c>
      <c r="V94" s="6">
        <f t="shared" si="54"/>
        <v>0</v>
      </c>
      <c r="W94" s="6">
        <f t="shared" si="55"/>
        <v>0</v>
      </c>
      <c r="X94" s="6">
        <f t="shared" si="56"/>
        <v>0</v>
      </c>
      <c r="Y94" s="7">
        <f t="shared" si="57"/>
        <v>0.54459666582349897</v>
      </c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V94" s="6"/>
      <c r="AW94" s="6"/>
      <c r="AX94" s="6"/>
      <c r="AY94" s="6"/>
      <c r="AZ94" s="6"/>
      <c r="BA94" s="6"/>
      <c r="BD94" s="6"/>
      <c r="BE94">
        <v>6</v>
      </c>
      <c r="BF94" t="s">
        <v>437</v>
      </c>
      <c r="BG94">
        <f>SUMIFS('Pres Converted'!M$2:M$10000,'Pres Converted'!$E$2:$E$10000,$BF94,'Pres Converted'!$D$2:$D$10000,"ED",'Pres Converted'!$C$2:$C$10000,$BE94)</f>
        <v>3954</v>
      </c>
      <c r="BH94">
        <f>SUMIFS('Pres Converted'!I$2:I$10000,'Pres Converted'!$E$2:$E$10000,$BF94,'Pres Converted'!$D$2:$D$10000,"ED",'Pres Converted'!$C$2:$C$10000,$BE94)</f>
        <v>1224</v>
      </c>
      <c r="BI94">
        <f>SUMIFS('Pres Converted'!J$2:J$10000,'Pres Converted'!$E$2:$E$10000,$BF94,'Pres Converted'!$D$2:$D$10000,"ED",'Pres Converted'!$C$2:$C$10000,$BE94)</f>
        <v>2392</v>
      </c>
      <c r="BJ94">
        <f>SUMIFS('Pres Converted'!K$2:K$10000,'Pres Converted'!$E$2:$E$10000,$BF94,'Pres Converted'!$D$2:$D$10000,"ED",'Pres Converted'!$C$2:$C$10000,$BE94)</f>
        <v>325</v>
      </c>
      <c r="BK94">
        <f>SUMIFS('Pres Converted'!L$2:L$10000,'Pres Converted'!$E$2:$E$10000,$BF94,'Pres Converted'!$D$2:$D$10000,"ED",'Pres Converted'!$C$2:$C$10000,$BE94)</f>
        <v>13</v>
      </c>
      <c r="BR94">
        <f>BG94/SUMIF('By HD'!$A$3:$A$42,$BE94,'By HD'!$B$3:$B$42)</f>
        <v>1</v>
      </c>
      <c r="BS94">
        <f>$BR94*SUMIF('By HD'!$A$3:$A$42,$BE94,'By HD'!W$3:W$42)</f>
        <v>619</v>
      </c>
      <c r="BT94">
        <f>(DA94-SUMIF('By HD'!$A$3:$A$42,$BE94,'By HD'!M$3:M$42))*$BR94*SUMIF('By HD'!$A$3:$A$42,$BE94,'By HD'!$W$3:$W$42)+$BR94*SUMIF('By HD'!$A$3:$A$42,$BE94,'By HD'!X$3:X$42)</f>
        <v>202</v>
      </c>
      <c r="BU94">
        <f>(DB94-SUMIF('By HD'!$A$3:$A$42,$BE94,'By HD'!N$3:N$42))*$BR94*SUMIF('By HD'!$A$3:$A$42,$BE94,'By HD'!$W$3:$W$42)+$BR94*SUMIF('By HD'!$A$3:$A$42,$BE94,'By HD'!Y$3:Y$42)</f>
        <v>367</v>
      </c>
      <c r="BV94">
        <f>(DC94-SUMIF('By HD'!$A$3:$A$42,$BE94,'By HD'!O$3:O$42))*$BR94*SUMIF('By HD'!$A$3:$A$42,$BE94,'By HD'!$W$3:$W$42)+$BR94*SUMIF('By HD'!$A$3:$A$42,$BE94,'By HD'!Z$3:Z$42)</f>
        <v>36</v>
      </c>
      <c r="BW94">
        <f>(DD94-SUMIF('By HD'!$A$3:$A$42,$BE94,'By HD'!P$3:P$42))*$BR94*SUMIF('By HD'!$A$3:$A$42,$BE94,'By HD'!$W$3:$W$42)+$BR94*SUMIF('By HD'!$A$3:$A$42,$BE94,'By HD'!AA$3:AA$42)</f>
        <v>14</v>
      </c>
      <c r="CD94">
        <f>$BR94*SUMIF('By HD'!$A$3:$A$42,$BE94,'By HD'!AR$3:AR$42)</f>
        <v>202</v>
      </c>
      <c r="CE94">
        <f>(DA94-SUMIF('By HD'!$A$3:$A$42,$BE94,'By HD'!M$3:M$42))*$BR94*SUMIF('By HD'!$A$3:$A$42,$BE94,'By HD'!$AR$3:$AR$42)+$BR94*SUMIF('By HD'!$A$3:$A$42,$BE94,'By HD'!AS$3:AS$42)</f>
        <v>60</v>
      </c>
      <c r="CF94">
        <f>(DB94-SUMIF('By HD'!$A$3:$A$42,$BE94,'By HD'!N$3:N$42))*$BR94*SUMIF('By HD'!$A$3:$A$42,$BE94,'By HD'!$AR$3:$AR$42)+$BR94*SUMIF('By HD'!$A$3:$A$42,$BE94,'By HD'!AT$3:AT$42)</f>
        <v>123</v>
      </c>
      <c r="CG94">
        <f>(DC94-SUMIF('By HD'!$A$3:$A$42,$BE94,'By HD'!O$3:O$42))*$BR94*SUMIF('By HD'!$A$3:$A$42,$BE94,'By HD'!$AR$3:$AR$42)+$BR94*SUMIF('By HD'!$A$3:$A$42,$BE94,'By HD'!AU$3:AU$42)</f>
        <v>19</v>
      </c>
      <c r="CH94">
        <f>(DD94-SUMIF('By HD'!$A$3:$A$42,$BE94,'By HD'!P$3:P$42))*$BR94*SUMIF('By HD'!$A$3:$A$42,$BE94,'By HD'!$AR$3:$AR$42)+$BR94*SUMIF('By HD'!$A$3:$A$42,$BE94,'By HD'!AV$3:AV$42)</f>
        <v>0</v>
      </c>
      <c r="CO94">
        <f t="shared" si="63"/>
        <v>4775</v>
      </c>
      <c r="CP94">
        <f t="shared" si="63"/>
        <v>1486</v>
      </c>
      <c r="CQ94">
        <f t="shared" si="61"/>
        <v>2882</v>
      </c>
      <c r="CR94">
        <f t="shared" si="61"/>
        <v>380</v>
      </c>
      <c r="CS94">
        <f t="shared" si="61"/>
        <v>27</v>
      </c>
      <c r="CZ94" s="6"/>
      <c r="DA94">
        <f t="shared" ref="DA94:DJ119" si="65">BH94/$BG94</f>
        <v>0.30955993930197268</v>
      </c>
      <c r="DB94">
        <f t="shared" si="65"/>
        <v>0.60495700556398579</v>
      </c>
      <c r="DC94">
        <f t="shared" si="65"/>
        <v>8.2195245321193725E-2</v>
      </c>
      <c r="DD94">
        <f t="shared" si="65"/>
        <v>3.2878098128477492E-3</v>
      </c>
      <c r="DE94">
        <f t="shared" si="65"/>
        <v>0</v>
      </c>
      <c r="DF94">
        <f t="shared" si="65"/>
        <v>0</v>
      </c>
      <c r="DG94">
        <f t="shared" si="65"/>
        <v>0</v>
      </c>
      <c r="DH94">
        <f t="shared" si="65"/>
        <v>0</v>
      </c>
      <c r="DI94">
        <f t="shared" si="65"/>
        <v>0</v>
      </c>
      <c r="DJ94">
        <f t="shared" si="65"/>
        <v>0</v>
      </c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</row>
    <row r="95" spans="1:149" x14ac:dyDescent="0.3">
      <c r="A95" t="s">
        <v>979</v>
      </c>
      <c r="B95" t="s">
        <v>69</v>
      </c>
      <c r="C95" t="s">
        <v>69</v>
      </c>
      <c r="D95" s="6">
        <f t="shared" si="58"/>
        <v>174.65302782324059</v>
      </c>
      <c r="E95" s="6">
        <f t="shared" si="58"/>
        <v>89.545071131814169</v>
      </c>
      <c r="F95" s="6">
        <f t="shared" si="58"/>
        <v>78.452405570541174</v>
      </c>
      <c r="G95" s="6">
        <f t="shared" si="58"/>
        <v>6.0745363909343437</v>
      </c>
      <c r="H95" s="6">
        <f t="shared" si="58"/>
        <v>0.5810147299509002</v>
      </c>
      <c r="I95" s="6">
        <f t="shared" si="58"/>
        <v>0</v>
      </c>
      <c r="J95" s="6">
        <f t="shared" si="64"/>
        <v>0</v>
      </c>
      <c r="K95" s="6">
        <f t="shared" si="64"/>
        <v>0</v>
      </c>
      <c r="L95" s="6">
        <f t="shared" si="64"/>
        <v>0</v>
      </c>
      <c r="M95" s="6">
        <f t="shared" si="64"/>
        <v>0</v>
      </c>
      <c r="N95" s="6">
        <f t="shared" si="64"/>
        <v>0</v>
      </c>
      <c r="O95" s="6">
        <f t="shared" si="47"/>
        <v>0.51270265536100057</v>
      </c>
      <c r="P95" s="6">
        <f t="shared" si="48"/>
        <v>0.44919006872265477</v>
      </c>
      <c r="Q95" s="6">
        <f t="shared" si="49"/>
        <v>3.4780595942958063E-2</v>
      </c>
      <c r="R95" s="6">
        <f t="shared" si="50"/>
        <v>3.3266799733865605E-3</v>
      </c>
      <c r="S95" s="6">
        <f t="shared" si="51"/>
        <v>0</v>
      </c>
      <c r="T95" s="6">
        <f t="shared" si="52"/>
        <v>0</v>
      </c>
      <c r="U95" s="6">
        <f t="shared" si="53"/>
        <v>0</v>
      </c>
      <c r="V95" s="6">
        <f t="shared" si="54"/>
        <v>0</v>
      </c>
      <c r="W95" s="6">
        <f t="shared" si="55"/>
        <v>0</v>
      </c>
      <c r="X95" s="6">
        <f t="shared" si="56"/>
        <v>0</v>
      </c>
      <c r="Y95" s="7">
        <f t="shared" si="57"/>
        <v>2.5127026553610006</v>
      </c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V95" s="6"/>
      <c r="AW95" s="6"/>
      <c r="AX95" s="6"/>
      <c r="AY95" s="6"/>
      <c r="AZ95" s="6"/>
      <c r="BA95" s="6"/>
      <c r="BB95" s="6"/>
      <c r="BC95" s="3"/>
      <c r="BD95" s="6"/>
      <c r="BE95">
        <v>7</v>
      </c>
      <c r="BF95" t="s">
        <v>438</v>
      </c>
      <c r="BG95">
        <f>SUMIFS('Pres Converted'!M$2:M$10000,'Pres Converted'!$E$2:$E$10000,$BF95,'Pres Converted'!$D$2:$D$10000,"ED",'Pres Converted'!$C$2:$C$10000,$BE95)</f>
        <v>6231</v>
      </c>
      <c r="BH95">
        <f>SUMIFS('Pres Converted'!I$2:I$10000,'Pres Converted'!$E$2:$E$10000,$BF95,'Pres Converted'!$D$2:$D$10000,"ED",'Pres Converted'!$C$2:$C$10000,$BE95)</f>
        <v>2448</v>
      </c>
      <c r="BI95">
        <f>SUMIFS('Pres Converted'!J$2:J$10000,'Pres Converted'!$E$2:$E$10000,$BF95,'Pres Converted'!$D$2:$D$10000,"ED",'Pres Converted'!$C$2:$C$10000,$BE95)</f>
        <v>3462</v>
      </c>
      <c r="BJ95">
        <f>SUMIFS('Pres Converted'!K$2:K$10000,'Pres Converted'!$E$2:$E$10000,$BF95,'Pres Converted'!$D$2:$D$10000,"ED",'Pres Converted'!$C$2:$C$10000,$BE95)</f>
        <v>253</v>
      </c>
      <c r="BK95">
        <f>SUMIFS('Pres Converted'!L$2:L$10000,'Pres Converted'!$E$2:$E$10000,$BF95,'Pres Converted'!$D$2:$D$10000,"ED",'Pres Converted'!$C$2:$C$10000,$BE95)</f>
        <v>68</v>
      </c>
      <c r="BR95">
        <f>BG95/SUMIF('By HD'!$A$3:$A$42,$BE95,'By HD'!$B$3:$B$42)</f>
        <v>1</v>
      </c>
      <c r="BS95">
        <f>$BR95*SUMIF('By HD'!$A$3:$A$42,$BE95,'By HD'!W$3:W$42)</f>
        <v>786</v>
      </c>
      <c r="BT95">
        <f>(DA95-SUMIF('By HD'!$A$3:$A$42,$BE95,'By HD'!M$3:M$42))*$BR95*SUMIF('By HD'!$A$3:$A$42,$BE95,'By HD'!$W$3:$W$42)+$BR95*SUMIF('By HD'!$A$3:$A$42,$BE95,'By HD'!X$3:X$42)</f>
        <v>309</v>
      </c>
      <c r="BU95">
        <f>(DB95-SUMIF('By HD'!$A$3:$A$42,$BE95,'By HD'!N$3:N$42))*$BR95*SUMIF('By HD'!$A$3:$A$42,$BE95,'By HD'!$W$3:$W$42)+$BR95*SUMIF('By HD'!$A$3:$A$42,$BE95,'By HD'!Y$3:Y$42)</f>
        <v>422</v>
      </c>
      <c r="BV95">
        <f>(DC95-SUMIF('By HD'!$A$3:$A$42,$BE95,'By HD'!O$3:O$42))*$BR95*SUMIF('By HD'!$A$3:$A$42,$BE95,'By HD'!$W$3:$W$42)+$BR95*SUMIF('By HD'!$A$3:$A$42,$BE95,'By HD'!Z$3:Z$42)</f>
        <v>38</v>
      </c>
      <c r="BW95">
        <f>(DD95-SUMIF('By HD'!$A$3:$A$42,$BE95,'By HD'!P$3:P$42))*$BR95*SUMIF('By HD'!$A$3:$A$42,$BE95,'By HD'!$W$3:$W$42)+$BR95*SUMIF('By HD'!$A$3:$A$42,$BE95,'By HD'!AA$3:AA$42)</f>
        <v>17</v>
      </c>
      <c r="CD95">
        <f>$BR95*SUMIF('By HD'!$A$3:$A$42,$BE95,'By HD'!AR$3:AR$42)</f>
        <v>427</v>
      </c>
      <c r="CE95">
        <f>(DA95-SUMIF('By HD'!$A$3:$A$42,$BE95,'By HD'!M$3:M$42))*$BR95*SUMIF('By HD'!$A$3:$A$42,$BE95,'By HD'!$AR$3:$AR$42)+$BR95*SUMIF('By HD'!$A$3:$A$42,$BE95,'By HD'!AS$3:AS$42)</f>
        <v>178</v>
      </c>
      <c r="CF95">
        <f>(DB95-SUMIF('By HD'!$A$3:$A$42,$BE95,'By HD'!N$3:N$42))*$BR95*SUMIF('By HD'!$A$3:$A$42,$BE95,'By HD'!$AR$3:$AR$42)+$BR95*SUMIF('By HD'!$A$3:$A$42,$BE95,'By HD'!AT$3:AT$42)</f>
        <v>221</v>
      </c>
      <c r="CG95">
        <f>(DC95-SUMIF('By HD'!$A$3:$A$42,$BE95,'By HD'!O$3:O$42))*$BR95*SUMIF('By HD'!$A$3:$A$42,$BE95,'By HD'!$AR$3:$AR$42)+$BR95*SUMIF('By HD'!$A$3:$A$42,$BE95,'By HD'!AU$3:AU$42)</f>
        <v>23</v>
      </c>
      <c r="CH95">
        <f>(DD95-SUMIF('By HD'!$A$3:$A$42,$BE95,'By HD'!P$3:P$42))*$BR95*SUMIF('By HD'!$A$3:$A$42,$BE95,'By HD'!$AR$3:$AR$42)+$BR95*SUMIF('By HD'!$A$3:$A$42,$BE95,'By HD'!AV$3:AV$42)</f>
        <v>5</v>
      </c>
      <c r="CO95">
        <f t="shared" si="63"/>
        <v>7444</v>
      </c>
      <c r="CP95">
        <f t="shared" si="63"/>
        <v>2935</v>
      </c>
      <c r="CQ95">
        <f t="shared" si="61"/>
        <v>4105</v>
      </c>
      <c r="CR95">
        <f t="shared" si="61"/>
        <v>314</v>
      </c>
      <c r="CS95">
        <f t="shared" si="61"/>
        <v>90</v>
      </c>
      <c r="CZ95" s="6"/>
      <c r="DA95">
        <f t="shared" si="65"/>
        <v>0.39287433798748195</v>
      </c>
      <c r="DB95">
        <f t="shared" si="65"/>
        <v>0.55560905151661044</v>
      </c>
      <c r="DC95">
        <f t="shared" si="65"/>
        <v>4.0603434440699727E-2</v>
      </c>
      <c r="DD95">
        <f t="shared" si="65"/>
        <v>1.0913176055207831E-2</v>
      </c>
      <c r="DE95">
        <f t="shared" si="65"/>
        <v>0</v>
      </c>
      <c r="DF95">
        <f t="shared" si="65"/>
        <v>0</v>
      </c>
      <c r="DG95">
        <f t="shared" si="65"/>
        <v>0</v>
      </c>
      <c r="DH95">
        <f t="shared" si="65"/>
        <v>0</v>
      </c>
      <c r="DI95">
        <f t="shared" si="65"/>
        <v>0</v>
      </c>
      <c r="DJ95">
        <f t="shared" si="65"/>
        <v>0</v>
      </c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</row>
    <row r="96" spans="1:149" x14ac:dyDescent="0.3">
      <c r="A96" t="s">
        <v>980</v>
      </c>
      <c r="B96" t="s">
        <v>981</v>
      </c>
      <c r="C96" t="s">
        <v>446</v>
      </c>
      <c r="D96" s="6">
        <f t="shared" si="58"/>
        <v>2034.47035172496</v>
      </c>
      <c r="E96" s="6">
        <f t="shared" si="58"/>
        <v>861.23699392927733</v>
      </c>
      <c r="F96" s="6">
        <f t="shared" si="58"/>
        <v>1043.4064646070979</v>
      </c>
      <c r="G96" s="6">
        <f t="shared" si="58"/>
        <v>115.43178783038438</v>
      </c>
      <c r="H96" s="6">
        <f t="shared" si="58"/>
        <v>14.395105358200468</v>
      </c>
      <c r="I96" s="6">
        <f t="shared" si="58"/>
        <v>0</v>
      </c>
      <c r="J96" s="6">
        <f t="shared" si="64"/>
        <v>0</v>
      </c>
      <c r="K96" s="6">
        <f t="shared" si="64"/>
        <v>0</v>
      </c>
      <c r="L96" s="6">
        <f t="shared" si="64"/>
        <v>0</v>
      </c>
      <c r="M96" s="6">
        <f t="shared" si="64"/>
        <v>0</v>
      </c>
      <c r="N96" s="6">
        <f t="shared" si="64"/>
        <v>0</v>
      </c>
      <c r="O96" s="6">
        <f t="shared" si="47"/>
        <v>0.42332245992135648</v>
      </c>
      <c r="P96" s="6">
        <f t="shared" si="48"/>
        <v>0.51286393223790561</v>
      </c>
      <c r="Q96" s="6">
        <f t="shared" si="49"/>
        <v>5.673800443074218E-2</v>
      </c>
      <c r="R96" s="6">
        <f t="shared" si="50"/>
        <v>7.0756034099957931E-3</v>
      </c>
      <c r="S96" s="6">
        <f t="shared" si="51"/>
        <v>0</v>
      </c>
      <c r="T96" s="6">
        <f t="shared" si="52"/>
        <v>0</v>
      </c>
      <c r="U96" s="6">
        <f t="shared" si="53"/>
        <v>0</v>
      </c>
      <c r="V96" s="6">
        <f t="shared" si="54"/>
        <v>0</v>
      </c>
      <c r="W96" s="6">
        <f t="shared" si="55"/>
        <v>0</v>
      </c>
      <c r="X96" s="6">
        <f t="shared" si="56"/>
        <v>0</v>
      </c>
      <c r="Y96" s="7">
        <f t="shared" si="57"/>
        <v>0.51286393223790561</v>
      </c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V96" s="6"/>
      <c r="AW96" s="6"/>
      <c r="AX96" s="6"/>
      <c r="AY96" s="6"/>
      <c r="AZ96" s="6"/>
      <c r="BA96" s="6"/>
      <c r="BD96" s="6"/>
      <c r="BE96">
        <v>8</v>
      </c>
      <c r="BF96" t="s">
        <v>438</v>
      </c>
      <c r="BG96">
        <f>SUMIFS('Pres Converted'!M$2:M$10000,'Pres Converted'!$E$2:$E$10000,$BF96,'Pres Converted'!$D$2:$D$10000,"ED",'Pres Converted'!$C$2:$C$10000,$BE96)</f>
        <v>7998</v>
      </c>
      <c r="BH96">
        <f>SUMIFS('Pres Converted'!I$2:I$10000,'Pres Converted'!$E$2:$E$10000,$BF96,'Pres Converted'!$D$2:$D$10000,"ED",'Pres Converted'!$C$2:$C$10000,$BE96)</f>
        <v>2822</v>
      </c>
      <c r="BI96">
        <f>SUMIFS('Pres Converted'!J$2:J$10000,'Pres Converted'!$E$2:$E$10000,$BF96,'Pres Converted'!$D$2:$D$10000,"ED",'Pres Converted'!$C$2:$C$10000,$BE96)</f>
        <v>4676</v>
      </c>
      <c r="BJ96">
        <f>SUMIFS('Pres Converted'!K$2:K$10000,'Pres Converted'!$E$2:$E$10000,$BF96,'Pres Converted'!$D$2:$D$10000,"ED",'Pres Converted'!$C$2:$C$10000,$BE96)</f>
        <v>443</v>
      </c>
      <c r="BK96">
        <f>SUMIFS('Pres Converted'!L$2:L$10000,'Pres Converted'!$E$2:$E$10000,$BF96,'Pres Converted'!$D$2:$D$10000,"ED",'Pres Converted'!$C$2:$C$10000,$BE96)</f>
        <v>57</v>
      </c>
      <c r="BR96">
        <f>BG96/SUMIF('By HD'!$A$3:$A$42,$BE96,'By HD'!$B$3:$B$42)</f>
        <v>1</v>
      </c>
      <c r="BS96">
        <f>$BR96*SUMIF('By HD'!$A$3:$A$42,$BE96,'By HD'!W$3:W$42)</f>
        <v>746</v>
      </c>
      <c r="BT96">
        <f>(DA96-SUMIF('By HD'!$A$3:$A$42,$BE96,'By HD'!M$3:M$42))*$BR96*SUMIF('By HD'!$A$3:$A$42,$BE96,'By HD'!$W$3:$W$42)+$BR96*SUMIF('By HD'!$A$3:$A$42,$BE96,'By HD'!X$3:X$42)</f>
        <v>293</v>
      </c>
      <c r="BU96">
        <f>(DB96-SUMIF('By HD'!$A$3:$A$42,$BE96,'By HD'!N$3:N$42))*$BR96*SUMIF('By HD'!$A$3:$A$42,$BE96,'By HD'!$W$3:$W$42)+$BR96*SUMIF('By HD'!$A$3:$A$42,$BE96,'By HD'!Y$3:Y$42)</f>
        <v>398</v>
      </c>
      <c r="BV96">
        <f>(DC96-SUMIF('By HD'!$A$3:$A$42,$BE96,'By HD'!O$3:O$42))*$BR96*SUMIF('By HD'!$A$3:$A$42,$BE96,'By HD'!$W$3:$W$42)+$BR96*SUMIF('By HD'!$A$3:$A$42,$BE96,'By HD'!Z$3:Z$42)</f>
        <v>38</v>
      </c>
      <c r="BW96">
        <f>(DD96-SUMIF('By HD'!$A$3:$A$42,$BE96,'By HD'!P$3:P$42))*$BR96*SUMIF('By HD'!$A$3:$A$42,$BE96,'By HD'!$W$3:$W$42)+$BR96*SUMIF('By HD'!$A$3:$A$42,$BE96,'By HD'!AA$3:AA$42)</f>
        <v>17</v>
      </c>
      <c r="CD96">
        <f>$BR96*SUMIF('By HD'!$A$3:$A$42,$BE96,'By HD'!AR$3:AR$42)</f>
        <v>625</v>
      </c>
      <c r="CE96">
        <f>(DA96-SUMIF('By HD'!$A$3:$A$42,$BE96,'By HD'!M$3:M$42))*$BR96*SUMIF('By HD'!$A$3:$A$42,$BE96,'By HD'!$AR$3:$AR$42)+$BR96*SUMIF('By HD'!$A$3:$A$42,$BE96,'By HD'!AS$3:AS$42)</f>
        <v>253</v>
      </c>
      <c r="CF96">
        <f>(DB96-SUMIF('By HD'!$A$3:$A$42,$BE96,'By HD'!N$3:N$42))*$BR96*SUMIF('By HD'!$A$3:$A$42,$BE96,'By HD'!$AR$3:$AR$42)+$BR96*SUMIF('By HD'!$A$3:$A$42,$BE96,'By HD'!AT$3:AT$42)</f>
        <v>338</v>
      </c>
      <c r="CG96">
        <f>(DC96-SUMIF('By HD'!$A$3:$A$42,$BE96,'By HD'!O$3:O$42))*$BR96*SUMIF('By HD'!$A$3:$A$42,$BE96,'By HD'!$AR$3:$AR$42)+$BR96*SUMIF('By HD'!$A$3:$A$42,$BE96,'By HD'!AU$3:AU$42)</f>
        <v>26</v>
      </c>
      <c r="CH96">
        <f>(DD96-SUMIF('By HD'!$A$3:$A$42,$BE96,'By HD'!P$3:P$42))*$BR96*SUMIF('By HD'!$A$3:$A$42,$BE96,'By HD'!$AR$3:$AR$42)+$BR96*SUMIF('By HD'!$A$3:$A$42,$BE96,'By HD'!AV$3:AV$42)</f>
        <v>8</v>
      </c>
      <c r="CO96">
        <f t="shared" si="63"/>
        <v>9369</v>
      </c>
      <c r="CP96">
        <f t="shared" si="63"/>
        <v>3368</v>
      </c>
      <c r="CQ96">
        <f t="shared" si="61"/>
        <v>5412</v>
      </c>
      <c r="CR96">
        <f t="shared" si="61"/>
        <v>507</v>
      </c>
      <c r="CS96">
        <f t="shared" si="61"/>
        <v>82</v>
      </c>
      <c r="CZ96" s="6"/>
      <c r="DA96">
        <f t="shared" si="65"/>
        <v>0.35283820955238809</v>
      </c>
      <c r="DB96">
        <f t="shared" si="65"/>
        <v>0.58464616154038507</v>
      </c>
      <c r="DC96">
        <f t="shared" si="65"/>
        <v>5.5388847211802948E-2</v>
      </c>
      <c r="DD96">
        <f t="shared" si="65"/>
        <v>7.1267816954238561E-3</v>
      </c>
      <c r="DE96">
        <f t="shared" si="65"/>
        <v>0</v>
      </c>
      <c r="DF96">
        <f t="shared" si="65"/>
        <v>0</v>
      </c>
      <c r="DG96">
        <f t="shared" si="65"/>
        <v>0</v>
      </c>
      <c r="DH96">
        <f t="shared" si="65"/>
        <v>0</v>
      </c>
      <c r="DI96">
        <f t="shared" si="65"/>
        <v>0</v>
      </c>
      <c r="DJ96">
        <f t="shared" si="65"/>
        <v>0</v>
      </c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</row>
    <row r="97" spans="2:149" x14ac:dyDescent="0.3">
      <c r="B97" t="s">
        <v>41</v>
      </c>
      <c r="D97" s="6">
        <f>SUM(D68:D96)</f>
        <v>123574</v>
      </c>
      <c r="E97" s="6">
        <f t="shared" ref="E97:N97" si="66">SUM(E68:E96)</f>
        <v>44058.000000000007</v>
      </c>
      <c r="F97" s="6">
        <f t="shared" si="66"/>
        <v>71555.000000000015</v>
      </c>
      <c r="G97" s="6">
        <f t="shared" si="66"/>
        <v>6785.0000000000009</v>
      </c>
      <c r="H97" s="6">
        <f t="shared" si="66"/>
        <v>1175.9999999999995</v>
      </c>
      <c r="I97" s="6">
        <f t="shared" si="66"/>
        <v>0</v>
      </c>
      <c r="J97" s="6">
        <f t="shared" si="66"/>
        <v>0</v>
      </c>
      <c r="K97" s="6">
        <f t="shared" si="66"/>
        <v>0</v>
      </c>
      <c r="L97" s="6">
        <f t="shared" si="66"/>
        <v>0</v>
      </c>
      <c r="M97" s="6">
        <f t="shared" si="66"/>
        <v>0</v>
      </c>
      <c r="N97" s="6">
        <f t="shared" si="66"/>
        <v>0</v>
      </c>
      <c r="O97" s="6">
        <f t="shared" si="47"/>
        <v>0.35653130917506926</v>
      </c>
      <c r="P97" s="6">
        <f t="shared" si="48"/>
        <v>0.5790457539611894</v>
      </c>
      <c r="Q97" s="6">
        <f t="shared" si="49"/>
        <v>5.4906371890527141E-2</v>
      </c>
      <c r="R97" s="6">
        <f t="shared" si="50"/>
        <v>9.5165649732144274E-3</v>
      </c>
      <c r="S97" s="6">
        <f t="shared" si="51"/>
        <v>0</v>
      </c>
      <c r="T97" s="6">
        <f t="shared" si="52"/>
        <v>0</v>
      </c>
      <c r="U97" s="6">
        <f t="shared" si="53"/>
        <v>0</v>
      </c>
      <c r="V97" s="6">
        <f t="shared" si="54"/>
        <v>0</v>
      </c>
      <c r="W97" s="6">
        <f t="shared" si="55"/>
        <v>0</v>
      </c>
      <c r="X97" s="6">
        <f t="shared" si="56"/>
        <v>0</v>
      </c>
      <c r="Y97" s="7">
        <f t="shared" si="57"/>
        <v>0.5790457539611894</v>
      </c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V97" s="6"/>
      <c r="AW97" s="6"/>
      <c r="AX97" s="6"/>
      <c r="AY97" s="6"/>
      <c r="AZ97" s="6"/>
      <c r="BA97" s="6"/>
      <c r="BD97" s="6"/>
      <c r="BE97">
        <v>9</v>
      </c>
      <c r="BF97" t="s">
        <v>438</v>
      </c>
      <c r="BG97">
        <f>SUMIFS('Pres Converted'!M$2:M$10000,'Pres Converted'!$E$2:$E$10000,$BF97,'Pres Converted'!$D$2:$D$10000,"ED",'Pres Converted'!$C$2:$C$10000,$BE97)</f>
        <v>3888</v>
      </c>
      <c r="BH97">
        <f>SUMIFS('Pres Converted'!I$2:I$10000,'Pres Converted'!$E$2:$E$10000,$BF97,'Pres Converted'!$D$2:$D$10000,"ED",'Pres Converted'!$C$2:$C$10000,$BE97)</f>
        <v>1422</v>
      </c>
      <c r="BI97">
        <f>SUMIFS('Pres Converted'!J$2:J$10000,'Pres Converted'!$E$2:$E$10000,$BF97,'Pres Converted'!$D$2:$D$10000,"ED",'Pres Converted'!$C$2:$C$10000,$BE97)</f>
        <v>2196</v>
      </c>
      <c r="BJ97">
        <f>SUMIFS('Pres Converted'!K$2:K$10000,'Pres Converted'!$E$2:$E$10000,$BF97,'Pres Converted'!$D$2:$D$10000,"ED",'Pres Converted'!$C$2:$C$10000,$BE97)</f>
        <v>229</v>
      </c>
      <c r="BK97">
        <f>SUMIFS('Pres Converted'!L$2:L$10000,'Pres Converted'!$E$2:$E$10000,$BF97,'Pres Converted'!$D$2:$D$10000,"ED",'Pres Converted'!$C$2:$C$10000,$BE97)</f>
        <v>41</v>
      </c>
      <c r="BR97">
        <f>BG97/SUMIF('By HD'!$A$3:$A$42,$BE97,'By HD'!$B$3:$B$42)</f>
        <v>1</v>
      </c>
      <c r="BS97">
        <f>$BR97*SUMIF('By HD'!$A$3:$A$42,$BE97,'By HD'!W$3:W$42)</f>
        <v>425</v>
      </c>
      <c r="BT97">
        <f>(DA97-SUMIF('By HD'!$A$3:$A$42,$BE97,'By HD'!M$3:M$42))*$BR97*SUMIF('By HD'!$A$3:$A$42,$BE97,'By HD'!$W$3:$W$42)+$BR97*SUMIF('By HD'!$A$3:$A$42,$BE97,'By HD'!X$3:X$42)</f>
        <v>190</v>
      </c>
      <c r="BU97">
        <f>(DB97-SUMIF('By HD'!$A$3:$A$42,$BE97,'By HD'!N$3:N$42))*$BR97*SUMIF('By HD'!$A$3:$A$42,$BE97,'By HD'!$W$3:$W$42)+$BR97*SUMIF('By HD'!$A$3:$A$42,$BE97,'By HD'!Y$3:Y$42)</f>
        <v>203</v>
      </c>
      <c r="BV97">
        <f>(DC97-SUMIF('By HD'!$A$3:$A$42,$BE97,'By HD'!O$3:O$42))*$BR97*SUMIF('By HD'!$A$3:$A$42,$BE97,'By HD'!$W$3:$W$42)+$BR97*SUMIF('By HD'!$A$3:$A$42,$BE97,'By HD'!Z$3:Z$42)</f>
        <v>22</v>
      </c>
      <c r="BW97">
        <f>(DD97-SUMIF('By HD'!$A$3:$A$42,$BE97,'By HD'!P$3:P$42))*$BR97*SUMIF('By HD'!$A$3:$A$42,$BE97,'By HD'!$W$3:$W$42)+$BR97*SUMIF('By HD'!$A$3:$A$42,$BE97,'By HD'!AA$3:AA$42)</f>
        <v>10</v>
      </c>
      <c r="CD97">
        <f>$BR97*SUMIF('By HD'!$A$3:$A$42,$BE97,'By HD'!AR$3:AR$42)</f>
        <v>314</v>
      </c>
      <c r="CE97">
        <f>(DA97-SUMIF('By HD'!$A$3:$A$42,$BE97,'By HD'!M$3:M$42))*$BR97*SUMIF('By HD'!$A$3:$A$42,$BE97,'By HD'!$AR$3:$AR$42)+$BR97*SUMIF('By HD'!$A$3:$A$42,$BE97,'By HD'!AS$3:AS$42)</f>
        <v>114</v>
      </c>
      <c r="CF97">
        <f>(DB97-SUMIF('By HD'!$A$3:$A$42,$BE97,'By HD'!N$3:N$42))*$BR97*SUMIF('By HD'!$A$3:$A$42,$BE97,'By HD'!$AR$3:$AR$42)+$BR97*SUMIF('By HD'!$A$3:$A$42,$BE97,'By HD'!AT$3:AT$42)</f>
        <v>162</v>
      </c>
      <c r="CG97">
        <f>(DC97-SUMIF('By HD'!$A$3:$A$42,$BE97,'By HD'!O$3:O$42))*$BR97*SUMIF('By HD'!$A$3:$A$42,$BE97,'By HD'!$AR$3:$AR$42)+$BR97*SUMIF('By HD'!$A$3:$A$42,$BE97,'By HD'!AU$3:AU$42)</f>
        <v>30</v>
      </c>
      <c r="CH97">
        <f>(DD97-SUMIF('By HD'!$A$3:$A$42,$BE97,'By HD'!P$3:P$42))*$BR97*SUMIF('By HD'!$A$3:$A$42,$BE97,'By HD'!$AR$3:$AR$42)+$BR97*SUMIF('By HD'!$A$3:$A$42,$BE97,'By HD'!AV$3:AV$42)</f>
        <v>8</v>
      </c>
      <c r="CO97">
        <f t="shared" si="63"/>
        <v>4627</v>
      </c>
      <c r="CP97">
        <f t="shared" si="63"/>
        <v>1726</v>
      </c>
      <c r="CQ97">
        <f t="shared" si="61"/>
        <v>2561</v>
      </c>
      <c r="CR97">
        <f t="shared" si="61"/>
        <v>281</v>
      </c>
      <c r="CS97">
        <f t="shared" si="61"/>
        <v>59</v>
      </c>
      <c r="CZ97" s="6"/>
      <c r="DA97">
        <f t="shared" si="65"/>
        <v>0.36574074074074076</v>
      </c>
      <c r="DB97">
        <f t="shared" si="65"/>
        <v>0.56481481481481477</v>
      </c>
      <c r="DC97">
        <f t="shared" si="65"/>
        <v>5.8899176954732513E-2</v>
      </c>
      <c r="DD97">
        <f t="shared" si="65"/>
        <v>1.0545267489711935E-2</v>
      </c>
      <c r="DE97">
        <f t="shared" si="65"/>
        <v>0</v>
      </c>
      <c r="DF97">
        <f t="shared" si="65"/>
        <v>0</v>
      </c>
      <c r="DG97">
        <f t="shared" si="65"/>
        <v>0</v>
      </c>
      <c r="DH97">
        <f t="shared" si="65"/>
        <v>0</v>
      </c>
      <c r="DI97">
        <f t="shared" si="65"/>
        <v>0</v>
      </c>
      <c r="DJ97">
        <f t="shared" si="65"/>
        <v>0</v>
      </c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</row>
    <row r="98" spans="2:149" x14ac:dyDescent="0.3"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V98" s="6"/>
      <c r="AW98" s="6"/>
      <c r="AX98" s="6"/>
      <c r="AY98" s="6"/>
      <c r="AZ98" s="6"/>
      <c r="BA98" s="6"/>
      <c r="BD98" s="6"/>
      <c r="BE98">
        <v>10</v>
      </c>
      <c r="BF98" t="s">
        <v>438</v>
      </c>
      <c r="BG98">
        <f>SUMIFS('Pres Converted'!M$2:M$10000,'Pres Converted'!$E$2:$E$10000,$BF98,'Pres Converted'!$D$2:$D$10000,"ED",'Pres Converted'!$C$2:$C$10000,$BE98)</f>
        <v>8724</v>
      </c>
      <c r="BH98">
        <f>SUMIFS('Pres Converted'!I$2:I$10000,'Pres Converted'!$E$2:$E$10000,$BF98,'Pres Converted'!$D$2:$D$10000,"ED",'Pres Converted'!$C$2:$C$10000,$BE98)</f>
        <v>2422</v>
      </c>
      <c r="BI98">
        <f>SUMIFS('Pres Converted'!J$2:J$10000,'Pres Converted'!$E$2:$E$10000,$BF98,'Pres Converted'!$D$2:$D$10000,"ED",'Pres Converted'!$C$2:$C$10000,$BE98)</f>
        <v>5973</v>
      </c>
      <c r="BJ98">
        <f>SUMIFS('Pres Converted'!K$2:K$10000,'Pres Converted'!$E$2:$E$10000,$BF98,'Pres Converted'!$D$2:$D$10000,"ED",'Pres Converted'!$C$2:$C$10000,$BE98)</f>
        <v>265</v>
      </c>
      <c r="BK98">
        <f>SUMIFS('Pres Converted'!L$2:L$10000,'Pres Converted'!$E$2:$E$10000,$BF98,'Pres Converted'!$D$2:$D$10000,"ED",'Pres Converted'!$C$2:$C$10000,$BE98)</f>
        <v>64</v>
      </c>
      <c r="BR98">
        <f>BG98/SUMIF('By HD'!$A$3:$A$42,$BE98,'By HD'!$B$3:$B$42)</f>
        <v>1</v>
      </c>
      <c r="BS98">
        <f>$BR98*SUMIF('By HD'!$A$3:$A$42,$BE98,'By HD'!W$3:W$42)</f>
        <v>844</v>
      </c>
      <c r="BT98">
        <f>(DA98-SUMIF('By HD'!$A$3:$A$42,$BE98,'By HD'!M$3:M$42))*$BR98*SUMIF('By HD'!$A$3:$A$42,$BE98,'By HD'!$W$3:$W$42)+$BR98*SUMIF('By HD'!$A$3:$A$42,$BE98,'By HD'!X$3:X$42)</f>
        <v>250</v>
      </c>
      <c r="BU98">
        <f>(DB98-SUMIF('By HD'!$A$3:$A$42,$BE98,'By HD'!N$3:N$42))*$BR98*SUMIF('By HD'!$A$3:$A$42,$BE98,'By HD'!$W$3:$W$42)+$BR98*SUMIF('By HD'!$A$3:$A$42,$BE98,'By HD'!Y$3:Y$42)</f>
        <v>548</v>
      </c>
      <c r="BV98">
        <f>(DC98-SUMIF('By HD'!$A$3:$A$42,$BE98,'By HD'!O$3:O$42))*$BR98*SUMIF('By HD'!$A$3:$A$42,$BE98,'By HD'!$W$3:$W$42)+$BR98*SUMIF('By HD'!$A$3:$A$42,$BE98,'By HD'!Z$3:Z$42)</f>
        <v>30</v>
      </c>
      <c r="BW98">
        <f>(DD98-SUMIF('By HD'!$A$3:$A$42,$BE98,'By HD'!P$3:P$42))*$BR98*SUMIF('By HD'!$A$3:$A$42,$BE98,'By HD'!$W$3:$W$42)+$BR98*SUMIF('By HD'!$A$3:$A$42,$BE98,'By HD'!AA$3:AA$42)</f>
        <v>16</v>
      </c>
      <c r="CD98">
        <f>$BR98*SUMIF('By HD'!$A$3:$A$42,$BE98,'By HD'!AR$3:AR$42)</f>
        <v>502</v>
      </c>
      <c r="CE98">
        <f>(DA98-SUMIF('By HD'!$A$3:$A$42,$BE98,'By HD'!M$3:M$42))*$BR98*SUMIF('By HD'!$A$3:$A$42,$BE98,'By HD'!$AR$3:$AR$42)+$BR98*SUMIF('By HD'!$A$3:$A$42,$BE98,'By HD'!AS$3:AS$42)</f>
        <v>167</v>
      </c>
      <c r="CF98">
        <f>(DB98-SUMIF('By HD'!$A$3:$A$42,$BE98,'By HD'!N$3:N$42))*$BR98*SUMIF('By HD'!$A$3:$A$42,$BE98,'By HD'!$AR$3:$AR$42)+$BR98*SUMIF('By HD'!$A$3:$A$42,$BE98,'By HD'!AT$3:AT$42)</f>
        <v>316</v>
      </c>
      <c r="CG98">
        <f>(DC98-SUMIF('By HD'!$A$3:$A$42,$BE98,'By HD'!O$3:O$42))*$BR98*SUMIF('By HD'!$A$3:$A$42,$BE98,'By HD'!$AR$3:$AR$42)+$BR98*SUMIF('By HD'!$A$3:$A$42,$BE98,'By HD'!AU$3:AU$42)</f>
        <v>16</v>
      </c>
      <c r="CH98">
        <f>(DD98-SUMIF('By HD'!$A$3:$A$42,$BE98,'By HD'!P$3:P$42))*$BR98*SUMIF('By HD'!$A$3:$A$42,$BE98,'By HD'!$AR$3:$AR$42)+$BR98*SUMIF('By HD'!$A$3:$A$42,$BE98,'By HD'!AV$3:AV$42)</f>
        <v>3</v>
      </c>
      <c r="CO98">
        <f t="shared" si="63"/>
        <v>10070</v>
      </c>
      <c r="CP98">
        <f t="shared" si="63"/>
        <v>2839</v>
      </c>
      <c r="CQ98">
        <f t="shared" si="61"/>
        <v>6837</v>
      </c>
      <c r="CR98">
        <f t="shared" si="61"/>
        <v>311</v>
      </c>
      <c r="CS98">
        <f t="shared" si="61"/>
        <v>83</v>
      </c>
      <c r="CZ98" s="6"/>
      <c r="DA98">
        <f t="shared" si="65"/>
        <v>0.2776249426868409</v>
      </c>
      <c r="DB98">
        <f t="shared" si="65"/>
        <v>0.68466299862448421</v>
      </c>
      <c r="DC98">
        <f t="shared" si="65"/>
        <v>3.0375974323704723E-2</v>
      </c>
      <c r="DD98">
        <f t="shared" si="65"/>
        <v>7.336084364970197E-3</v>
      </c>
      <c r="DE98">
        <f t="shared" si="65"/>
        <v>0</v>
      </c>
      <c r="DF98">
        <f t="shared" si="65"/>
        <v>0</v>
      </c>
      <c r="DG98">
        <f t="shared" si="65"/>
        <v>0</v>
      </c>
      <c r="DH98">
        <f t="shared" si="65"/>
        <v>0</v>
      </c>
      <c r="DI98">
        <f t="shared" si="65"/>
        <v>0</v>
      </c>
      <c r="DJ98">
        <f t="shared" si="65"/>
        <v>0</v>
      </c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</row>
    <row r="99" spans="2:149" x14ac:dyDescent="0.3"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V99" s="6"/>
      <c r="AW99" s="6"/>
      <c r="AX99" s="6"/>
      <c r="AY99" s="6"/>
      <c r="AZ99" s="6"/>
      <c r="BA99" s="6"/>
      <c r="BD99" s="6"/>
      <c r="BE99">
        <v>11</v>
      </c>
      <c r="BF99" t="s">
        <v>438</v>
      </c>
      <c r="BG99">
        <f>SUMIFS('Pres Converted'!M$2:M$10000,'Pres Converted'!$E$2:$E$10000,$BF99,'Pres Converted'!$D$2:$D$10000,"ED",'Pres Converted'!$C$2:$C$10000,$BE99)</f>
        <v>9438</v>
      </c>
      <c r="BH99">
        <f>SUMIFS('Pres Converted'!I$2:I$10000,'Pres Converted'!$E$2:$E$10000,$BF99,'Pres Converted'!$D$2:$D$10000,"ED",'Pres Converted'!$C$2:$C$10000,$BE99)</f>
        <v>3081</v>
      </c>
      <c r="BI99">
        <f>SUMIFS('Pres Converted'!J$2:J$10000,'Pres Converted'!$E$2:$E$10000,$BF99,'Pres Converted'!$D$2:$D$10000,"ED",'Pres Converted'!$C$2:$C$10000,$BE99)</f>
        <v>5781</v>
      </c>
      <c r="BJ99">
        <f>SUMIFS('Pres Converted'!K$2:K$10000,'Pres Converted'!$E$2:$E$10000,$BF99,'Pres Converted'!$D$2:$D$10000,"ED",'Pres Converted'!$C$2:$C$10000,$BE99)</f>
        <v>474</v>
      </c>
      <c r="BK99">
        <f>SUMIFS('Pres Converted'!L$2:L$10000,'Pres Converted'!$E$2:$E$10000,$BF99,'Pres Converted'!$D$2:$D$10000,"ED",'Pres Converted'!$C$2:$C$10000,$BE99)</f>
        <v>102</v>
      </c>
      <c r="BR99">
        <f>BG99/SUMIF('By HD'!$A$3:$A$42,$BE99,'By HD'!$B$3:$B$42)</f>
        <v>1</v>
      </c>
      <c r="BS99">
        <f>$BR99*SUMIF('By HD'!$A$3:$A$42,$BE99,'By HD'!W$3:W$42)</f>
        <v>768</v>
      </c>
      <c r="BT99">
        <f>(DA99-SUMIF('By HD'!$A$3:$A$42,$BE99,'By HD'!M$3:M$42))*$BR99*SUMIF('By HD'!$A$3:$A$42,$BE99,'By HD'!$W$3:$W$42)+$BR99*SUMIF('By HD'!$A$3:$A$42,$BE99,'By HD'!X$3:X$42)</f>
        <v>282</v>
      </c>
      <c r="BU99">
        <f>(DB99-SUMIF('By HD'!$A$3:$A$42,$BE99,'By HD'!N$3:N$42))*$BR99*SUMIF('By HD'!$A$3:$A$42,$BE99,'By HD'!$W$3:$W$42)+$BR99*SUMIF('By HD'!$A$3:$A$42,$BE99,'By HD'!Y$3:Y$42)</f>
        <v>434</v>
      </c>
      <c r="BV99">
        <f>(DC99-SUMIF('By HD'!$A$3:$A$42,$BE99,'By HD'!O$3:O$42))*$BR99*SUMIF('By HD'!$A$3:$A$42,$BE99,'By HD'!$W$3:$W$42)+$BR99*SUMIF('By HD'!$A$3:$A$42,$BE99,'By HD'!Z$3:Z$42)</f>
        <v>30</v>
      </c>
      <c r="BW99">
        <f>(DD99-SUMIF('By HD'!$A$3:$A$42,$BE99,'By HD'!P$3:P$42))*$BR99*SUMIF('By HD'!$A$3:$A$42,$BE99,'By HD'!$W$3:$W$42)+$BR99*SUMIF('By HD'!$A$3:$A$42,$BE99,'By HD'!AA$3:AA$42)</f>
        <v>22</v>
      </c>
      <c r="CD99">
        <f>$BR99*SUMIF('By HD'!$A$3:$A$42,$BE99,'By HD'!AR$3:AR$42)</f>
        <v>628</v>
      </c>
      <c r="CE99">
        <f>(DA99-SUMIF('By HD'!$A$3:$A$42,$BE99,'By HD'!M$3:M$42))*$BR99*SUMIF('By HD'!$A$3:$A$42,$BE99,'By HD'!$AR$3:$AR$42)+$BR99*SUMIF('By HD'!$A$3:$A$42,$BE99,'By HD'!AS$3:AS$42)</f>
        <v>205</v>
      </c>
      <c r="CF99">
        <f>(DB99-SUMIF('By HD'!$A$3:$A$42,$BE99,'By HD'!N$3:N$42))*$BR99*SUMIF('By HD'!$A$3:$A$42,$BE99,'By HD'!$AR$3:$AR$42)+$BR99*SUMIF('By HD'!$A$3:$A$42,$BE99,'By HD'!AT$3:AT$42)</f>
        <v>373</v>
      </c>
      <c r="CG99">
        <f>(DC99-SUMIF('By HD'!$A$3:$A$42,$BE99,'By HD'!O$3:O$42))*$BR99*SUMIF('By HD'!$A$3:$A$42,$BE99,'By HD'!$AR$3:$AR$42)+$BR99*SUMIF('By HD'!$A$3:$A$42,$BE99,'By HD'!AU$3:AU$42)</f>
        <v>44</v>
      </c>
      <c r="CH99">
        <f>(DD99-SUMIF('By HD'!$A$3:$A$42,$BE99,'By HD'!P$3:P$42))*$BR99*SUMIF('By HD'!$A$3:$A$42,$BE99,'By HD'!$AR$3:$AR$42)+$BR99*SUMIF('By HD'!$A$3:$A$42,$BE99,'By HD'!AV$3:AV$42)</f>
        <v>6</v>
      </c>
      <c r="CO99">
        <f t="shared" si="63"/>
        <v>10834</v>
      </c>
      <c r="CP99">
        <f t="shared" si="63"/>
        <v>3568</v>
      </c>
      <c r="CQ99">
        <f t="shared" si="61"/>
        <v>6588</v>
      </c>
      <c r="CR99">
        <f t="shared" si="61"/>
        <v>548</v>
      </c>
      <c r="CS99">
        <f t="shared" si="61"/>
        <v>130</v>
      </c>
      <c r="CZ99" s="6"/>
      <c r="DA99">
        <f t="shared" si="65"/>
        <v>0.32644628099173556</v>
      </c>
      <c r="DB99">
        <f t="shared" si="65"/>
        <v>0.6125238397965671</v>
      </c>
      <c r="DC99">
        <f t="shared" si="65"/>
        <v>5.0222504767959315E-2</v>
      </c>
      <c r="DD99">
        <f t="shared" si="65"/>
        <v>1.0807374443738081E-2</v>
      </c>
      <c r="DE99">
        <f t="shared" si="65"/>
        <v>0</v>
      </c>
      <c r="DF99">
        <f t="shared" si="65"/>
        <v>0</v>
      </c>
      <c r="DG99">
        <f t="shared" si="65"/>
        <v>0</v>
      </c>
      <c r="DH99">
        <f t="shared" si="65"/>
        <v>0</v>
      </c>
      <c r="DI99">
        <f t="shared" si="65"/>
        <v>0</v>
      </c>
      <c r="DJ99">
        <f t="shared" si="65"/>
        <v>0</v>
      </c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</row>
    <row r="100" spans="2:149" x14ac:dyDescent="0.3"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V100" s="6"/>
      <c r="AW100" s="6"/>
      <c r="AX100" s="6"/>
      <c r="AY100" s="6"/>
      <c r="AZ100" s="6"/>
      <c r="BA100" s="6"/>
      <c r="BD100" s="6"/>
      <c r="BE100">
        <v>12</v>
      </c>
      <c r="BF100" t="s">
        <v>438</v>
      </c>
      <c r="BG100">
        <f>SUMIFS('Pres Converted'!M$2:M$10000,'Pres Converted'!$E$2:$E$10000,$BF100,'Pres Converted'!$D$2:$D$10000,"ED",'Pres Converted'!$C$2:$C$10000,$BE100)</f>
        <v>8169</v>
      </c>
      <c r="BH100">
        <f>SUMIFS('Pres Converted'!I$2:I$10000,'Pres Converted'!$E$2:$E$10000,$BF100,'Pres Converted'!$D$2:$D$10000,"ED",'Pres Converted'!$C$2:$C$10000,$BE100)</f>
        <v>2280</v>
      </c>
      <c r="BI100">
        <f>SUMIFS('Pres Converted'!J$2:J$10000,'Pres Converted'!$E$2:$E$10000,$BF100,'Pres Converted'!$D$2:$D$10000,"ED",'Pres Converted'!$C$2:$C$10000,$BE100)</f>
        <v>5516</v>
      </c>
      <c r="BJ100">
        <f>SUMIFS('Pres Converted'!K$2:K$10000,'Pres Converted'!$E$2:$E$10000,$BF100,'Pres Converted'!$D$2:$D$10000,"ED",'Pres Converted'!$C$2:$C$10000,$BE100)</f>
        <v>289</v>
      </c>
      <c r="BK100">
        <f>SUMIFS('Pres Converted'!L$2:L$10000,'Pres Converted'!$E$2:$E$10000,$BF100,'Pres Converted'!$D$2:$D$10000,"ED",'Pres Converted'!$C$2:$C$10000,$BE100)</f>
        <v>84</v>
      </c>
      <c r="BR100">
        <f>BG100/SUMIF('By HD'!$A$3:$A$42,$BE100,'By HD'!$B$3:$B$42)</f>
        <v>1</v>
      </c>
      <c r="BS100">
        <f>$BR100*SUMIF('By HD'!$A$3:$A$42,$BE100,'By HD'!W$3:W$42)</f>
        <v>824</v>
      </c>
      <c r="BT100">
        <f>(DA100-SUMIF('By HD'!$A$3:$A$42,$BE100,'By HD'!M$3:M$42))*$BR100*SUMIF('By HD'!$A$3:$A$42,$BE100,'By HD'!$W$3:$W$42)+$BR100*SUMIF('By HD'!$A$3:$A$42,$BE100,'By HD'!X$3:X$42)</f>
        <v>248</v>
      </c>
      <c r="BU100">
        <f>(DB100-SUMIF('By HD'!$A$3:$A$42,$BE100,'By HD'!N$3:N$42))*$BR100*SUMIF('By HD'!$A$3:$A$42,$BE100,'By HD'!$W$3:$W$42)+$BR100*SUMIF('By HD'!$A$3:$A$42,$BE100,'By HD'!Y$3:Y$42)</f>
        <v>523</v>
      </c>
      <c r="BV100">
        <f>(DC100-SUMIF('By HD'!$A$3:$A$42,$BE100,'By HD'!O$3:O$42))*$BR100*SUMIF('By HD'!$A$3:$A$42,$BE100,'By HD'!$W$3:$W$42)+$BR100*SUMIF('By HD'!$A$3:$A$42,$BE100,'By HD'!Z$3:Z$42)</f>
        <v>32</v>
      </c>
      <c r="BW100">
        <f>(DD100-SUMIF('By HD'!$A$3:$A$42,$BE100,'By HD'!P$3:P$42))*$BR100*SUMIF('By HD'!$A$3:$A$42,$BE100,'By HD'!$W$3:$W$42)+$BR100*SUMIF('By HD'!$A$3:$A$42,$BE100,'By HD'!AA$3:AA$42)</f>
        <v>21</v>
      </c>
      <c r="CD100">
        <f>$BR100*SUMIF('By HD'!$A$3:$A$42,$BE100,'By HD'!AR$3:AR$42)</f>
        <v>540</v>
      </c>
      <c r="CE100">
        <f>(DA100-SUMIF('By HD'!$A$3:$A$42,$BE100,'By HD'!M$3:M$42))*$BR100*SUMIF('By HD'!$A$3:$A$42,$BE100,'By HD'!$AR$3:$AR$42)+$BR100*SUMIF('By HD'!$A$3:$A$42,$BE100,'By HD'!AS$3:AS$42)</f>
        <v>172</v>
      </c>
      <c r="CF100">
        <f>(DB100-SUMIF('By HD'!$A$3:$A$42,$BE100,'By HD'!N$3:N$42))*$BR100*SUMIF('By HD'!$A$3:$A$42,$BE100,'By HD'!$AR$3:$AR$42)+$BR100*SUMIF('By HD'!$A$3:$A$42,$BE100,'By HD'!AT$3:AT$42)</f>
        <v>342</v>
      </c>
      <c r="CG100">
        <f>(DC100-SUMIF('By HD'!$A$3:$A$42,$BE100,'By HD'!O$3:O$42))*$BR100*SUMIF('By HD'!$A$3:$A$42,$BE100,'By HD'!$AR$3:$AR$42)+$BR100*SUMIF('By HD'!$A$3:$A$42,$BE100,'By HD'!AU$3:AU$42)</f>
        <v>21</v>
      </c>
      <c r="CH100">
        <f>(DD100-SUMIF('By HD'!$A$3:$A$42,$BE100,'By HD'!P$3:P$42))*$BR100*SUMIF('By HD'!$A$3:$A$42,$BE100,'By HD'!$AR$3:$AR$42)+$BR100*SUMIF('By HD'!$A$3:$A$42,$BE100,'By HD'!AV$3:AV$42)</f>
        <v>5</v>
      </c>
      <c r="CO100">
        <f t="shared" si="63"/>
        <v>9533</v>
      </c>
      <c r="CP100">
        <f t="shared" si="63"/>
        <v>2700</v>
      </c>
      <c r="CQ100">
        <f t="shared" si="61"/>
        <v>6381</v>
      </c>
      <c r="CR100">
        <f t="shared" si="61"/>
        <v>342</v>
      </c>
      <c r="CS100">
        <f t="shared" si="61"/>
        <v>110</v>
      </c>
      <c r="CZ100" s="6"/>
      <c r="DA100">
        <f t="shared" si="65"/>
        <v>0.27910392948953361</v>
      </c>
      <c r="DB100">
        <f t="shared" si="65"/>
        <v>0.67523564695801197</v>
      </c>
      <c r="DC100">
        <f t="shared" si="65"/>
        <v>3.5377647202840007E-2</v>
      </c>
      <c r="DD100">
        <f t="shared" si="65"/>
        <v>1.0282776349614395E-2</v>
      </c>
      <c r="DE100">
        <f t="shared" si="65"/>
        <v>0</v>
      </c>
      <c r="DF100">
        <f t="shared" si="65"/>
        <v>0</v>
      </c>
      <c r="DG100">
        <f t="shared" si="65"/>
        <v>0</v>
      </c>
      <c r="DH100">
        <f t="shared" si="65"/>
        <v>0</v>
      </c>
      <c r="DI100">
        <f t="shared" si="65"/>
        <v>0</v>
      </c>
      <c r="DJ100">
        <f t="shared" si="65"/>
        <v>0</v>
      </c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</row>
    <row r="101" spans="2:149" x14ac:dyDescent="0.3"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V101" s="6"/>
      <c r="AW101" s="6"/>
      <c r="AX101" s="6"/>
      <c r="AY101" s="6"/>
      <c r="AZ101" s="6"/>
      <c r="BA101" s="6"/>
      <c r="BD101" s="6"/>
      <c r="BE101">
        <v>13</v>
      </c>
      <c r="BF101" t="s">
        <v>435</v>
      </c>
      <c r="BG101">
        <f>SUMIFS('Pres Converted'!M$2:M$10000,'Pres Converted'!$E$2:$E$10000,$BF101,'Pres Converted'!$D$2:$D$10000,"ED",'Pres Converted'!$C$2:$C$10000,$BE101)</f>
        <v>5636</v>
      </c>
      <c r="BH101">
        <f>SUMIFS('Pres Converted'!I$2:I$10000,'Pres Converted'!$E$2:$E$10000,$BF101,'Pres Converted'!$D$2:$D$10000,"ED",'Pres Converted'!$C$2:$C$10000,$BE101)</f>
        <v>1739</v>
      </c>
      <c r="BI101">
        <f>SUMIFS('Pres Converted'!J$2:J$10000,'Pres Converted'!$E$2:$E$10000,$BF101,'Pres Converted'!$D$2:$D$10000,"ED",'Pres Converted'!$C$2:$C$10000,$BE101)</f>
        <v>3479</v>
      </c>
      <c r="BJ101">
        <f>SUMIFS('Pres Converted'!K$2:K$10000,'Pres Converted'!$E$2:$E$10000,$BF101,'Pres Converted'!$D$2:$D$10000,"ED",'Pres Converted'!$C$2:$C$10000,$BE101)</f>
        <v>399</v>
      </c>
      <c r="BK101">
        <f>SUMIFS('Pres Converted'!L$2:L$10000,'Pres Converted'!$E$2:$E$10000,$BF101,'Pres Converted'!$D$2:$D$10000,"ED",'Pres Converted'!$C$2:$C$10000,$BE101)</f>
        <v>19</v>
      </c>
      <c r="BR101">
        <f>BG101/SUMIF('By HD'!$A$3:$A$42,$BE101,'By HD'!$B$3:$B$42)</f>
        <v>1</v>
      </c>
      <c r="BS101">
        <f>$BR101*SUMIF('By HD'!$A$3:$A$42,$BE101,'By HD'!W$3:W$42)</f>
        <v>719</v>
      </c>
      <c r="BT101">
        <f>(DA101-SUMIF('By HD'!$A$3:$A$42,$BE101,'By HD'!M$3:M$42))*$BR101*SUMIF('By HD'!$A$3:$A$42,$BE101,'By HD'!$W$3:$W$42)+$BR101*SUMIF('By HD'!$A$3:$A$42,$BE101,'By HD'!X$3:X$42)</f>
        <v>255</v>
      </c>
      <c r="BU101">
        <f>(DB101-SUMIF('By HD'!$A$3:$A$42,$BE101,'By HD'!N$3:N$42))*$BR101*SUMIF('By HD'!$A$3:$A$42,$BE101,'By HD'!$W$3:$W$42)+$BR101*SUMIF('By HD'!$A$3:$A$42,$BE101,'By HD'!Y$3:Y$42)</f>
        <v>415</v>
      </c>
      <c r="BV101">
        <f>(DC101-SUMIF('By HD'!$A$3:$A$42,$BE101,'By HD'!O$3:O$42))*$BR101*SUMIF('By HD'!$A$3:$A$42,$BE101,'By HD'!$W$3:$W$42)+$BR101*SUMIF('By HD'!$A$3:$A$42,$BE101,'By HD'!Z$3:Z$42)</f>
        <v>49</v>
      </c>
      <c r="BW101">
        <f>(DD101-SUMIF('By HD'!$A$3:$A$42,$BE101,'By HD'!P$3:P$42))*$BR101*SUMIF('By HD'!$A$3:$A$42,$BE101,'By HD'!$W$3:$W$42)+$BR101*SUMIF('By HD'!$A$3:$A$42,$BE101,'By HD'!AA$3:AA$42)</f>
        <v>0</v>
      </c>
      <c r="CD101">
        <f>$BR101*SUMIF('By HD'!$A$3:$A$42,$BE101,'By HD'!AR$3:AR$42)</f>
        <v>297</v>
      </c>
      <c r="CE101">
        <f>(DA101-SUMIF('By HD'!$A$3:$A$42,$BE101,'By HD'!M$3:M$42))*$BR101*SUMIF('By HD'!$A$3:$A$42,$BE101,'By HD'!$AR$3:$AR$42)+$BR101*SUMIF('By HD'!$A$3:$A$42,$BE101,'By HD'!AS$3:AS$42)</f>
        <v>105</v>
      </c>
      <c r="CF101">
        <f>(DB101-SUMIF('By HD'!$A$3:$A$42,$BE101,'By HD'!N$3:N$42))*$BR101*SUMIF('By HD'!$A$3:$A$42,$BE101,'By HD'!$AR$3:$AR$42)+$BR101*SUMIF('By HD'!$A$3:$A$42,$BE101,'By HD'!AT$3:AT$42)</f>
        <v>163</v>
      </c>
      <c r="CG101">
        <f>(DC101-SUMIF('By HD'!$A$3:$A$42,$BE101,'By HD'!O$3:O$42))*$BR101*SUMIF('By HD'!$A$3:$A$42,$BE101,'By HD'!$AR$3:$AR$42)+$BR101*SUMIF('By HD'!$A$3:$A$42,$BE101,'By HD'!AU$3:AU$42)</f>
        <v>29</v>
      </c>
      <c r="CH101">
        <f>(DD101-SUMIF('By HD'!$A$3:$A$42,$BE101,'By HD'!P$3:P$42))*$BR101*SUMIF('By HD'!$A$3:$A$42,$BE101,'By HD'!$AR$3:$AR$42)+$BR101*SUMIF('By HD'!$A$3:$A$42,$BE101,'By HD'!AV$3:AV$42)</f>
        <v>0</v>
      </c>
      <c r="CO101">
        <f t="shared" si="63"/>
        <v>6652</v>
      </c>
      <c r="CP101">
        <f t="shared" si="63"/>
        <v>2099</v>
      </c>
      <c r="CQ101">
        <f t="shared" si="61"/>
        <v>4057</v>
      </c>
      <c r="CR101">
        <f t="shared" si="61"/>
        <v>477</v>
      </c>
      <c r="CS101">
        <f t="shared" si="61"/>
        <v>19</v>
      </c>
      <c r="CZ101" s="6"/>
      <c r="DA101">
        <f t="shared" si="65"/>
        <v>0.30855216465578422</v>
      </c>
      <c r="DB101">
        <f t="shared" si="65"/>
        <v>0.61728176011355573</v>
      </c>
      <c r="DC101">
        <f t="shared" si="65"/>
        <v>7.0794889992902774E-2</v>
      </c>
      <c r="DD101">
        <f t="shared" si="65"/>
        <v>3.3711852377572749E-3</v>
      </c>
      <c r="DE101">
        <f t="shared" si="65"/>
        <v>0</v>
      </c>
      <c r="DF101">
        <f t="shared" si="65"/>
        <v>0</v>
      </c>
      <c r="DG101">
        <f t="shared" si="65"/>
        <v>0</v>
      </c>
      <c r="DH101">
        <f t="shared" si="65"/>
        <v>0</v>
      </c>
      <c r="DI101">
        <f t="shared" si="65"/>
        <v>0</v>
      </c>
      <c r="DJ101">
        <f t="shared" si="65"/>
        <v>0</v>
      </c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</row>
    <row r="102" spans="2:149" x14ac:dyDescent="0.3"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V102" s="6"/>
      <c r="AW102" s="6"/>
      <c r="AX102" s="6"/>
      <c r="AY102" s="6"/>
      <c r="AZ102" s="6"/>
      <c r="BA102" s="6"/>
      <c r="BD102" s="6"/>
      <c r="BE102">
        <v>14</v>
      </c>
      <c r="BF102" t="s">
        <v>439</v>
      </c>
      <c r="BG102">
        <f>SUMIFS('Pres Converted'!M$2:M$10000,'Pres Converted'!$E$2:$E$10000,$BF102,'Pres Converted'!$D$2:$D$10000,"ED",'Pres Converted'!$C$2:$C$10000,$BE102)</f>
        <v>1904</v>
      </c>
      <c r="BH102">
        <f>SUMIFS('Pres Converted'!I$2:I$10000,'Pres Converted'!$E$2:$E$10000,$BF102,'Pres Converted'!$D$2:$D$10000,"ED",'Pres Converted'!$C$2:$C$10000,$BE102)</f>
        <v>684</v>
      </c>
      <c r="BI102">
        <f>SUMIFS('Pres Converted'!J$2:J$10000,'Pres Converted'!$E$2:$E$10000,$BF102,'Pres Converted'!$D$2:$D$10000,"ED",'Pres Converted'!$C$2:$C$10000,$BE102)</f>
        <v>1103</v>
      </c>
      <c r="BJ102">
        <f>SUMIFS('Pres Converted'!K$2:K$10000,'Pres Converted'!$E$2:$E$10000,$BF102,'Pres Converted'!$D$2:$D$10000,"ED",'Pres Converted'!$C$2:$C$10000,$BE102)</f>
        <v>96</v>
      </c>
      <c r="BK102">
        <f>SUMIFS('Pres Converted'!L$2:L$10000,'Pres Converted'!$E$2:$E$10000,$BF102,'Pres Converted'!$D$2:$D$10000,"ED",'Pres Converted'!$C$2:$C$10000,$BE102)</f>
        <v>21</v>
      </c>
      <c r="BR102">
        <f>BG102/SUMIF('By HD'!$A$3:$A$42,$BE102,'By HD'!$B$3:$B$42)</f>
        <v>1</v>
      </c>
      <c r="BS102">
        <f>$BR102*SUMIF('By HD'!$A$3:$A$42,$BE102,'By HD'!W$3:W$42)</f>
        <v>292</v>
      </c>
      <c r="BT102">
        <f>(DA102-SUMIF('By HD'!$A$3:$A$42,$BE102,'By HD'!M$3:M$42))*$BR102*SUMIF('By HD'!$A$3:$A$42,$BE102,'By HD'!$W$3:$W$42)+$BR102*SUMIF('By HD'!$A$3:$A$42,$BE102,'By HD'!X$3:X$42)</f>
        <v>101</v>
      </c>
      <c r="BU102">
        <f>(DB102-SUMIF('By HD'!$A$3:$A$42,$BE102,'By HD'!N$3:N$42))*$BR102*SUMIF('By HD'!$A$3:$A$42,$BE102,'By HD'!$W$3:$W$42)+$BR102*SUMIF('By HD'!$A$3:$A$42,$BE102,'By HD'!Y$3:Y$42)</f>
        <v>175</v>
      </c>
      <c r="BV102">
        <f>(DC102-SUMIF('By HD'!$A$3:$A$42,$BE102,'By HD'!O$3:O$42))*$BR102*SUMIF('By HD'!$A$3:$A$42,$BE102,'By HD'!$W$3:$W$42)+$BR102*SUMIF('By HD'!$A$3:$A$42,$BE102,'By HD'!Z$3:Z$42)</f>
        <v>16</v>
      </c>
      <c r="BW102">
        <f>(DD102-SUMIF('By HD'!$A$3:$A$42,$BE102,'By HD'!P$3:P$42))*$BR102*SUMIF('By HD'!$A$3:$A$42,$BE102,'By HD'!$W$3:$W$42)+$BR102*SUMIF('By HD'!$A$3:$A$42,$BE102,'By HD'!AA$3:AA$42)</f>
        <v>0</v>
      </c>
      <c r="CD102">
        <f>$BR102*SUMIF('By HD'!$A$3:$A$42,$BE102,'By HD'!AR$3:AR$42)</f>
        <v>186</v>
      </c>
      <c r="CE102">
        <f>(DA102-SUMIF('By HD'!$A$3:$A$42,$BE102,'By HD'!M$3:M$42))*$BR102*SUMIF('By HD'!$A$3:$A$42,$BE102,'By HD'!$AR$3:$AR$42)+$BR102*SUMIF('By HD'!$A$3:$A$42,$BE102,'By HD'!AS$3:AS$42)</f>
        <v>71</v>
      </c>
      <c r="CF102">
        <f>(DB102-SUMIF('By HD'!$A$3:$A$42,$BE102,'By HD'!N$3:N$42))*$BR102*SUMIF('By HD'!$A$3:$A$42,$BE102,'By HD'!$AR$3:$AR$42)+$BR102*SUMIF('By HD'!$A$3:$A$42,$BE102,'By HD'!AT$3:AT$42)</f>
        <v>102</v>
      </c>
      <c r="CG102">
        <f>(DC102-SUMIF('By HD'!$A$3:$A$42,$BE102,'By HD'!O$3:O$42))*$BR102*SUMIF('By HD'!$A$3:$A$42,$BE102,'By HD'!$AR$3:$AR$42)+$BR102*SUMIF('By HD'!$A$3:$A$42,$BE102,'By HD'!AU$3:AU$42)</f>
        <v>5</v>
      </c>
      <c r="CH102">
        <f>(DD102-SUMIF('By HD'!$A$3:$A$42,$BE102,'By HD'!P$3:P$42))*$BR102*SUMIF('By HD'!$A$3:$A$42,$BE102,'By HD'!$AR$3:$AR$42)+$BR102*SUMIF('By HD'!$A$3:$A$42,$BE102,'By HD'!AV$3:AV$42)</f>
        <v>8</v>
      </c>
      <c r="CO102">
        <f t="shared" si="63"/>
        <v>2382</v>
      </c>
      <c r="CP102">
        <f t="shared" si="63"/>
        <v>856</v>
      </c>
      <c r="CQ102">
        <f t="shared" si="61"/>
        <v>1380</v>
      </c>
      <c r="CR102">
        <f t="shared" si="61"/>
        <v>117</v>
      </c>
      <c r="CS102">
        <f t="shared" si="61"/>
        <v>29</v>
      </c>
      <c r="CZ102" s="6"/>
      <c r="DA102">
        <f t="shared" si="65"/>
        <v>0.3592436974789916</v>
      </c>
      <c r="DB102">
        <f t="shared" si="65"/>
        <v>0.57930672268907568</v>
      </c>
      <c r="DC102">
        <f t="shared" si="65"/>
        <v>5.0420168067226892E-2</v>
      </c>
      <c r="DD102">
        <f t="shared" si="65"/>
        <v>1.1029411764705883E-2</v>
      </c>
      <c r="DE102">
        <f t="shared" si="65"/>
        <v>0</v>
      </c>
      <c r="DF102">
        <f t="shared" si="65"/>
        <v>0</v>
      </c>
      <c r="DG102">
        <f t="shared" si="65"/>
        <v>0</v>
      </c>
      <c r="DH102">
        <f t="shared" si="65"/>
        <v>0</v>
      </c>
      <c r="DI102">
        <f t="shared" si="65"/>
        <v>0</v>
      </c>
      <c r="DJ102">
        <f t="shared" si="65"/>
        <v>0</v>
      </c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</row>
    <row r="103" spans="2:149" x14ac:dyDescent="0.3"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V103" s="6"/>
      <c r="AW103" s="6"/>
      <c r="AX103" s="6"/>
      <c r="AY103" s="6"/>
      <c r="AZ103" s="6"/>
      <c r="BA103" s="6"/>
      <c r="BD103" s="6"/>
      <c r="BE103">
        <v>15</v>
      </c>
      <c r="BF103" t="s">
        <v>440</v>
      </c>
      <c r="BG103">
        <f>SUMIFS('Pres Converted'!M$2:M$10000,'Pres Converted'!$E$2:$E$10000,$BF103,'Pres Converted'!$D$2:$D$10000,"ED",'Pres Converted'!$C$2:$C$10000,$BE103)</f>
        <v>552</v>
      </c>
      <c r="BH103">
        <f>SUMIFS('Pres Converted'!I$2:I$10000,'Pres Converted'!$E$2:$E$10000,$BF103,'Pres Converted'!$D$2:$D$10000,"ED",'Pres Converted'!$C$2:$C$10000,$BE103)</f>
        <v>203</v>
      </c>
      <c r="BI103">
        <f>SUMIFS('Pres Converted'!J$2:J$10000,'Pres Converted'!$E$2:$E$10000,$BF103,'Pres Converted'!$D$2:$D$10000,"ED",'Pres Converted'!$C$2:$C$10000,$BE103)</f>
        <v>324</v>
      </c>
      <c r="BJ103">
        <f>SUMIFS('Pres Converted'!K$2:K$10000,'Pres Converted'!$E$2:$E$10000,$BF103,'Pres Converted'!$D$2:$D$10000,"ED",'Pres Converted'!$C$2:$C$10000,$BE103)</f>
        <v>17</v>
      </c>
      <c r="BK103">
        <f>SUMIFS('Pres Converted'!L$2:L$10000,'Pres Converted'!$E$2:$E$10000,$BF103,'Pres Converted'!$D$2:$D$10000,"ED",'Pres Converted'!$C$2:$C$10000,$BE103)</f>
        <v>8</v>
      </c>
      <c r="BR103">
        <f>BG103/SUMIF('By HD'!$A$3:$A$42,$BE103,'By HD'!$B$3:$B$42)</f>
        <v>0.4808362369337979</v>
      </c>
      <c r="BS103">
        <f>$BR103*SUMIF('By HD'!$A$3:$A$42,$BE103,'By HD'!W$3:W$42)</f>
        <v>78.857142857142861</v>
      </c>
      <c r="BT103">
        <f>(DA103-SUMIF('By HD'!$A$3:$A$42,$BE103,'By HD'!M$3:M$42))*$BR103*SUMIF('By HD'!$A$3:$A$42,$BE103,'By HD'!$W$3:$W$42)+$BR103*SUMIF('By HD'!$A$3:$A$42,$BE103,'By HD'!X$3:X$42)</f>
        <v>25.084619213539074</v>
      </c>
      <c r="BU103">
        <f>(DB103-SUMIF('By HD'!$A$3:$A$42,$BE103,'By HD'!N$3:N$42))*$BR103*SUMIF('By HD'!$A$3:$A$42,$BE103,'By HD'!$W$3:$W$42)+$BR103*SUMIF('By HD'!$A$3:$A$42,$BE103,'By HD'!Y$3:Y$42)</f>
        <v>48.68989547038327</v>
      </c>
      <c r="BV103">
        <f>(DC103-SUMIF('By HD'!$A$3:$A$42,$BE103,'By HD'!O$3:O$42))*$BR103*SUMIF('By HD'!$A$3:$A$42,$BE103,'By HD'!$W$3:$W$42)+$BR103*SUMIF('By HD'!$A$3:$A$42,$BE103,'By HD'!Z$3:Z$42)</f>
        <v>4.5579890492782473</v>
      </c>
      <c r="BW103">
        <f>(DD103-SUMIF('By HD'!$A$3:$A$42,$BE103,'By HD'!P$3:P$42))*$BR103*SUMIF('By HD'!$A$3:$A$42,$BE103,'By HD'!$W$3:$W$42)+$BR103*SUMIF('By HD'!$A$3:$A$42,$BE103,'By HD'!AA$3:AA$42)</f>
        <v>0.52463912394225987</v>
      </c>
      <c r="CD103">
        <f>$BR103*SUMIF('By HD'!$A$3:$A$42,$BE103,'By HD'!AR$3:AR$42)</f>
        <v>11.059233449477352</v>
      </c>
      <c r="CE103">
        <f>(DA103-SUMIF('By HD'!$A$3:$A$42,$BE103,'By HD'!M$3:M$42))*$BR103*SUMIF('By HD'!$A$3:$A$42,$BE103,'By HD'!$AR$3:$AR$42)+$BR103*SUMIF('By HD'!$A$3:$A$42,$BE103,'By HD'!AS$3:AS$42)</f>
        <v>3.8668643543080523</v>
      </c>
      <c r="CF103">
        <f>(DB103-SUMIF('By HD'!$A$3:$A$42,$BE103,'By HD'!N$3:N$42))*$BR103*SUMIF('By HD'!$A$3:$A$42,$BE103,'By HD'!$AR$3:$AR$42)+$BR103*SUMIF('By HD'!$A$3:$A$42,$BE103,'By HD'!AT$3:AT$42)</f>
        <v>6.6056344012917476</v>
      </c>
      <c r="CG103">
        <f>(DC103-SUMIF('By HD'!$A$3:$A$42,$BE103,'By HD'!O$3:O$42))*$BR103*SUMIF('By HD'!$A$3:$A$42,$BE103,'By HD'!$AR$3:$AR$42)+$BR103*SUMIF('By HD'!$A$3:$A$42,$BE103,'By HD'!AU$3:AU$42)</f>
        <v>0.51315725576369753</v>
      </c>
      <c r="CH103">
        <f>(DD103-SUMIF('By HD'!$A$3:$A$42,$BE103,'By HD'!P$3:P$42))*$BR103*SUMIF('By HD'!$A$3:$A$42,$BE103,'By HD'!$AR$3:$AR$42)+$BR103*SUMIF('By HD'!$A$3:$A$42,$BE103,'By HD'!AV$3:AV$42)</f>
        <v>7.3577438113853519E-2</v>
      </c>
      <c r="CO103">
        <f t="shared" si="63"/>
        <v>641.91637630662024</v>
      </c>
      <c r="CP103">
        <f t="shared" si="63"/>
        <v>231.95148356784713</v>
      </c>
      <c r="CQ103">
        <f t="shared" si="61"/>
        <v>379.295529871675</v>
      </c>
      <c r="CR103">
        <f t="shared" si="61"/>
        <v>22.071146305041946</v>
      </c>
      <c r="CS103">
        <f t="shared" si="61"/>
        <v>8.5982165620561126</v>
      </c>
      <c r="CZ103" s="6"/>
      <c r="DA103">
        <f t="shared" si="65"/>
        <v>0.36775362318840582</v>
      </c>
      <c r="DB103">
        <f t="shared" si="65"/>
        <v>0.58695652173913049</v>
      </c>
      <c r="DC103">
        <f t="shared" si="65"/>
        <v>3.0797101449275364E-2</v>
      </c>
      <c r="DD103">
        <f t="shared" si="65"/>
        <v>1.4492753623188406E-2</v>
      </c>
      <c r="DE103">
        <f t="shared" si="65"/>
        <v>0</v>
      </c>
      <c r="DF103">
        <f t="shared" si="65"/>
        <v>0</v>
      </c>
      <c r="DG103">
        <f t="shared" si="65"/>
        <v>0</v>
      </c>
      <c r="DH103">
        <f t="shared" si="65"/>
        <v>0</v>
      </c>
      <c r="DI103">
        <f t="shared" si="65"/>
        <v>0</v>
      </c>
      <c r="DJ103">
        <f t="shared" si="65"/>
        <v>0</v>
      </c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</row>
    <row r="104" spans="2:149" x14ac:dyDescent="0.3"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V104" s="6"/>
      <c r="AW104" s="6"/>
      <c r="AX104" s="6"/>
      <c r="AY104" s="6"/>
      <c r="AZ104" s="6"/>
      <c r="BA104" s="6"/>
      <c r="BD104" s="6"/>
      <c r="BE104">
        <v>15</v>
      </c>
      <c r="BF104" t="s">
        <v>441</v>
      </c>
      <c r="BG104">
        <f>SUMIFS('Pres Converted'!M$2:M$10000,'Pres Converted'!$E$2:$E$10000,$BF104,'Pres Converted'!$D$2:$D$10000,"ED",'Pres Converted'!$C$2:$C$10000,$BE104)</f>
        <v>267</v>
      </c>
      <c r="BH104">
        <f>SUMIFS('Pres Converted'!I$2:I$10000,'Pres Converted'!$E$2:$E$10000,$BF104,'Pres Converted'!$D$2:$D$10000,"ED",'Pres Converted'!$C$2:$C$10000,$BE104)</f>
        <v>93</v>
      </c>
      <c r="BI104">
        <f>SUMIFS('Pres Converted'!J$2:J$10000,'Pres Converted'!$E$2:$E$10000,$BF104,'Pres Converted'!$D$2:$D$10000,"ED",'Pres Converted'!$C$2:$C$10000,$BE104)</f>
        <v>170</v>
      </c>
      <c r="BJ104">
        <f>SUMIFS('Pres Converted'!K$2:K$10000,'Pres Converted'!$E$2:$E$10000,$BF104,'Pres Converted'!$D$2:$D$10000,"ED",'Pres Converted'!$C$2:$C$10000,$BE104)</f>
        <v>4</v>
      </c>
      <c r="BK104">
        <f>SUMIFS('Pres Converted'!L$2:L$10000,'Pres Converted'!$E$2:$E$10000,$BF104,'Pres Converted'!$D$2:$D$10000,"ED",'Pres Converted'!$C$2:$C$10000,$BE104)</f>
        <v>0</v>
      </c>
      <c r="BR104">
        <f>BG104/SUMIF('By HD'!$A$3:$A$42,$BE104,'By HD'!$B$3:$B$42)</f>
        <v>0.23257839721254356</v>
      </c>
      <c r="BS104">
        <f>$BR104*SUMIF('By HD'!$A$3:$A$42,$BE104,'By HD'!W$3:W$42)</f>
        <v>38.142857142857146</v>
      </c>
      <c r="BT104">
        <f>(DA104-SUMIF('By HD'!$A$3:$A$42,$BE104,'By HD'!M$3:M$42))*$BR104*SUMIF('By HD'!$A$3:$A$42,$BE104,'By HD'!$W$3:$W$42)+$BR104*SUMIF('By HD'!$A$3:$A$42,$BE104,'By HD'!X$3:X$42)</f>
        <v>11.39186162269786</v>
      </c>
      <c r="BU104">
        <f>(DB104-SUMIF('By HD'!$A$3:$A$42,$BE104,'By HD'!N$3:N$42))*$BR104*SUMIF('By HD'!$A$3:$A$42,$BE104,'By HD'!$W$3:$W$42)+$BR104*SUMIF('By HD'!$A$3:$A$42,$BE104,'By HD'!Y$3:Y$42)</f>
        <v>25.448606271777003</v>
      </c>
      <c r="BV104">
        <f>(DC104-SUMIF('By HD'!$A$3:$A$42,$BE104,'By HD'!O$3:O$42))*$BR104*SUMIF('By HD'!$A$3:$A$42,$BE104,'By HD'!$W$3:$W$42)+$BR104*SUMIF('By HD'!$A$3:$A$42,$BE104,'By HD'!Z$3:Z$42)</f>
        <v>1.6014186162269788</v>
      </c>
      <c r="BW104">
        <f>(DD104-SUMIF('By HD'!$A$3:$A$42,$BE104,'By HD'!P$3:P$42))*$BR104*SUMIF('By HD'!$A$3:$A$42,$BE104,'By HD'!$W$3:$W$42)+$BR104*SUMIF('By HD'!$A$3:$A$42,$BE104,'By HD'!AA$3:AA$42)</f>
        <v>-0.29902936784469886</v>
      </c>
      <c r="CD104">
        <f>$BR104*SUMIF('By HD'!$A$3:$A$42,$BE104,'By HD'!AR$3:AR$42)</f>
        <v>5.3493031358885021</v>
      </c>
      <c r="CE104">
        <f>(DA104-SUMIF('By HD'!$A$3:$A$42,$BE104,'By HD'!M$3:M$42))*$BR104*SUMIF('By HD'!$A$3:$A$42,$BE104,'By HD'!$AR$3:$AR$42)+$BR104*SUMIF('By HD'!$A$3:$A$42,$BE104,'By HD'!AS$3:AS$42)</f>
        <v>1.7664002840874602</v>
      </c>
      <c r="CF104">
        <f>(DB104-SUMIF('By HD'!$A$3:$A$42,$BE104,'By HD'!N$3:N$42))*$BR104*SUMIF('By HD'!$A$3:$A$42,$BE104,'By HD'!$AR$3:$AR$42)+$BR104*SUMIF('By HD'!$A$3:$A$42,$BE104,'By HD'!AT$3:AT$42)</f>
        <v>3.4612316223336448</v>
      </c>
      <c r="CG104">
        <f>(DC104-SUMIF('By HD'!$A$3:$A$42,$BE104,'By HD'!O$3:O$42))*$BR104*SUMIF('By HD'!$A$3:$A$42,$BE104,'By HD'!$AR$3:$AR$42)+$BR104*SUMIF('By HD'!$A$3:$A$42,$BE104,'By HD'!AU$3:AU$42)</f>
        <v>0.1636082749578118</v>
      </c>
      <c r="CH104">
        <f>(DD104-SUMIF('By HD'!$A$3:$A$42,$BE104,'By HD'!P$3:P$42))*$BR104*SUMIF('By HD'!$A$3:$A$42,$BE104,'By HD'!$AR$3:$AR$42)+$BR104*SUMIF('By HD'!$A$3:$A$42,$BE104,'By HD'!AV$3:AV$42)</f>
        <v>-4.1937045490415083E-2</v>
      </c>
      <c r="CO104">
        <f t="shared" si="63"/>
        <v>310.49216027874564</v>
      </c>
      <c r="CP104">
        <f t="shared" si="63"/>
        <v>106.15826190678533</v>
      </c>
      <c r="CQ104">
        <f t="shared" si="61"/>
        <v>198.90983789411064</v>
      </c>
      <c r="CR104">
        <f t="shared" si="61"/>
        <v>5.7650268911847906</v>
      </c>
      <c r="CS104">
        <f t="shared" si="61"/>
        <v>-0.34096641333511396</v>
      </c>
      <c r="CZ104" s="6"/>
      <c r="DA104">
        <f t="shared" si="65"/>
        <v>0.34831460674157305</v>
      </c>
      <c r="DB104">
        <f t="shared" si="65"/>
        <v>0.63670411985018727</v>
      </c>
      <c r="DC104">
        <f t="shared" si="65"/>
        <v>1.4981273408239701E-2</v>
      </c>
      <c r="DD104">
        <f t="shared" si="65"/>
        <v>0</v>
      </c>
      <c r="DE104">
        <f t="shared" si="65"/>
        <v>0</v>
      </c>
      <c r="DF104">
        <f t="shared" si="65"/>
        <v>0</v>
      </c>
      <c r="DG104">
        <f t="shared" si="65"/>
        <v>0</v>
      </c>
      <c r="DH104">
        <f t="shared" si="65"/>
        <v>0</v>
      </c>
      <c r="DI104">
        <f t="shared" si="65"/>
        <v>0</v>
      </c>
      <c r="DJ104">
        <f t="shared" si="65"/>
        <v>0</v>
      </c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</row>
    <row r="105" spans="2:149" x14ac:dyDescent="0.3"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V105" s="6"/>
      <c r="AW105" s="6"/>
      <c r="AX105" s="6"/>
      <c r="AY105" s="6"/>
      <c r="AZ105" s="6"/>
      <c r="BA105" s="6"/>
      <c r="BD105" s="6"/>
      <c r="BE105">
        <v>15</v>
      </c>
      <c r="BF105" t="s">
        <v>439</v>
      </c>
      <c r="BG105">
        <f>SUMIFS('Pres Converted'!M$2:M$10000,'Pres Converted'!$E$2:$E$10000,$BF105,'Pres Converted'!$D$2:$D$10000,"ED",'Pres Converted'!$C$2:$C$10000,$BE105)</f>
        <v>242</v>
      </c>
      <c r="BH105">
        <f>SUMIFS('Pres Converted'!I$2:I$10000,'Pres Converted'!$E$2:$E$10000,$BF105,'Pres Converted'!$D$2:$D$10000,"ED",'Pres Converted'!$C$2:$C$10000,$BE105)</f>
        <v>138</v>
      </c>
      <c r="BI105">
        <f>SUMIFS('Pres Converted'!J$2:J$10000,'Pres Converted'!$E$2:$E$10000,$BF105,'Pres Converted'!$D$2:$D$10000,"ED",'Pres Converted'!$C$2:$C$10000,$BE105)</f>
        <v>94</v>
      </c>
      <c r="BJ105">
        <f>SUMIFS('Pres Converted'!K$2:K$10000,'Pres Converted'!$E$2:$E$10000,$BF105,'Pres Converted'!$D$2:$D$10000,"ED",'Pres Converted'!$C$2:$C$10000,$BE105)</f>
        <v>9</v>
      </c>
      <c r="BK105">
        <f>SUMIFS('Pres Converted'!L$2:L$10000,'Pres Converted'!$E$2:$E$10000,$BF105,'Pres Converted'!$D$2:$D$10000,"ED",'Pres Converted'!$C$2:$C$10000,$BE105)</f>
        <v>1</v>
      </c>
      <c r="BR105">
        <f>BG105/SUMIF('By HD'!$A$3:$A$42,$BE105,'By HD'!$B$3:$B$42)</f>
        <v>0.21080139372822299</v>
      </c>
      <c r="BS105">
        <f>$BR105*SUMIF('By HD'!$A$3:$A$42,$BE105,'By HD'!W$3:W$42)</f>
        <v>34.571428571428569</v>
      </c>
      <c r="BT105">
        <f>(DA105-SUMIF('By HD'!$A$3:$A$42,$BE105,'By HD'!M$3:M$42))*$BR105*SUMIF('By HD'!$A$3:$A$42,$BE105,'By HD'!$W$3:$W$42)+$BR105*SUMIF('By HD'!$A$3:$A$42,$BE105,'By HD'!X$3:X$42)</f>
        <v>17.997760079641608</v>
      </c>
      <c r="BU105">
        <f>(DB105-SUMIF('By HD'!$A$3:$A$42,$BE105,'By HD'!N$3:N$42))*$BR105*SUMIF('By HD'!$A$3:$A$42,$BE105,'By HD'!$W$3:$W$42)+$BR105*SUMIF('By HD'!$A$3:$A$42,$BE105,'By HD'!Y$3:Y$42)</f>
        <v>14.482578397212542</v>
      </c>
      <c r="BV105">
        <f>(DC105-SUMIF('By HD'!$A$3:$A$42,$BE105,'By HD'!O$3:O$42))*$BR105*SUMIF('By HD'!$A$3:$A$42,$BE105,'By HD'!$W$3:$W$42)+$BR105*SUMIF('By HD'!$A$3:$A$42,$BE105,'By HD'!Z$3:Z$42)</f>
        <v>2.2192633150821304</v>
      </c>
      <c r="BW105">
        <f>(DD105-SUMIF('By HD'!$A$3:$A$42,$BE105,'By HD'!P$3:P$42))*$BR105*SUMIF('By HD'!$A$3:$A$42,$BE105,'By HD'!$W$3:$W$42)+$BR105*SUMIF('By HD'!$A$3:$A$42,$BE105,'By HD'!AA$3:AA$42)</f>
        <v>-0.12817322050771526</v>
      </c>
      <c r="CD105">
        <f>$BR105*SUMIF('By HD'!$A$3:$A$42,$BE105,'By HD'!AR$3:AR$42)</f>
        <v>4.8484320557491287</v>
      </c>
      <c r="CE105">
        <f>(DA105-SUMIF('By HD'!$A$3:$A$42,$BE105,'By HD'!M$3:M$42))*$BR105*SUMIF('By HD'!$A$3:$A$42,$BE105,'By HD'!$AR$3:$AR$42)+$BR105*SUMIF('By HD'!$A$3:$A$42,$BE105,'By HD'!AS$3:AS$42)</f>
        <v>2.6770356566183877</v>
      </c>
      <c r="CF105">
        <f>(DB105-SUMIF('By HD'!$A$3:$A$42,$BE105,'By HD'!N$3:N$42))*$BR105*SUMIF('By HD'!$A$3:$A$42,$BE105,'By HD'!$AR$3:$AR$42)+$BR105*SUMIF('By HD'!$A$3:$A$42,$BE105,'By HD'!AT$3:AT$42)</f>
        <v>1.9334048610520944</v>
      </c>
      <c r="CG105">
        <f>(DC105-SUMIF('By HD'!$A$3:$A$42,$BE105,'By HD'!O$3:O$42))*$BR105*SUMIF('By HD'!$A$3:$A$42,$BE105,'By HD'!$AR$3:$AR$42)+$BR105*SUMIF('By HD'!$A$3:$A$42,$BE105,'By HD'!AU$3:AU$42)</f>
        <v>0.25596705071082565</v>
      </c>
      <c r="CH105">
        <f>(DD105-SUMIF('By HD'!$A$3:$A$42,$BE105,'By HD'!P$3:P$42))*$BR105*SUMIF('By HD'!$A$3:$A$42,$BE105,'By HD'!$AR$3:$AR$42)+$BR105*SUMIF('By HD'!$A$3:$A$42,$BE105,'By HD'!AV$3:AV$42)</f>
        <v>-1.7975512632179579E-2</v>
      </c>
      <c r="CO105">
        <f t="shared" si="63"/>
        <v>281.41986062717768</v>
      </c>
      <c r="CP105">
        <f t="shared" si="63"/>
        <v>158.67479573625999</v>
      </c>
      <c r="CQ105">
        <f t="shared" si="61"/>
        <v>110.41598325826463</v>
      </c>
      <c r="CR105">
        <f t="shared" si="61"/>
        <v>11.475230365792957</v>
      </c>
      <c r="CS105">
        <f t="shared" si="61"/>
        <v>0.85385126686010515</v>
      </c>
      <c r="CZ105" s="6"/>
      <c r="DA105">
        <f t="shared" si="65"/>
        <v>0.57024793388429751</v>
      </c>
      <c r="DB105">
        <f t="shared" si="65"/>
        <v>0.38842975206611569</v>
      </c>
      <c r="DC105">
        <f t="shared" si="65"/>
        <v>3.71900826446281E-2</v>
      </c>
      <c r="DD105">
        <f t="shared" si="65"/>
        <v>4.1322314049586778E-3</v>
      </c>
      <c r="DE105">
        <f t="shared" si="65"/>
        <v>0</v>
      </c>
      <c r="DF105">
        <f t="shared" si="65"/>
        <v>0</v>
      </c>
      <c r="DG105">
        <f t="shared" si="65"/>
        <v>0</v>
      </c>
      <c r="DH105">
        <f t="shared" si="65"/>
        <v>0</v>
      </c>
      <c r="DI105">
        <f t="shared" si="65"/>
        <v>0</v>
      </c>
      <c r="DJ105">
        <f t="shared" si="65"/>
        <v>0</v>
      </c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</row>
    <row r="106" spans="2:149" x14ac:dyDescent="0.3"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V106" s="6"/>
      <c r="AW106" s="6"/>
      <c r="AX106" s="6"/>
      <c r="AY106" s="6"/>
      <c r="AZ106" s="6"/>
      <c r="BA106" s="6"/>
      <c r="BD106" s="6"/>
      <c r="BE106">
        <v>15</v>
      </c>
      <c r="BF106" t="s">
        <v>442</v>
      </c>
      <c r="BG106">
        <f>SUMIFS('Pres Converted'!M$2:M$10000,'Pres Converted'!$E$2:$E$10000,$BF106,'Pres Converted'!$D$2:$D$10000,"ED",'Pres Converted'!$C$2:$C$10000,$BE106)</f>
        <v>87</v>
      </c>
      <c r="BH106">
        <f>SUMIFS('Pres Converted'!I$2:I$10000,'Pres Converted'!$E$2:$E$10000,$BF106,'Pres Converted'!$D$2:$D$10000,"ED",'Pres Converted'!$C$2:$C$10000,$BE106)</f>
        <v>36</v>
      </c>
      <c r="BI106">
        <f>SUMIFS('Pres Converted'!J$2:J$10000,'Pres Converted'!$E$2:$E$10000,$BF106,'Pres Converted'!$D$2:$D$10000,"ED",'Pres Converted'!$C$2:$C$10000,$BE106)</f>
        <v>49</v>
      </c>
      <c r="BJ106">
        <f>SUMIFS('Pres Converted'!K$2:K$10000,'Pres Converted'!$E$2:$E$10000,$BF106,'Pres Converted'!$D$2:$D$10000,"ED",'Pres Converted'!$C$2:$C$10000,$BE106)</f>
        <v>2</v>
      </c>
      <c r="BK106">
        <f>SUMIFS('Pres Converted'!L$2:L$10000,'Pres Converted'!$E$2:$E$10000,$BF106,'Pres Converted'!$D$2:$D$10000,"ED",'Pres Converted'!$C$2:$C$10000,$BE106)</f>
        <v>0</v>
      </c>
      <c r="BR106">
        <f>BG106/SUMIF('By HD'!$A$3:$A$42,$BE106,'By HD'!$B$3:$B$42)</f>
        <v>7.5783972125435542E-2</v>
      </c>
      <c r="BS106">
        <f>$BR106*SUMIF('By HD'!$A$3:$A$42,$BE106,'By HD'!W$3:W$42)</f>
        <v>12.428571428571429</v>
      </c>
      <c r="BT106">
        <f>(DA106-SUMIF('By HD'!$A$3:$A$42,$BE106,'By HD'!M$3:M$42))*$BR106*SUMIF('By HD'!$A$3:$A$42,$BE106,'By HD'!$W$3:$W$42)+$BR106*SUMIF('By HD'!$A$3:$A$42,$BE106,'By HD'!X$3:X$42)</f>
        <v>4.5257590841214537</v>
      </c>
      <c r="BU106">
        <f>(DB106-SUMIF('By HD'!$A$3:$A$42,$BE106,'By HD'!N$3:N$42))*$BR106*SUMIF('By HD'!$A$3:$A$42,$BE106,'By HD'!$W$3:$W$42)+$BR106*SUMIF('By HD'!$A$3:$A$42,$BE106,'By HD'!Y$3:Y$42)</f>
        <v>7.3789198606271773</v>
      </c>
      <c r="BV106">
        <f>(DC106-SUMIF('By HD'!$A$3:$A$42,$BE106,'By HD'!O$3:O$42))*$BR106*SUMIF('By HD'!$A$3:$A$42,$BE106,'By HD'!$W$3:$W$42)+$BR106*SUMIF('By HD'!$A$3:$A$42,$BE106,'By HD'!Z$3:Z$42)</f>
        <v>0.62132901941264307</v>
      </c>
      <c r="BW106">
        <f>(DD106-SUMIF('By HD'!$A$3:$A$42,$BE106,'By HD'!P$3:P$42))*$BR106*SUMIF('By HD'!$A$3:$A$42,$BE106,'By HD'!$W$3:$W$42)+$BR106*SUMIF('By HD'!$A$3:$A$42,$BE106,'By HD'!AA$3:AA$42)</f>
        <v>-9.7436535589845705E-2</v>
      </c>
      <c r="CD106">
        <f>$BR106*SUMIF('By HD'!$A$3:$A$42,$BE106,'By HD'!AR$3:AR$42)</f>
        <v>1.7430313588850175</v>
      </c>
      <c r="CE106">
        <f>(DA106-SUMIF('By HD'!$A$3:$A$42,$BE106,'By HD'!M$3:M$42))*$BR106*SUMIF('By HD'!$A$3:$A$42,$BE106,'By HD'!$AR$3:$AR$42)+$BR106*SUMIF('By HD'!$A$3:$A$42,$BE106,'By HD'!AS$3:AS$42)</f>
        <v>0.68969970498609912</v>
      </c>
      <c r="CF106">
        <f>(DB106-SUMIF('By HD'!$A$3:$A$42,$BE106,'By HD'!N$3:N$42))*$BR106*SUMIF('By HD'!$A$3:$A$42,$BE106,'By HD'!$AR$3:$AR$42)+$BR106*SUMIF('By HD'!$A$3:$A$42,$BE106,'By HD'!AT$3:AT$42)</f>
        <v>0.99972911532251207</v>
      </c>
      <c r="CG106">
        <f>(DC106-SUMIF('By HD'!$A$3:$A$42,$BE106,'By HD'!O$3:O$42))*$BR106*SUMIF('By HD'!$A$3:$A$42,$BE106,'By HD'!$AR$3:$AR$42)+$BR106*SUMIF('By HD'!$A$3:$A$42,$BE106,'By HD'!AU$3:AU$42)</f>
        <v>6.7267418567665022E-2</v>
      </c>
      <c r="CH106">
        <f>(DD106-SUMIF('By HD'!$A$3:$A$42,$BE106,'By HD'!P$3:P$42))*$BR106*SUMIF('By HD'!$A$3:$A$42,$BE106,'By HD'!$AR$3:$AR$42)+$BR106*SUMIF('By HD'!$A$3:$A$42,$BE106,'By HD'!AV$3:AV$42)</f>
        <v>-1.3664879991258849E-2</v>
      </c>
      <c r="CO106">
        <f t="shared" si="63"/>
        <v>101.17160278745645</v>
      </c>
      <c r="CP106">
        <f t="shared" si="63"/>
        <v>41.215458789107551</v>
      </c>
      <c r="CQ106">
        <f t="shared" si="61"/>
        <v>57.378648975949687</v>
      </c>
      <c r="CR106">
        <f t="shared" si="61"/>
        <v>2.688596437980308</v>
      </c>
      <c r="CS106">
        <f t="shared" si="61"/>
        <v>-0.11110141558110455</v>
      </c>
      <c r="CZ106" s="6"/>
      <c r="DA106">
        <f t="shared" si="65"/>
        <v>0.41379310344827586</v>
      </c>
      <c r="DB106">
        <f t="shared" si="65"/>
        <v>0.56321839080459768</v>
      </c>
      <c r="DC106">
        <f t="shared" si="65"/>
        <v>2.2988505747126436E-2</v>
      </c>
      <c r="DD106">
        <f t="shared" si="65"/>
        <v>0</v>
      </c>
      <c r="DE106">
        <f t="shared" si="65"/>
        <v>0</v>
      </c>
      <c r="DF106">
        <f t="shared" si="65"/>
        <v>0</v>
      </c>
      <c r="DG106">
        <f t="shared" si="65"/>
        <v>0</v>
      </c>
      <c r="DH106">
        <f t="shared" si="65"/>
        <v>0</v>
      </c>
      <c r="DI106">
        <f t="shared" si="65"/>
        <v>0</v>
      </c>
      <c r="DJ106">
        <f t="shared" si="65"/>
        <v>0</v>
      </c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</row>
    <row r="107" spans="2:149" x14ac:dyDescent="0.3"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V107" s="6"/>
      <c r="AW107" s="6"/>
      <c r="AX107" s="6"/>
      <c r="AY107" s="6"/>
      <c r="AZ107" s="6"/>
      <c r="BA107" s="6"/>
      <c r="BD107" s="6"/>
      <c r="BE107">
        <v>16</v>
      </c>
      <c r="BF107" t="s">
        <v>233</v>
      </c>
      <c r="BG107">
        <f>SUMIFS('Pres Converted'!M$2:M$10000,'Pres Converted'!$E$2:$E$10000,$BF107,'Pres Converted'!$D$2:$D$10000,"ED",'Pres Converted'!$C$2:$C$10000,$BE107)</f>
        <v>848</v>
      </c>
      <c r="BH107">
        <f>SUMIFS('Pres Converted'!I$2:I$10000,'Pres Converted'!$E$2:$E$10000,$BF107,'Pres Converted'!$D$2:$D$10000,"ED",'Pres Converted'!$C$2:$C$10000,$BE107)</f>
        <v>374</v>
      </c>
      <c r="BI107">
        <f>SUMIFS('Pres Converted'!J$2:J$10000,'Pres Converted'!$E$2:$E$10000,$BF107,'Pres Converted'!$D$2:$D$10000,"ED",'Pres Converted'!$C$2:$C$10000,$BE107)</f>
        <v>444</v>
      </c>
      <c r="BJ107">
        <f>SUMIFS('Pres Converted'!K$2:K$10000,'Pres Converted'!$E$2:$E$10000,$BF107,'Pres Converted'!$D$2:$D$10000,"ED",'Pres Converted'!$C$2:$C$10000,$BE107)</f>
        <v>30</v>
      </c>
      <c r="BK107">
        <f>SUMIFS('Pres Converted'!L$2:L$10000,'Pres Converted'!$E$2:$E$10000,$BF107,'Pres Converted'!$D$2:$D$10000,"ED",'Pres Converted'!$C$2:$C$10000,$BE107)</f>
        <v>0</v>
      </c>
      <c r="BR107">
        <f>BG107/SUMIF('By HD'!$A$3:$A$42,$BE107,'By HD'!$B$3:$B$42)</f>
        <v>0.47189760712298273</v>
      </c>
      <c r="BS107">
        <f>$BR107*SUMIF('By HD'!$A$3:$A$42,$BE107,'By HD'!W$3:W$42)</f>
        <v>91.548135781858647</v>
      </c>
      <c r="BT107">
        <f>(DA107-SUMIF('By HD'!$A$3:$A$42,$BE107,'By HD'!M$3:M$42))*$BR107*SUMIF('By HD'!$A$3:$A$42,$BE107,'By HD'!$W$3:$W$42)+$BR107*SUMIF('By HD'!$A$3:$A$42,$BE107,'By HD'!X$3:X$42)</f>
        <v>28.609729503417086</v>
      </c>
      <c r="BU107">
        <f>(DB107-SUMIF('By HD'!$A$3:$A$42,$BE107,'By HD'!N$3:N$42))*$BR107*SUMIF('By HD'!$A$3:$A$42,$BE107,'By HD'!$W$3:$W$42)+$BR107*SUMIF('By HD'!$A$3:$A$42,$BE107,'By HD'!Y$3:Y$42)</f>
        <v>58.635345064379543</v>
      </c>
      <c r="BV107">
        <f>(DC107-SUMIF('By HD'!$A$3:$A$42,$BE107,'By HD'!O$3:O$42))*$BR107*SUMIF('By HD'!$A$3:$A$42,$BE107,'By HD'!$W$3:$W$42)+$BR107*SUMIF('By HD'!$A$3:$A$42,$BE107,'By HD'!Z$3:Z$42)</f>
        <v>3.831163606939036</v>
      </c>
      <c r="BW107">
        <f>(DD107-SUMIF('By HD'!$A$3:$A$42,$BE107,'By HD'!P$3:P$42))*$BR107*SUMIF('By HD'!$A$3:$A$42,$BE107,'By HD'!$W$3:$W$42)+$BR107*SUMIF('By HD'!$A$3:$A$42,$BE107,'By HD'!AA$3:AA$42)</f>
        <v>0.47189760712298273</v>
      </c>
      <c r="CD107">
        <f>$BR107*SUMIF('By HD'!$A$3:$A$42,$BE107,'By HD'!AR$3:AR$42)</f>
        <v>19.819699499165274</v>
      </c>
      <c r="CE107">
        <f>(DA107-SUMIF('By HD'!$A$3:$A$42,$BE107,'By HD'!M$3:M$42))*$BR107*SUMIF('By HD'!$A$3:$A$42,$BE107,'By HD'!$AR$3:$AR$42)+$BR107*SUMIF('By HD'!$A$3:$A$42,$BE107,'By HD'!AS$3:AS$42)</f>
        <v>8.9279461316997448</v>
      </c>
      <c r="CF107">
        <f>(DB107-SUMIF('By HD'!$A$3:$A$42,$BE107,'By HD'!N$3:N$42))*$BR107*SUMIF('By HD'!$A$3:$A$42,$BE107,'By HD'!$AR$3:$AR$42)+$BR107*SUMIF('By HD'!$A$3:$A$42,$BE107,'By HD'!AT$3:AT$42)</f>
        <v>10.140164975385614</v>
      </c>
      <c r="CG107">
        <f>(DC107-SUMIF('By HD'!$A$3:$A$42,$BE107,'By HD'!O$3:O$42))*$BR107*SUMIF('By HD'!$A$3:$A$42,$BE107,'By HD'!$AR$3:$AR$42)+$BR107*SUMIF('By HD'!$A$3:$A$42,$BE107,'By HD'!AU$3:AU$42)</f>
        <v>0.75158839207991801</v>
      </c>
      <c r="CH107">
        <f>(DD107-SUMIF('By HD'!$A$3:$A$42,$BE107,'By HD'!P$3:P$42))*$BR107*SUMIF('By HD'!$A$3:$A$42,$BE107,'By HD'!$AR$3:$AR$42)+$BR107*SUMIF('By HD'!$A$3:$A$42,$BE107,'By HD'!AV$3:AV$42)</f>
        <v>0</v>
      </c>
      <c r="CO107">
        <f t="shared" si="63"/>
        <v>959.36783528102387</v>
      </c>
      <c r="CP107">
        <f t="shared" si="63"/>
        <v>411.53767563511684</v>
      </c>
      <c r="CQ107">
        <f t="shared" si="61"/>
        <v>512.77551003976509</v>
      </c>
      <c r="CR107">
        <f t="shared" si="61"/>
        <v>34.582751999018953</v>
      </c>
      <c r="CS107">
        <f t="shared" si="61"/>
        <v>0.47189760712298273</v>
      </c>
      <c r="CZ107" s="6"/>
      <c r="DA107">
        <f t="shared" si="65"/>
        <v>0.44103773584905659</v>
      </c>
      <c r="DB107">
        <f t="shared" si="65"/>
        <v>0.52358490566037741</v>
      </c>
      <c r="DC107">
        <f t="shared" si="65"/>
        <v>3.5377358490566037E-2</v>
      </c>
      <c r="DD107">
        <f t="shared" si="65"/>
        <v>0</v>
      </c>
      <c r="DE107">
        <f t="shared" si="65"/>
        <v>0</v>
      </c>
      <c r="DF107">
        <f t="shared" si="65"/>
        <v>0</v>
      </c>
      <c r="DG107">
        <f t="shared" si="65"/>
        <v>0</v>
      </c>
      <c r="DH107">
        <f t="shared" si="65"/>
        <v>0</v>
      </c>
      <c r="DI107">
        <f t="shared" si="65"/>
        <v>0</v>
      </c>
      <c r="DJ107">
        <f t="shared" si="65"/>
        <v>0</v>
      </c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</row>
    <row r="108" spans="2:149" x14ac:dyDescent="0.3"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V108" s="6"/>
      <c r="AW108" s="6"/>
      <c r="AX108" s="6"/>
      <c r="AY108" s="6"/>
      <c r="AZ108" s="6"/>
      <c r="BA108" s="6"/>
      <c r="BD108" s="6"/>
      <c r="BE108">
        <v>16</v>
      </c>
      <c r="BF108" t="s">
        <v>442</v>
      </c>
      <c r="BG108">
        <f>SUMIFS('Pres Converted'!M$2:M$10000,'Pres Converted'!$E$2:$E$10000,$BF108,'Pres Converted'!$D$2:$D$10000,"ED",'Pres Converted'!$C$2:$C$10000,$BE108)</f>
        <v>235</v>
      </c>
      <c r="BH108">
        <f>SUMIFS('Pres Converted'!I$2:I$10000,'Pres Converted'!$E$2:$E$10000,$BF108,'Pres Converted'!$D$2:$D$10000,"ED",'Pres Converted'!$C$2:$C$10000,$BE108)</f>
        <v>83</v>
      </c>
      <c r="BI108">
        <f>SUMIFS('Pres Converted'!J$2:J$10000,'Pres Converted'!$E$2:$E$10000,$BF108,'Pres Converted'!$D$2:$D$10000,"ED",'Pres Converted'!$C$2:$C$10000,$BE108)</f>
        <v>135</v>
      </c>
      <c r="BJ108">
        <f>SUMIFS('Pres Converted'!K$2:K$10000,'Pres Converted'!$E$2:$E$10000,$BF108,'Pres Converted'!$D$2:$D$10000,"ED",'Pres Converted'!$C$2:$C$10000,$BE108)</f>
        <v>17</v>
      </c>
      <c r="BK108">
        <f>SUMIFS('Pres Converted'!L$2:L$10000,'Pres Converted'!$E$2:$E$10000,$BF108,'Pres Converted'!$D$2:$D$10000,"ED",'Pres Converted'!$C$2:$C$10000,$BE108)</f>
        <v>0</v>
      </c>
      <c r="BR108">
        <f>BG108/SUMIF('By HD'!$A$3:$A$42,$BE108,'By HD'!$B$3:$B$42)</f>
        <v>0.13077351140790205</v>
      </c>
      <c r="BS108">
        <f>$BR108*SUMIF('By HD'!$A$3:$A$42,$BE108,'By HD'!W$3:W$42)</f>
        <v>25.370061213132999</v>
      </c>
      <c r="BT108">
        <f>(DA108-SUMIF('By HD'!$A$3:$A$42,$BE108,'By HD'!M$3:M$42))*$BR108*SUMIF('By HD'!$A$3:$A$42,$BE108,'By HD'!$W$3:$W$42)+$BR108*SUMIF('By HD'!$A$3:$A$42,$BE108,'By HD'!X$3:X$42)</f>
        <v>5.6997391621291777</v>
      </c>
      <c r="BU108">
        <f>(DB108-SUMIF('By HD'!$A$3:$A$42,$BE108,'By HD'!N$3:N$42))*$BR108*SUMIF('By HD'!$A$3:$A$42,$BE108,'By HD'!$W$3:$W$42)+$BR108*SUMIF('By HD'!$A$3:$A$42,$BE108,'By HD'!Y$3:Y$42)</f>
        <v>17.540091087322004</v>
      </c>
      <c r="BV108">
        <f>(DC108-SUMIF('By HD'!$A$3:$A$42,$BE108,'By HD'!O$3:O$42))*$BR108*SUMIF('By HD'!$A$3:$A$42,$BE108,'By HD'!$W$3:$W$42)+$BR108*SUMIF('By HD'!$A$3:$A$42,$BE108,'By HD'!Z$3:Z$42)</f>
        <v>1.9994574522739157</v>
      </c>
      <c r="BW108">
        <f>(DD108-SUMIF('By HD'!$A$3:$A$42,$BE108,'By HD'!P$3:P$42))*$BR108*SUMIF('By HD'!$A$3:$A$42,$BE108,'By HD'!$W$3:$W$42)+$BR108*SUMIF('By HD'!$A$3:$A$42,$BE108,'By HD'!AA$3:AA$42)</f>
        <v>0.13077351140790205</v>
      </c>
      <c r="CD108">
        <f>$BR108*SUMIF('By HD'!$A$3:$A$42,$BE108,'By HD'!AR$3:AR$42)</f>
        <v>5.4924874791318867</v>
      </c>
      <c r="CE108">
        <f>(DA108-SUMIF('By HD'!$A$3:$A$42,$BE108,'By HD'!M$3:M$42))*$BR108*SUMIF('By HD'!$A$3:$A$42,$BE108,'By HD'!$AR$3:$AR$42)+$BR108*SUMIF('By HD'!$A$3:$A$42,$BE108,'By HD'!AS$3:AS$42)</f>
        <v>1.9916416063500377</v>
      </c>
      <c r="CF108">
        <f>(DB108-SUMIF('By HD'!$A$3:$A$42,$BE108,'By HD'!N$3:N$42))*$BR108*SUMIF('By HD'!$A$3:$A$42,$BE108,'By HD'!$AR$3:$AR$42)+$BR108*SUMIF('By HD'!$A$3:$A$42,$BE108,'By HD'!AT$3:AT$42)</f>
        <v>3.0895445293259129</v>
      </c>
      <c r="CG108">
        <f>(DC108-SUMIF('By HD'!$A$3:$A$42,$BE108,'By HD'!O$3:O$42))*$BR108*SUMIF('By HD'!$A$3:$A$42,$BE108,'By HD'!$AR$3:$AR$42)+$BR108*SUMIF('By HD'!$A$3:$A$42,$BE108,'By HD'!AU$3:AU$42)</f>
        <v>0.41130134345593605</v>
      </c>
      <c r="CH108">
        <f>(DD108-SUMIF('By HD'!$A$3:$A$42,$BE108,'By HD'!P$3:P$42))*$BR108*SUMIF('By HD'!$A$3:$A$42,$BE108,'By HD'!$AR$3:$AR$42)+$BR108*SUMIF('By HD'!$A$3:$A$42,$BE108,'By HD'!AV$3:AV$42)</f>
        <v>0</v>
      </c>
      <c r="CO108">
        <f t="shared" si="63"/>
        <v>265.86254869226491</v>
      </c>
      <c r="CP108">
        <f t="shared" si="63"/>
        <v>90.69138076847922</v>
      </c>
      <c r="CQ108">
        <f t="shared" si="61"/>
        <v>155.62963561664793</v>
      </c>
      <c r="CR108">
        <f t="shared" si="61"/>
        <v>19.410758795729851</v>
      </c>
      <c r="CS108">
        <f t="shared" si="61"/>
        <v>0.13077351140790205</v>
      </c>
      <c r="CZ108" s="6"/>
      <c r="DA108">
        <f t="shared" si="65"/>
        <v>0.35319148936170214</v>
      </c>
      <c r="DB108">
        <f t="shared" si="65"/>
        <v>0.57446808510638303</v>
      </c>
      <c r="DC108">
        <f t="shared" si="65"/>
        <v>7.2340425531914887E-2</v>
      </c>
      <c r="DD108">
        <f t="shared" si="65"/>
        <v>0</v>
      </c>
      <c r="DE108">
        <f t="shared" si="65"/>
        <v>0</v>
      </c>
      <c r="DF108">
        <f t="shared" si="65"/>
        <v>0</v>
      </c>
      <c r="DG108">
        <f t="shared" si="65"/>
        <v>0</v>
      </c>
      <c r="DH108">
        <f t="shared" si="65"/>
        <v>0</v>
      </c>
      <c r="DI108">
        <f t="shared" si="65"/>
        <v>0</v>
      </c>
      <c r="DJ108">
        <f t="shared" si="65"/>
        <v>0</v>
      </c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</row>
    <row r="109" spans="2:149" x14ac:dyDescent="0.3"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V109" s="6"/>
      <c r="AW109" s="6"/>
      <c r="AX109" s="6"/>
      <c r="AY109" s="6"/>
      <c r="AZ109" s="6"/>
      <c r="BA109" s="6"/>
      <c r="BD109" s="6"/>
      <c r="BE109">
        <v>16</v>
      </c>
      <c r="BF109" t="s">
        <v>443</v>
      </c>
      <c r="BG109">
        <f>SUMIFS('Pres Converted'!M$2:M$10000,'Pres Converted'!$E$2:$E$10000,$BF109,'Pres Converted'!$D$2:$D$10000,"ED",'Pres Converted'!$C$2:$C$10000,$BE109)</f>
        <v>419</v>
      </c>
      <c r="BH109">
        <f>SUMIFS('Pres Converted'!I$2:I$10000,'Pres Converted'!$E$2:$E$10000,$BF109,'Pres Converted'!$D$2:$D$10000,"ED",'Pres Converted'!$C$2:$C$10000,$BE109)</f>
        <v>205</v>
      </c>
      <c r="BI109">
        <f>SUMIFS('Pres Converted'!J$2:J$10000,'Pres Converted'!$E$2:$E$10000,$BF109,'Pres Converted'!$D$2:$D$10000,"ED",'Pres Converted'!$C$2:$C$10000,$BE109)</f>
        <v>195</v>
      </c>
      <c r="BJ109">
        <f>SUMIFS('Pres Converted'!K$2:K$10000,'Pres Converted'!$E$2:$E$10000,$BF109,'Pres Converted'!$D$2:$D$10000,"ED",'Pres Converted'!$C$2:$C$10000,$BE109)</f>
        <v>19</v>
      </c>
      <c r="BK109">
        <f>SUMIFS('Pres Converted'!L$2:L$10000,'Pres Converted'!$E$2:$E$10000,$BF109,'Pres Converted'!$D$2:$D$10000,"ED",'Pres Converted'!$C$2:$C$10000,$BE109)</f>
        <v>0</v>
      </c>
      <c r="BR109">
        <f>BG109/SUMIF('By HD'!$A$3:$A$42,$BE109,'By HD'!$B$3:$B$42)</f>
        <v>0.23316638842515303</v>
      </c>
      <c r="BS109">
        <f>$BR109*SUMIF('By HD'!$A$3:$A$42,$BE109,'By HD'!W$3:W$42)</f>
        <v>45.234279354479689</v>
      </c>
      <c r="BT109">
        <f>(DA109-SUMIF('By HD'!$A$3:$A$42,$BE109,'By HD'!M$3:M$42))*$BR109*SUMIF('By HD'!$A$3:$A$42,$BE109,'By HD'!$W$3:$W$42)+$BR109*SUMIF('By HD'!$A$3:$A$42,$BE109,'By HD'!X$3:X$42)</f>
        <v>16.317481154053514</v>
      </c>
      <c r="BU109">
        <f>(DB109-SUMIF('By HD'!$A$3:$A$42,$BE109,'By HD'!N$3:N$42))*$BR109*SUMIF('By HD'!$A$3:$A$42,$BE109,'By HD'!$W$3:$W$42)+$BR109*SUMIF('By HD'!$A$3:$A$42,$BE109,'By HD'!Y$3:Y$42)</f>
        <v>26.339712294868498</v>
      </c>
      <c r="BV109">
        <f>(DC109-SUMIF('By HD'!$A$3:$A$42,$BE109,'By HD'!O$3:O$42))*$BR109*SUMIF('By HD'!$A$3:$A$42,$BE109,'By HD'!$W$3:$W$42)+$BR109*SUMIF('By HD'!$A$3:$A$42,$BE109,'By HD'!Z$3:Z$42)</f>
        <v>2.343919517132524</v>
      </c>
      <c r="BW109">
        <f>(DD109-SUMIF('By HD'!$A$3:$A$42,$BE109,'By HD'!P$3:P$42))*$BR109*SUMIF('By HD'!$A$3:$A$42,$BE109,'By HD'!$W$3:$W$42)+$BR109*SUMIF('By HD'!$A$3:$A$42,$BE109,'By HD'!AA$3:AA$42)</f>
        <v>0.23316638842515303</v>
      </c>
      <c r="CD109">
        <f>$BR109*SUMIF('By HD'!$A$3:$A$42,$BE109,'By HD'!AR$3:AR$42)</f>
        <v>9.7929883138564264</v>
      </c>
      <c r="CE109">
        <f>(DA109-SUMIF('By HD'!$A$3:$A$42,$BE109,'By HD'!M$3:M$42))*$BR109*SUMIF('By HD'!$A$3:$A$42,$BE109,'By HD'!$AR$3:$AR$42)+$BR109*SUMIF('By HD'!$A$3:$A$42,$BE109,'By HD'!AS$3:AS$42)</f>
        <v>4.8835733456707198</v>
      </c>
      <c r="CF109">
        <f>(DB109-SUMIF('By HD'!$A$3:$A$42,$BE109,'By HD'!N$3:N$42))*$BR109*SUMIF('By HD'!$A$3:$A$42,$BE109,'By HD'!$AR$3:$AR$42)+$BR109*SUMIF('By HD'!$A$3:$A$42,$BE109,'By HD'!AT$3:AT$42)</f>
        <v>4.4404289099900316</v>
      </c>
      <c r="CG109">
        <f>(DC109-SUMIF('By HD'!$A$3:$A$42,$BE109,'By HD'!O$3:O$42))*$BR109*SUMIF('By HD'!$A$3:$A$42,$BE109,'By HD'!$AR$3:$AR$42)+$BR109*SUMIF('By HD'!$A$3:$A$42,$BE109,'By HD'!AU$3:AU$42)</f>
        <v>0.46898605819567574</v>
      </c>
      <c r="CH109">
        <f>(DD109-SUMIF('By HD'!$A$3:$A$42,$BE109,'By HD'!P$3:P$42))*$BR109*SUMIF('By HD'!$A$3:$A$42,$BE109,'By HD'!$AR$3:$AR$42)+$BR109*SUMIF('By HD'!$A$3:$A$42,$BE109,'By HD'!AV$3:AV$42)</f>
        <v>0</v>
      </c>
      <c r="CO109">
        <f t="shared" si="63"/>
        <v>474.02726766833609</v>
      </c>
      <c r="CP109">
        <f t="shared" si="63"/>
        <v>226.20105449972425</v>
      </c>
      <c r="CQ109">
        <f t="shared" si="61"/>
        <v>225.78014120485852</v>
      </c>
      <c r="CR109">
        <f t="shared" si="61"/>
        <v>21.812905575328202</v>
      </c>
      <c r="CS109">
        <f t="shared" si="61"/>
        <v>0.23316638842515303</v>
      </c>
      <c r="CZ109" s="6"/>
      <c r="DA109">
        <f t="shared" si="65"/>
        <v>0.48926014319809069</v>
      </c>
      <c r="DB109">
        <f t="shared" si="65"/>
        <v>0.46539379474940334</v>
      </c>
      <c r="DC109">
        <f t="shared" si="65"/>
        <v>4.5346062052505964E-2</v>
      </c>
      <c r="DD109">
        <f t="shared" si="65"/>
        <v>0</v>
      </c>
      <c r="DE109">
        <f t="shared" si="65"/>
        <v>0</v>
      </c>
      <c r="DF109">
        <f t="shared" si="65"/>
        <v>0</v>
      </c>
      <c r="DG109">
        <f t="shared" si="65"/>
        <v>0</v>
      </c>
      <c r="DH109">
        <f t="shared" si="65"/>
        <v>0</v>
      </c>
      <c r="DI109">
        <f t="shared" si="65"/>
        <v>0</v>
      </c>
      <c r="DJ109">
        <f t="shared" si="65"/>
        <v>0</v>
      </c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</row>
    <row r="110" spans="2:149" x14ac:dyDescent="0.3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V110" s="6"/>
      <c r="AW110" s="6"/>
      <c r="AX110" s="6"/>
      <c r="AY110" s="6"/>
      <c r="AZ110" s="6"/>
      <c r="BA110" s="6"/>
      <c r="BD110" s="6"/>
      <c r="BE110">
        <v>16</v>
      </c>
      <c r="BF110" t="s">
        <v>444</v>
      </c>
      <c r="BG110">
        <f>SUMIFS('Pres Converted'!M$2:M$10000,'Pres Converted'!$E$2:$E$10000,$BF110,'Pres Converted'!$D$2:$D$10000,"ED",'Pres Converted'!$C$2:$C$10000,$BE110)</f>
        <v>295</v>
      </c>
      <c r="BH110">
        <f>SUMIFS('Pres Converted'!I$2:I$10000,'Pres Converted'!$E$2:$E$10000,$BF110,'Pres Converted'!$D$2:$D$10000,"ED",'Pres Converted'!$C$2:$C$10000,$BE110)</f>
        <v>134</v>
      </c>
      <c r="BI110">
        <f>SUMIFS('Pres Converted'!J$2:J$10000,'Pres Converted'!$E$2:$E$10000,$BF110,'Pres Converted'!$D$2:$D$10000,"ED",'Pres Converted'!$C$2:$C$10000,$BE110)</f>
        <v>146</v>
      </c>
      <c r="BJ110">
        <f>SUMIFS('Pres Converted'!K$2:K$10000,'Pres Converted'!$E$2:$E$10000,$BF110,'Pres Converted'!$D$2:$D$10000,"ED",'Pres Converted'!$C$2:$C$10000,$BE110)</f>
        <v>15</v>
      </c>
      <c r="BK110">
        <f>SUMIFS('Pres Converted'!L$2:L$10000,'Pres Converted'!$E$2:$E$10000,$BF110,'Pres Converted'!$D$2:$D$10000,"ED",'Pres Converted'!$C$2:$C$10000,$BE110)</f>
        <v>0</v>
      </c>
      <c r="BR110">
        <f>BG110/SUMIF('By HD'!$A$3:$A$42,$BE110,'By HD'!$B$3:$B$42)</f>
        <v>0.16416249304396216</v>
      </c>
      <c r="BS110">
        <f>$BR110*SUMIF('By HD'!$A$3:$A$42,$BE110,'By HD'!W$3:W$42)</f>
        <v>31.847523650528657</v>
      </c>
      <c r="BT110">
        <f>(DA110-SUMIF('By HD'!$A$3:$A$42,$BE110,'By HD'!M$3:M$42))*$BR110*SUMIF('By HD'!$A$3:$A$42,$BE110,'By HD'!$W$3:$W$42)+$BR110*SUMIF('By HD'!$A$3:$A$42,$BE110,'By HD'!X$3:X$42)</f>
        <v>10.373050180400215</v>
      </c>
      <c r="BU110">
        <f>(DB110-SUMIF('By HD'!$A$3:$A$42,$BE110,'By HD'!N$3:N$42))*$BR110*SUMIF('By HD'!$A$3:$A$42,$BE110,'By HD'!$W$3:$W$42)+$BR110*SUMIF('By HD'!$A$3:$A$42,$BE110,'By HD'!Y$3:Y$42)</f>
        <v>19.484851553429959</v>
      </c>
      <c r="BV110">
        <f>(DC110-SUMIF('By HD'!$A$3:$A$42,$BE110,'By HD'!O$3:O$42))*$BR110*SUMIF('By HD'!$A$3:$A$42,$BE110,'By HD'!$W$3:$W$42)+$BR110*SUMIF('By HD'!$A$3:$A$42,$BE110,'By HD'!Z$3:Z$42)</f>
        <v>1.8254594236545234</v>
      </c>
      <c r="BW110">
        <f>(DD110-SUMIF('By HD'!$A$3:$A$42,$BE110,'By HD'!P$3:P$42))*$BR110*SUMIF('By HD'!$A$3:$A$42,$BE110,'By HD'!$W$3:$W$42)+$BR110*SUMIF('By HD'!$A$3:$A$42,$BE110,'By HD'!AA$3:AA$42)</f>
        <v>0.16416249304396216</v>
      </c>
      <c r="CD110">
        <f>$BR110*SUMIF('By HD'!$A$3:$A$42,$BE110,'By HD'!AR$3:AR$42)</f>
        <v>6.8948247078464107</v>
      </c>
      <c r="CE110">
        <f>(DA110-SUMIF('By HD'!$A$3:$A$42,$BE110,'By HD'!M$3:M$42))*$BR110*SUMIF('By HD'!$A$3:$A$42,$BE110,'By HD'!$AR$3:$AR$42)+$BR110*SUMIF('By HD'!$A$3:$A$42,$BE110,'By HD'!AS$3:AS$42)</f>
        <v>3.1968389162794972</v>
      </c>
      <c r="CF110">
        <f>(DB110-SUMIF('By HD'!$A$3:$A$42,$BE110,'By HD'!N$3:N$42))*$BR110*SUMIF('By HD'!$A$3:$A$42,$BE110,'By HD'!$AR$3:$AR$42)+$BR110*SUMIF('By HD'!$A$3:$A$42,$BE110,'By HD'!AT$3:AT$42)</f>
        <v>3.3298615852984432</v>
      </c>
      <c r="CG110">
        <f>(DC110-SUMIF('By HD'!$A$3:$A$42,$BE110,'By HD'!O$3:O$42))*$BR110*SUMIF('By HD'!$A$3:$A$42,$BE110,'By HD'!$AR$3:$AR$42)+$BR110*SUMIF('By HD'!$A$3:$A$42,$BE110,'By HD'!AU$3:AU$42)</f>
        <v>0.36812420626847009</v>
      </c>
      <c r="CH110">
        <f>(DD110-SUMIF('By HD'!$A$3:$A$42,$BE110,'By HD'!P$3:P$42))*$BR110*SUMIF('By HD'!$A$3:$A$42,$BE110,'By HD'!$AR$3:$AR$42)+$BR110*SUMIF('By HD'!$A$3:$A$42,$BE110,'By HD'!AV$3:AV$42)</f>
        <v>0</v>
      </c>
      <c r="CO110">
        <f t="shared" si="63"/>
        <v>333.74234835837507</v>
      </c>
      <c r="CP110">
        <f t="shared" si="63"/>
        <v>147.5698890966797</v>
      </c>
      <c r="CQ110">
        <f t="shared" ref="CQ110:CS128" si="67">CF110+BU110+BI110</f>
        <v>168.81471313872839</v>
      </c>
      <c r="CR110">
        <f t="shared" si="67"/>
        <v>17.193583629922994</v>
      </c>
      <c r="CS110">
        <f t="shared" si="67"/>
        <v>0.16416249304396216</v>
      </c>
      <c r="CZ110" s="6"/>
      <c r="DA110">
        <f t="shared" si="65"/>
        <v>0.45423728813559322</v>
      </c>
      <c r="DB110">
        <f t="shared" si="65"/>
        <v>0.49491525423728816</v>
      </c>
      <c r="DC110">
        <f t="shared" si="65"/>
        <v>5.0847457627118647E-2</v>
      </c>
      <c r="DD110">
        <f t="shared" si="65"/>
        <v>0</v>
      </c>
      <c r="DE110">
        <f t="shared" si="65"/>
        <v>0</v>
      </c>
      <c r="DF110">
        <f t="shared" si="65"/>
        <v>0</v>
      </c>
      <c r="DG110">
        <f t="shared" si="65"/>
        <v>0</v>
      </c>
      <c r="DH110">
        <f t="shared" si="65"/>
        <v>0</v>
      </c>
      <c r="DI110">
        <f t="shared" si="65"/>
        <v>0</v>
      </c>
      <c r="DJ110">
        <f t="shared" si="65"/>
        <v>0</v>
      </c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</row>
    <row r="111" spans="2:149" x14ac:dyDescent="0.3"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V111" s="6"/>
      <c r="AW111" s="6"/>
      <c r="AX111" s="6"/>
      <c r="AY111" s="6"/>
      <c r="AZ111" s="6"/>
      <c r="BA111" s="6"/>
      <c r="BD111" s="6"/>
      <c r="BE111">
        <v>17</v>
      </c>
      <c r="BF111" t="s">
        <v>443</v>
      </c>
      <c r="BG111">
        <f>SUMIFS('Pres Converted'!M$2:M$10000,'Pres Converted'!$E$2:$E$10000,$BF111,'Pres Converted'!$D$2:$D$10000,"ED",'Pres Converted'!$C$2:$C$10000,$BE111)</f>
        <v>2109</v>
      </c>
      <c r="BH111">
        <f>SUMIFS('Pres Converted'!I$2:I$10000,'Pres Converted'!$E$2:$E$10000,$BF111,'Pres Converted'!$D$2:$D$10000,"ED",'Pres Converted'!$C$2:$C$10000,$BE111)</f>
        <v>1045</v>
      </c>
      <c r="BI111">
        <f>SUMIFS('Pres Converted'!J$2:J$10000,'Pres Converted'!$E$2:$E$10000,$BF111,'Pres Converted'!$D$2:$D$10000,"ED",'Pres Converted'!$C$2:$C$10000,$BE111)</f>
        <v>986</v>
      </c>
      <c r="BJ111">
        <f>SUMIFS('Pres Converted'!K$2:K$10000,'Pres Converted'!$E$2:$E$10000,$BF111,'Pres Converted'!$D$2:$D$10000,"ED",'Pres Converted'!$C$2:$C$10000,$BE111)</f>
        <v>75</v>
      </c>
      <c r="BK111">
        <f>SUMIFS('Pres Converted'!L$2:L$10000,'Pres Converted'!$E$2:$E$10000,$BF111,'Pres Converted'!$D$2:$D$10000,"ED",'Pres Converted'!$C$2:$C$10000,$BE111)</f>
        <v>3</v>
      </c>
      <c r="BR111">
        <f>BG111/SUMIF('By HD'!$A$3:$A$42,$BE111,'By HD'!$B$3:$B$42)</f>
        <v>1</v>
      </c>
      <c r="BS111">
        <f>$BR111*SUMIF('By HD'!$A$3:$A$42,$BE111,'By HD'!W$3:W$42)</f>
        <v>76</v>
      </c>
      <c r="BT111">
        <f>(DA111-SUMIF('By HD'!$A$3:$A$42,$BE111,'By HD'!M$3:M$42))*$BR111*SUMIF('By HD'!$A$3:$A$42,$BE111,'By HD'!$W$3:$W$42)+$BR111*SUMIF('By HD'!$A$3:$A$42,$BE111,'By HD'!X$3:X$42)</f>
        <v>36</v>
      </c>
      <c r="BU111">
        <f>(DB111-SUMIF('By HD'!$A$3:$A$42,$BE111,'By HD'!N$3:N$42))*$BR111*SUMIF('By HD'!$A$3:$A$42,$BE111,'By HD'!$W$3:$W$42)+$BR111*SUMIF('By HD'!$A$3:$A$42,$BE111,'By HD'!Y$3:Y$42)</f>
        <v>37</v>
      </c>
      <c r="BV111">
        <f>(DC111-SUMIF('By HD'!$A$3:$A$42,$BE111,'By HD'!O$3:O$42))*$BR111*SUMIF('By HD'!$A$3:$A$42,$BE111,'By HD'!$W$3:$W$42)+$BR111*SUMIF('By HD'!$A$3:$A$42,$BE111,'By HD'!Z$3:Z$42)</f>
        <v>2</v>
      </c>
      <c r="BW111">
        <f>(DD111-SUMIF('By HD'!$A$3:$A$42,$BE111,'By HD'!P$3:P$42))*$BR111*SUMIF('By HD'!$A$3:$A$42,$BE111,'By HD'!$W$3:$W$42)+$BR111*SUMIF('By HD'!$A$3:$A$42,$BE111,'By HD'!AA$3:AA$42)</f>
        <v>1</v>
      </c>
      <c r="CD111">
        <f>$BR111*SUMIF('By HD'!$A$3:$A$42,$BE111,'By HD'!AR$3:AR$42)</f>
        <v>125</v>
      </c>
      <c r="CE111">
        <f>(DA111-SUMIF('By HD'!$A$3:$A$42,$BE111,'By HD'!M$3:M$42))*$BR111*SUMIF('By HD'!$A$3:$A$42,$BE111,'By HD'!$AR$3:$AR$42)+$BR111*SUMIF('By HD'!$A$3:$A$42,$BE111,'By HD'!AS$3:AS$42)</f>
        <v>68</v>
      </c>
      <c r="CF111">
        <f>(DB111-SUMIF('By HD'!$A$3:$A$42,$BE111,'By HD'!N$3:N$42))*$BR111*SUMIF('By HD'!$A$3:$A$42,$BE111,'By HD'!$AR$3:$AR$42)+$BR111*SUMIF('By HD'!$A$3:$A$42,$BE111,'By HD'!AT$3:AT$42)</f>
        <v>51</v>
      </c>
      <c r="CG111">
        <f>(DC111-SUMIF('By HD'!$A$3:$A$42,$BE111,'By HD'!O$3:O$42))*$BR111*SUMIF('By HD'!$A$3:$A$42,$BE111,'By HD'!$AR$3:$AR$42)+$BR111*SUMIF('By HD'!$A$3:$A$42,$BE111,'By HD'!AU$3:AU$42)</f>
        <v>6</v>
      </c>
      <c r="CH111">
        <f>(DD111-SUMIF('By HD'!$A$3:$A$42,$BE111,'By HD'!P$3:P$42))*$BR111*SUMIF('By HD'!$A$3:$A$42,$BE111,'By HD'!$AR$3:$AR$42)+$BR111*SUMIF('By HD'!$A$3:$A$42,$BE111,'By HD'!AV$3:AV$42)</f>
        <v>0</v>
      </c>
      <c r="CO111">
        <f t="shared" si="63"/>
        <v>2310</v>
      </c>
      <c r="CP111">
        <f t="shared" si="63"/>
        <v>1149</v>
      </c>
      <c r="CQ111">
        <f t="shared" si="67"/>
        <v>1074</v>
      </c>
      <c r="CR111">
        <f t="shared" si="67"/>
        <v>83</v>
      </c>
      <c r="CS111">
        <f t="shared" si="67"/>
        <v>4</v>
      </c>
      <c r="CZ111" s="6"/>
      <c r="DA111">
        <f t="shared" si="65"/>
        <v>0.49549549549549549</v>
      </c>
      <c r="DB111">
        <f t="shared" si="65"/>
        <v>0.46752015173067807</v>
      </c>
      <c r="DC111">
        <f t="shared" si="65"/>
        <v>3.5561877667140827E-2</v>
      </c>
      <c r="DD111">
        <f t="shared" si="65"/>
        <v>1.4224751066856331E-3</v>
      </c>
      <c r="DE111">
        <f t="shared" si="65"/>
        <v>0</v>
      </c>
      <c r="DF111">
        <f t="shared" si="65"/>
        <v>0</v>
      </c>
      <c r="DG111">
        <f t="shared" si="65"/>
        <v>0</v>
      </c>
      <c r="DH111">
        <f t="shared" si="65"/>
        <v>0</v>
      </c>
      <c r="DI111">
        <f t="shared" si="65"/>
        <v>0</v>
      </c>
      <c r="DJ111">
        <f t="shared" si="65"/>
        <v>0</v>
      </c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</row>
    <row r="112" spans="2:149" x14ac:dyDescent="0.3"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V112" s="6"/>
      <c r="AW112" s="6"/>
      <c r="AX112" s="6"/>
      <c r="AY112" s="6"/>
      <c r="AZ112" s="6"/>
      <c r="BA112" s="6"/>
      <c r="BD112" s="6"/>
      <c r="BE112">
        <v>18</v>
      </c>
      <c r="BF112" t="s">
        <v>445</v>
      </c>
      <c r="BG112">
        <f>SUMIFS('Pres Converted'!M$2:M$10000,'Pres Converted'!$E$2:$E$10000,$BF112,'Pres Converted'!$D$2:$D$10000,"ED",'Pres Converted'!$C$2:$C$10000,$BE112)</f>
        <v>881</v>
      </c>
      <c r="BH112">
        <f>SUMIFS('Pres Converted'!I$2:I$10000,'Pres Converted'!$E$2:$E$10000,$BF112,'Pres Converted'!$D$2:$D$10000,"ED",'Pres Converted'!$C$2:$C$10000,$BE112)</f>
        <v>427</v>
      </c>
      <c r="BI112">
        <f>SUMIFS('Pres Converted'!J$2:J$10000,'Pres Converted'!$E$2:$E$10000,$BF112,'Pres Converted'!$D$2:$D$10000,"ED",'Pres Converted'!$C$2:$C$10000,$BE112)</f>
        <v>429</v>
      </c>
      <c r="BJ112">
        <f>SUMIFS('Pres Converted'!K$2:K$10000,'Pres Converted'!$E$2:$E$10000,$BF112,'Pres Converted'!$D$2:$D$10000,"ED",'Pres Converted'!$C$2:$C$10000,$BE112)</f>
        <v>20</v>
      </c>
      <c r="BK112">
        <f>SUMIFS('Pres Converted'!L$2:L$10000,'Pres Converted'!$E$2:$E$10000,$BF112,'Pres Converted'!$D$2:$D$10000,"ED",'Pres Converted'!$C$2:$C$10000,$BE112)</f>
        <v>5</v>
      </c>
      <c r="BR112">
        <f>BG112/SUMIF('By HD'!$A$3:$A$42,$BE112,'By HD'!$B$3:$B$42)</f>
        <v>0.52722920406941953</v>
      </c>
      <c r="BS112">
        <f>$BR112*SUMIF('By HD'!$A$3:$A$42,$BE112,'By HD'!W$3:W$42)</f>
        <v>45.8689407540395</v>
      </c>
      <c r="BT112">
        <f>(DA112-SUMIF('By HD'!$A$3:$A$42,$BE112,'By HD'!M$3:M$42))*$BR112*SUMIF('By HD'!$A$3:$A$42,$BE112,'By HD'!$W$3:$W$42)+$BR112*SUMIF('By HD'!$A$3:$A$42,$BE112,'By HD'!X$3:X$42)</f>
        <v>19.707144906188258</v>
      </c>
      <c r="BU112">
        <f>(DB112-SUMIF('By HD'!$A$3:$A$42,$BE112,'By HD'!N$3:N$42))*$BR112*SUMIF('By HD'!$A$3:$A$42,$BE112,'By HD'!$W$3:$W$42)+$BR112*SUMIF('By HD'!$A$3:$A$42,$BE112,'By HD'!Y$3:Y$42)</f>
        <v>23.316354498053716</v>
      </c>
      <c r="BV112">
        <f>(DC112-SUMIF('By HD'!$A$3:$A$42,$BE112,'By HD'!O$3:O$42))*$BR112*SUMIF('By HD'!$A$3:$A$42,$BE112,'By HD'!$W$3:$W$42)+$BR112*SUMIF('By HD'!$A$3:$A$42,$BE112,'By HD'!Z$3:Z$42)</f>
        <v>1.1955805390723797</v>
      </c>
      <c r="BW112">
        <f>(DD112-SUMIF('By HD'!$A$3:$A$42,$BE112,'By HD'!P$3:P$42))*$BR112*SUMIF('By HD'!$A$3:$A$42,$BE112,'By HD'!$W$3:$W$42)+$BR112*SUMIF('By HD'!$A$3:$A$42,$BE112,'By HD'!AA$3:AA$42)</f>
        <v>1.6498608107251489</v>
      </c>
      <c r="CD112">
        <f>$BR112*SUMIF('By HD'!$A$3:$A$42,$BE112,'By HD'!AR$3:AR$42)</f>
        <v>28.470377019748653</v>
      </c>
      <c r="CE112">
        <f>(DA112-SUMIF('By HD'!$A$3:$A$42,$BE112,'By HD'!M$3:M$42))*$BR112*SUMIF('By HD'!$A$3:$A$42,$BE112,'By HD'!$AR$3:$AR$42)+$BR112*SUMIF('By HD'!$A$3:$A$42,$BE112,'By HD'!AS$3:AS$42)</f>
        <v>14.286396840387345</v>
      </c>
      <c r="CF112">
        <f>(DB112-SUMIF('By HD'!$A$3:$A$42,$BE112,'By HD'!N$3:N$42))*$BR112*SUMIF('By HD'!$A$3:$A$42,$BE112,'By HD'!$AR$3:$AR$42)+$BR112*SUMIF('By HD'!$A$3:$A$42,$BE112,'By HD'!AT$3:AT$42)</f>
        <v>13.854089242296782</v>
      </c>
      <c r="CG112">
        <f>(DC112-SUMIF('By HD'!$A$3:$A$42,$BE112,'By HD'!O$3:O$42))*$BR112*SUMIF('By HD'!$A$3:$A$42,$BE112,'By HD'!$AR$3:$AR$42)+$BR112*SUMIF('By HD'!$A$3:$A$42,$BE112,'By HD'!AU$3:AU$42)</f>
        <v>0.28757653798508087</v>
      </c>
      <c r="CH112">
        <f>(DD112-SUMIF('By HD'!$A$3:$A$42,$BE112,'By HD'!P$3:P$42))*$BR112*SUMIF('By HD'!$A$3:$A$42,$BE112,'By HD'!$AR$3:$AR$42)+$BR112*SUMIF('By HD'!$A$3:$A$42,$BE112,'By HD'!AV$3:AV$42)</f>
        <v>4.2314399079449096E-2</v>
      </c>
      <c r="CO112">
        <f t="shared" si="63"/>
        <v>955.33931777378814</v>
      </c>
      <c r="CP112">
        <f t="shared" si="63"/>
        <v>460.9935417465756</v>
      </c>
      <c r="CQ112">
        <f t="shared" si="67"/>
        <v>466.17044374035049</v>
      </c>
      <c r="CR112">
        <f t="shared" si="67"/>
        <v>21.483157077057459</v>
      </c>
      <c r="CS112">
        <f t="shared" si="67"/>
        <v>6.6921752098045975</v>
      </c>
      <c r="CZ112" s="6"/>
      <c r="DA112">
        <f t="shared" si="65"/>
        <v>0.48467650397275824</v>
      </c>
      <c r="DB112">
        <f t="shared" si="65"/>
        <v>0.48694665153234962</v>
      </c>
      <c r="DC112">
        <f t="shared" si="65"/>
        <v>2.2701475595913734E-2</v>
      </c>
      <c r="DD112">
        <f t="shared" si="65"/>
        <v>5.6753688989784334E-3</v>
      </c>
      <c r="DE112">
        <f t="shared" si="65"/>
        <v>0</v>
      </c>
      <c r="DF112">
        <f t="shared" si="65"/>
        <v>0</v>
      </c>
      <c r="DG112">
        <f t="shared" si="65"/>
        <v>0</v>
      </c>
      <c r="DH112">
        <f t="shared" si="65"/>
        <v>0</v>
      </c>
      <c r="DI112">
        <f t="shared" si="65"/>
        <v>0</v>
      </c>
      <c r="DJ112">
        <f t="shared" si="65"/>
        <v>0</v>
      </c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</row>
    <row r="113" spans="4:149" x14ac:dyDescent="0.3"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V113" s="6"/>
      <c r="AW113" s="6"/>
      <c r="AX113" s="6"/>
      <c r="AY113" s="6"/>
      <c r="AZ113" s="6"/>
      <c r="BA113" s="6"/>
      <c r="BD113" s="6"/>
      <c r="BE113">
        <v>18</v>
      </c>
      <c r="BF113" t="s">
        <v>446</v>
      </c>
      <c r="BG113">
        <f>SUMIFS('Pres Converted'!M$2:M$10000,'Pres Converted'!$E$2:$E$10000,$BF113,'Pres Converted'!$D$2:$D$10000,"ED",'Pres Converted'!$C$2:$C$10000,$BE113)</f>
        <v>714</v>
      </c>
      <c r="BH113">
        <f>SUMIFS('Pres Converted'!I$2:I$10000,'Pres Converted'!$E$2:$E$10000,$BF113,'Pres Converted'!$D$2:$D$10000,"ED",'Pres Converted'!$C$2:$C$10000,$BE113)</f>
        <v>285</v>
      </c>
      <c r="BI113">
        <f>SUMIFS('Pres Converted'!J$2:J$10000,'Pres Converted'!$E$2:$E$10000,$BF113,'Pres Converted'!$D$2:$D$10000,"ED",'Pres Converted'!$C$2:$C$10000,$BE113)</f>
        <v>396</v>
      </c>
      <c r="BJ113">
        <f>SUMIFS('Pres Converted'!K$2:K$10000,'Pres Converted'!$E$2:$E$10000,$BF113,'Pres Converted'!$D$2:$D$10000,"ED",'Pres Converted'!$C$2:$C$10000,$BE113)</f>
        <v>31</v>
      </c>
      <c r="BK113">
        <f>SUMIFS('Pres Converted'!L$2:L$10000,'Pres Converted'!$E$2:$E$10000,$BF113,'Pres Converted'!$D$2:$D$10000,"ED",'Pres Converted'!$C$2:$C$10000,$BE113)</f>
        <v>2</v>
      </c>
      <c r="BR113">
        <f>BG113/SUMIF('By HD'!$A$3:$A$42,$BE113,'By HD'!$B$3:$B$42)</f>
        <v>0.4272890484739677</v>
      </c>
      <c r="BS113">
        <f>$BR113*SUMIF('By HD'!$A$3:$A$42,$BE113,'By HD'!W$3:W$42)</f>
        <v>37.174147217235188</v>
      </c>
      <c r="BT113">
        <f>(DA113-SUMIF('By HD'!$A$3:$A$42,$BE113,'By HD'!M$3:M$42))*$BR113*SUMIF('By HD'!$A$3:$A$42,$BE113,'By HD'!$W$3:$W$42)+$BR113*SUMIF('By HD'!$A$3:$A$42,$BE113,'By HD'!X$3:X$42)</f>
        <v>12.792495705062709</v>
      </c>
      <c r="BU113">
        <f>(DB113-SUMIF('By HD'!$A$3:$A$42,$BE113,'By HD'!N$3:N$42))*$BR113*SUMIF('By HD'!$A$3:$A$42,$BE113,'By HD'!$W$3:$W$42)+$BR113*SUMIF('By HD'!$A$3:$A$42,$BE113,'By HD'!Y$3:Y$42)</f>
        <v>21.412336542583542</v>
      </c>
      <c r="BV113">
        <f>(DC113-SUMIF('By HD'!$A$3:$A$42,$BE113,'By HD'!O$3:O$42))*$BR113*SUMIF('By HD'!$A$3:$A$42,$BE113,'By HD'!$W$3:$W$42)+$BR113*SUMIF('By HD'!$A$3:$A$42,$BE113,'By HD'!Z$3:Z$42)</f>
        <v>1.7390450895893299</v>
      </c>
      <c r="BW113">
        <f>(DD113-SUMIF('By HD'!$A$3:$A$42,$BE113,'By HD'!P$3:P$42))*$BR113*SUMIF('By HD'!$A$3:$A$42,$BE113,'By HD'!$W$3:$W$42)+$BR113*SUMIF('By HD'!$A$3:$A$42,$BE113,'By HD'!AA$3:AA$42)</f>
        <v>1.2302698799996132</v>
      </c>
      <c r="CD113">
        <f>$BR113*SUMIF('By HD'!$A$3:$A$42,$BE113,'By HD'!AR$3:AR$42)</f>
        <v>23.073608617594257</v>
      </c>
      <c r="CE113">
        <f>(DA113-SUMIF('By HD'!$A$3:$A$42,$BE113,'By HD'!M$3:M$42))*$BR113*SUMIF('By HD'!$A$3:$A$42,$BE113,'By HD'!$AR$3:$AR$42)+$BR113*SUMIF('By HD'!$A$3:$A$42,$BE113,'By HD'!AS$3:AS$42)</f>
        <v>9.6051236265064528</v>
      </c>
      <c r="CF113">
        <f>(DB113-SUMIF('By HD'!$A$3:$A$42,$BE113,'By HD'!N$3:N$42))*$BR113*SUMIF('By HD'!$A$3:$A$42,$BE113,'By HD'!$AR$3:$AR$42)+$BR113*SUMIF('By HD'!$A$3:$A$42,$BE113,'By HD'!AT$3:AT$42)</f>
        <v>12.789456210978926</v>
      </c>
      <c r="CG113">
        <f>(DC113-SUMIF('By HD'!$A$3:$A$42,$BE113,'By HD'!O$3:O$42))*$BR113*SUMIF('By HD'!$A$3:$A$42,$BE113,'By HD'!$AR$3:$AR$42)+$BR113*SUMIF('By HD'!$A$3:$A$42,$BE113,'By HD'!AU$3:AU$42)</f>
        <v>0.7110546689916809</v>
      </c>
      <c r="CH113">
        <f>(DD113-SUMIF('By HD'!$A$3:$A$42,$BE113,'By HD'!P$3:P$42))*$BR113*SUMIF('By HD'!$A$3:$A$42,$BE113,'By HD'!$AR$3:$AR$42)+$BR113*SUMIF('By HD'!$A$3:$A$42,$BE113,'By HD'!AV$3:AV$42)</f>
        <v>-3.2025888882800578E-2</v>
      </c>
      <c r="CO113">
        <f t="shared" si="63"/>
        <v>774.24775583482938</v>
      </c>
      <c r="CP113">
        <f t="shared" si="63"/>
        <v>307.39761933156916</v>
      </c>
      <c r="CQ113">
        <f t="shared" si="67"/>
        <v>430.20179275356247</v>
      </c>
      <c r="CR113">
        <f t="shared" si="67"/>
        <v>33.450099758581011</v>
      </c>
      <c r="CS113">
        <f t="shared" si="67"/>
        <v>3.1982439911168123</v>
      </c>
      <c r="CZ113" s="6"/>
      <c r="DA113">
        <f t="shared" si="65"/>
        <v>0.39915966386554624</v>
      </c>
      <c r="DB113">
        <f t="shared" si="65"/>
        <v>0.55462184873949583</v>
      </c>
      <c r="DC113">
        <f t="shared" si="65"/>
        <v>4.341736694677871E-2</v>
      </c>
      <c r="DD113">
        <f t="shared" si="65"/>
        <v>2.8011204481792717E-3</v>
      </c>
      <c r="DE113">
        <f t="shared" si="65"/>
        <v>0</v>
      </c>
      <c r="DF113">
        <f t="shared" si="65"/>
        <v>0</v>
      </c>
      <c r="DG113">
        <f t="shared" si="65"/>
        <v>0</v>
      </c>
      <c r="DH113">
        <f t="shared" si="65"/>
        <v>0</v>
      </c>
      <c r="DI113">
        <f t="shared" si="65"/>
        <v>0</v>
      </c>
      <c r="DJ113">
        <f t="shared" si="65"/>
        <v>0</v>
      </c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</row>
    <row r="114" spans="4:149" x14ac:dyDescent="0.3"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V114" s="6"/>
      <c r="AW114" s="6"/>
      <c r="AX114" s="6"/>
      <c r="AY114" s="6"/>
      <c r="AZ114" s="6"/>
      <c r="BA114" s="6"/>
      <c r="BD114" s="6"/>
      <c r="BE114">
        <v>18</v>
      </c>
      <c r="BF114" t="s">
        <v>443</v>
      </c>
      <c r="BG114">
        <f>SUMIFS('Pres Converted'!M$2:M$10000,'Pres Converted'!$E$2:$E$10000,$BF114,'Pres Converted'!$D$2:$D$10000,"ED",'Pres Converted'!$C$2:$C$10000,$BE114)</f>
        <v>76</v>
      </c>
      <c r="BH114">
        <f>SUMIFS('Pres Converted'!I$2:I$10000,'Pres Converted'!$E$2:$E$10000,$BF114,'Pres Converted'!$D$2:$D$10000,"ED",'Pres Converted'!$C$2:$C$10000,$BE114)</f>
        <v>33</v>
      </c>
      <c r="BI114">
        <f>SUMIFS('Pres Converted'!J$2:J$10000,'Pres Converted'!$E$2:$E$10000,$BF114,'Pres Converted'!$D$2:$D$10000,"ED",'Pres Converted'!$C$2:$C$10000,$BE114)</f>
        <v>42</v>
      </c>
      <c r="BJ114">
        <f>SUMIFS('Pres Converted'!K$2:K$10000,'Pres Converted'!$E$2:$E$10000,$BF114,'Pres Converted'!$D$2:$D$10000,"ED",'Pres Converted'!$C$2:$C$10000,$BE114)</f>
        <v>1</v>
      </c>
      <c r="BK114">
        <f>SUMIFS('Pres Converted'!L$2:L$10000,'Pres Converted'!$E$2:$E$10000,$BF114,'Pres Converted'!$D$2:$D$10000,"ED",'Pres Converted'!$C$2:$C$10000,$BE114)</f>
        <v>0</v>
      </c>
      <c r="BR114">
        <f>BG114/SUMIF('By HD'!$A$3:$A$42,$BE114,'By HD'!$B$3:$B$42)</f>
        <v>4.5481747456612806E-2</v>
      </c>
      <c r="BS114">
        <f>$BR114*SUMIF('By HD'!$A$3:$A$42,$BE114,'By HD'!W$3:W$42)</f>
        <v>3.9569120287253141</v>
      </c>
      <c r="BT114">
        <f>(DA114-SUMIF('By HD'!$A$3:$A$42,$BE114,'By HD'!M$3:M$42))*$BR114*SUMIF('By HD'!$A$3:$A$42,$BE114,'By HD'!$W$3:$W$42)+$BR114*SUMIF('By HD'!$A$3:$A$42,$BE114,'By HD'!X$3:X$42)</f>
        <v>1.5003593887490372</v>
      </c>
      <c r="BU114">
        <f>(DB114-SUMIF('By HD'!$A$3:$A$42,$BE114,'By HD'!N$3:N$42))*$BR114*SUMIF('By HD'!$A$3:$A$42,$BE114,'By HD'!$W$3:$W$42)+$BR114*SUMIF('By HD'!$A$3:$A$42,$BE114,'By HD'!Y$3:Y$42)</f>
        <v>2.2713089593627487</v>
      </c>
      <c r="BV114">
        <f>(DC114-SUMIF('By HD'!$A$3:$A$42,$BE114,'By HD'!O$3:O$42))*$BR114*SUMIF('By HD'!$A$3:$A$42,$BE114,'By HD'!$W$3:$W$42)+$BR114*SUMIF('By HD'!$A$3:$A$42,$BE114,'By HD'!Z$3:Z$42)</f>
        <v>6.5374371338290618E-2</v>
      </c>
      <c r="BW114">
        <f>(DD114-SUMIF('By HD'!$A$3:$A$42,$BE114,'By HD'!P$3:P$42))*$BR114*SUMIF('By HD'!$A$3:$A$42,$BE114,'By HD'!$W$3:$W$42)+$BR114*SUMIF('By HD'!$A$3:$A$42,$BE114,'By HD'!AA$3:AA$42)</f>
        <v>0.11986930927523805</v>
      </c>
      <c r="CD114">
        <f>$BR114*SUMIF('By HD'!$A$3:$A$42,$BE114,'By HD'!AR$3:AR$42)</f>
        <v>2.4560143626570916</v>
      </c>
      <c r="CE114">
        <f>(DA114-SUMIF('By HD'!$A$3:$A$42,$BE114,'By HD'!M$3:M$42))*$BR114*SUMIF('By HD'!$A$3:$A$42,$BE114,'By HD'!$AR$3:$AR$42)+$BR114*SUMIF('By HD'!$A$3:$A$42,$BE114,'By HD'!AS$3:AS$42)</f>
        <v>1.1084795331062041</v>
      </c>
      <c r="CF114">
        <f>(DB114-SUMIF('By HD'!$A$3:$A$42,$BE114,'By HD'!N$3:N$42))*$BR114*SUMIF('By HD'!$A$3:$A$42,$BE114,'By HD'!$AR$3:$AR$42)+$BR114*SUMIF('By HD'!$A$3:$A$42,$BE114,'By HD'!AT$3:AT$42)</f>
        <v>1.3564545467242979</v>
      </c>
      <c r="CG114">
        <f>(DC114-SUMIF('By HD'!$A$3:$A$42,$BE114,'By HD'!O$3:O$42))*$BR114*SUMIF('By HD'!$A$3:$A$42,$BE114,'By HD'!$AR$3:$AR$42)+$BR114*SUMIF('By HD'!$A$3:$A$42,$BE114,'By HD'!AU$3:AU$42)</f>
        <v>1.3687930232383211E-3</v>
      </c>
      <c r="CH114">
        <f>(DD114-SUMIF('By HD'!$A$3:$A$42,$BE114,'By HD'!P$3:P$42))*$BR114*SUMIF('By HD'!$A$3:$A$42,$BE114,'By HD'!$AR$3:$AR$42)+$BR114*SUMIF('By HD'!$A$3:$A$42,$BE114,'By HD'!AV$3:AV$42)</f>
        <v>-1.0288510196648497E-2</v>
      </c>
      <c r="CO114">
        <f t="shared" si="63"/>
        <v>82.412926391382399</v>
      </c>
      <c r="CP114">
        <f t="shared" si="63"/>
        <v>35.608838921855245</v>
      </c>
      <c r="CQ114">
        <f t="shared" si="67"/>
        <v>45.627763506087049</v>
      </c>
      <c r="CR114">
        <f t="shared" si="67"/>
        <v>1.0667431643615291</v>
      </c>
      <c r="CS114">
        <f t="shared" si="67"/>
        <v>0.10958079907858956</v>
      </c>
      <c r="CZ114" s="6"/>
      <c r="DA114">
        <f t="shared" si="65"/>
        <v>0.43421052631578949</v>
      </c>
      <c r="DB114">
        <f t="shared" si="65"/>
        <v>0.55263157894736847</v>
      </c>
      <c r="DC114">
        <f t="shared" si="65"/>
        <v>1.3157894736842105E-2</v>
      </c>
      <c r="DD114">
        <f t="shared" si="65"/>
        <v>0</v>
      </c>
      <c r="DE114">
        <f t="shared" si="65"/>
        <v>0</v>
      </c>
      <c r="DF114">
        <f t="shared" si="65"/>
        <v>0</v>
      </c>
      <c r="DG114">
        <f t="shared" si="65"/>
        <v>0</v>
      </c>
      <c r="DH114">
        <f t="shared" si="65"/>
        <v>0</v>
      </c>
      <c r="DI114">
        <f t="shared" si="65"/>
        <v>0</v>
      </c>
      <c r="DJ114">
        <f t="shared" si="65"/>
        <v>0</v>
      </c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</row>
    <row r="115" spans="4:149" x14ac:dyDescent="0.3"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V115" s="6"/>
      <c r="AW115" s="6"/>
      <c r="AX115" s="6"/>
      <c r="AY115" s="6"/>
      <c r="AZ115" s="6"/>
      <c r="BA115" s="6"/>
      <c r="BD115" s="6"/>
      <c r="BE115">
        <v>19</v>
      </c>
      <c r="BF115" t="s">
        <v>446</v>
      </c>
      <c r="BG115">
        <f>SUMIFS('Pres Converted'!M$2:M$10000,'Pres Converted'!$E$2:$E$10000,$BF115,'Pres Converted'!$D$2:$D$10000,"ED",'Pres Converted'!$C$2:$C$10000,$BE115)</f>
        <v>938</v>
      </c>
      <c r="BH115">
        <f>SUMIFS('Pres Converted'!I$2:I$10000,'Pres Converted'!$E$2:$E$10000,$BF115,'Pres Converted'!$D$2:$D$10000,"ED",'Pres Converted'!$C$2:$C$10000,$BE115)</f>
        <v>404</v>
      </c>
      <c r="BI115">
        <f>SUMIFS('Pres Converted'!J$2:J$10000,'Pres Converted'!$E$2:$E$10000,$BF115,'Pres Converted'!$D$2:$D$10000,"ED",'Pres Converted'!$C$2:$C$10000,$BE115)</f>
        <v>466</v>
      </c>
      <c r="BJ115">
        <f>SUMIFS('Pres Converted'!K$2:K$10000,'Pres Converted'!$E$2:$E$10000,$BF115,'Pres Converted'!$D$2:$D$10000,"ED",'Pres Converted'!$C$2:$C$10000,$BE115)</f>
        <v>58</v>
      </c>
      <c r="BK115">
        <f>SUMIFS('Pres Converted'!L$2:L$10000,'Pres Converted'!$E$2:$E$10000,$BF115,'Pres Converted'!$D$2:$D$10000,"ED",'Pres Converted'!$C$2:$C$10000,$BE115)</f>
        <v>10</v>
      </c>
      <c r="BR115">
        <f>BG115/SUMIF('By HD'!$A$3:$A$42,$BE115,'By HD'!$B$3:$B$42)</f>
        <v>0.32889200561009818</v>
      </c>
      <c r="BS115">
        <f>$BR115*SUMIF('By HD'!$A$3:$A$42,$BE115,'By HD'!W$3:W$42)</f>
        <v>192.40182328190744</v>
      </c>
      <c r="BT115">
        <f>(DA115-SUMIF('By HD'!$A$3:$A$42,$BE115,'By HD'!M$3:M$42))*$BR115*SUMIF('By HD'!$A$3:$A$42,$BE115,'By HD'!$W$3:$W$42)+$BR115*SUMIF('By HD'!$A$3:$A$42,$BE115,'By HD'!X$3:X$42)</f>
        <v>94.534372670245432</v>
      </c>
      <c r="BU115">
        <f>(DB115-SUMIF('By HD'!$A$3:$A$42,$BE115,'By HD'!N$3:N$42))*$BR115*SUMIF('By HD'!$A$3:$A$42,$BE115,'By HD'!$W$3:$W$42)+$BR115*SUMIF('By HD'!$A$3:$A$42,$BE115,'By HD'!Y$3:Y$42)</f>
        <v>86.102808688177277</v>
      </c>
      <c r="BV115">
        <f>(DC115-SUMIF('By HD'!$A$3:$A$42,$BE115,'By HD'!O$3:O$42))*$BR115*SUMIF('By HD'!$A$3:$A$42,$BE115,'By HD'!$W$3:$W$42)+$BR115*SUMIF('By HD'!$A$3:$A$42,$BE115,'By HD'!Z$3:Z$42)</f>
        <v>10.860304965487666</v>
      </c>
      <c r="BW115">
        <f>(DD115-SUMIF('By HD'!$A$3:$A$42,$BE115,'By HD'!P$3:P$42))*$BR115*SUMIF('By HD'!$A$3:$A$42,$BE115,'By HD'!$W$3:$W$42)+$BR115*SUMIF('By HD'!$A$3:$A$42,$BE115,'By HD'!AA$3:AA$42)</f>
        <v>0.9043369579970455</v>
      </c>
      <c r="CD115">
        <f>$BR115*SUMIF('By HD'!$A$3:$A$42,$BE115,'By HD'!AR$3:AR$42)</f>
        <v>56.898316970546986</v>
      </c>
      <c r="CE115">
        <f>(DA115-SUMIF('By HD'!$A$3:$A$42,$BE115,'By HD'!M$3:M$42))*$BR115*SUMIF('By HD'!$A$3:$A$42,$BE115,'By HD'!$AR$3:$AR$42)+$BR115*SUMIF('By HD'!$A$3:$A$42,$BE115,'By HD'!AS$3:AS$42)</f>
        <v>28.613540558137888</v>
      </c>
      <c r="CF115">
        <f>(DB115-SUMIF('By HD'!$A$3:$A$42,$BE115,'By HD'!N$3:N$42))*$BR115*SUMIF('By HD'!$A$3:$A$42,$BE115,'By HD'!$AR$3:$AR$42)+$BR115*SUMIF('By HD'!$A$3:$A$42,$BE115,'By HD'!AT$3:AT$42)</f>
        <v>23.396765440064204</v>
      </c>
      <c r="CG115">
        <f>(DC115-SUMIF('By HD'!$A$3:$A$42,$BE115,'By HD'!O$3:O$42))*$BR115*SUMIF('By HD'!$A$3:$A$42,$BE115,'By HD'!$AR$3:$AR$42)+$BR115*SUMIF('By HD'!$A$3:$A$42,$BE115,'By HD'!AU$3:AU$42)</f>
        <v>4.6205745728004652</v>
      </c>
      <c r="CH115">
        <f>(DD115-SUMIF('By HD'!$A$3:$A$42,$BE115,'By HD'!P$3:P$42))*$BR115*SUMIF('By HD'!$A$3:$A$42,$BE115,'By HD'!$AR$3:$AR$42)+$BR115*SUMIF('By HD'!$A$3:$A$42,$BE115,'By HD'!AV$3:AV$42)</f>
        <v>0.26743639954442544</v>
      </c>
      <c r="CO115">
        <f t="shared" si="63"/>
        <v>1187.3001402524544</v>
      </c>
      <c r="CP115">
        <f t="shared" si="63"/>
        <v>527.14791322838335</v>
      </c>
      <c r="CQ115">
        <f t="shared" si="67"/>
        <v>575.49957412824142</v>
      </c>
      <c r="CR115">
        <f t="shared" si="67"/>
        <v>73.480879538288136</v>
      </c>
      <c r="CS115">
        <f t="shared" si="67"/>
        <v>11.171773357541472</v>
      </c>
      <c r="CZ115" s="6"/>
      <c r="DA115">
        <f t="shared" si="65"/>
        <v>0.43070362473347545</v>
      </c>
      <c r="DB115">
        <f t="shared" si="65"/>
        <v>0.49680170575692961</v>
      </c>
      <c r="DC115">
        <f t="shared" si="65"/>
        <v>6.1833688699360338E-2</v>
      </c>
      <c r="DD115">
        <f t="shared" si="65"/>
        <v>1.0660980810234541E-2</v>
      </c>
      <c r="DE115">
        <f t="shared" si="65"/>
        <v>0</v>
      </c>
      <c r="DF115">
        <f t="shared" si="65"/>
        <v>0</v>
      </c>
      <c r="DG115">
        <f t="shared" si="65"/>
        <v>0</v>
      </c>
      <c r="DH115">
        <f t="shared" si="65"/>
        <v>0</v>
      </c>
      <c r="DI115">
        <f t="shared" si="65"/>
        <v>0</v>
      </c>
      <c r="DJ115">
        <f t="shared" si="65"/>
        <v>0</v>
      </c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</row>
    <row r="116" spans="4:149" x14ac:dyDescent="0.3"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V116" s="6"/>
      <c r="AW116" s="6"/>
      <c r="AX116" s="6"/>
      <c r="AY116" s="6"/>
      <c r="AZ116" s="6"/>
      <c r="BA116" s="6"/>
      <c r="BD116" s="6"/>
      <c r="BE116">
        <v>19</v>
      </c>
      <c r="BF116" t="s">
        <v>447</v>
      </c>
      <c r="BG116">
        <f>SUMIFS('Pres Converted'!M$2:M$10000,'Pres Converted'!$E$2:$E$10000,$BF116,'Pres Converted'!$D$2:$D$10000,"ED",'Pres Converted'!$C$2:$C$10000,$BE116)</f>
        <v>556</v>
      </c>
      <c r="BH116">
        <f>SUMIFS('Pres Converted'!I$2:I$10000,'Pres Converted'!$E$2:$E$10000,$BF116,'Pres Converted'!$D$2:$D$10000,"ED",'Pres Converted'!$C$2:$C$10000,$BE116)</f>
        <v>185</v>
      </c>
      <c r="BI116">
        <f>SUMIFS('Pres Converted'!J$2:J$10000,'Pres Converted'!$E$2:$E$10000,$BF116,'Pres Converted'!$D$2:$D$10000,"ED",'Pres Converted'!$C$2:$C$10000,$BE116)</f>
        <v>324</v>
      </c>
      <c r="BJ116">
        <f>SUMIFS('Pres Converted'!K$2:K$10000,'Pres Converted'!$E$2:$E$10000,$BF116,'Pres Converted'!$D$2:$D$10000,"ED",'Pres Converted'!$C$2:$C$10000,$BE116)</f>
        <v>40</v>
      </c>
      <c r="BK116">
        <f>SUMIFS('Pres Converted'!L$2:L$10000,'Pres Converted'!$E$2:$E$10000,$BF116,'Pres Converted'!$D$2:$D$10000,"ED",'Pres Converted'!$C$2:$C$10000,$BE116)</f>
        <v>7</v>
      </c>
      <c r="BR116">
        <f>BG116/SUMIF('By HD'!$A$3:$A$42,$BE116,'By HD'!$B$3:$B$42)</f>
        <v>0.19495091164095371</v>
      </c>
      <c r="BS116">
        <f>$BR116*SUMIF('By HD'!$A$3:$A$42,$BE116,'By HD'!W$3:W$42)</f>
        <v>114.04628330995791</v>
      </c>
      <c r="BT116">
        <f>(DA116-SUMIF('By HD'!$A$3:$A$42,$BE116,'By HD'!M$3:M$42))*$BR116*SUMIF('By HD'!$A$3:$A$42,$BE116,'By HD'!$W$3:$W$42)+$BR116*SUMIF('By HD'!$A$3:$A$42,$BE116,'By HD'!X$3:X$42)</f>
        <v>44.8622068812221</v>
      </c>
      <c r="BU116">
        <f>(DB116-SUMIF('By HD'!$A$3:$A$42,$BE116,'By HD'!N$3:N$42))*$BR116*SUMIF('By HD'!$A$3:$A$42,$BE116,'By HD'!$W$3:$W$42)+$BR116*SUMIF('By HD'!$A$3:$A$42,$BE116,'By HD'!Y$3:Y$42)</f>
        <v>60.837723189258199</v>
      </c>
      <c r="BV116">
        <f>(DC116-SUMIF('By HD'!$A$3:$A$42,$BE116,'By HD'!O$3:O$42))*$BR116*SUMIF('By HD'!$A$3:$A$42,$BE116,'By HD'!$W$3:$W$42)+$BR116*SUMIF('By HD'!$A$3:$A$42,$BE116,'By HD'!Z$3:Z$42)</f>
        <v>7.590317761311173</v>
      </c>
      <c r="BW116">
        <f>(DD116-SUMIF('By HD'!$A$3:$A$42,$BE116,'By HD'!P$3:P$42))*$BR116*SUMIF('By HD'!$A$3:$A$42,$BE116,'By HD'!$W$3:$W$42)+$BR116*SUMIF('By HD'!$A$3:$A$42,$BE116,'By HD'!AA$3:AA$42)</f>
        <v>0.75603547816644989</v>
      </c>
      <c r="CD116">
        <f>$BR116*SUMIF('By HD'!$A$3:$A$42,$BE116,'By HD'!AR$3:AR$42)</f>
        <v>33.726507713884992</v>
      </c>
      <c r="CE116">
        <f>(DA116-SUMIF('By HD'!$A$3:$A$42,$BE116,'By HD'!M$3:M$42))*$BR116*SUMIF('By HD'!$A$3:$A$42,$BE116,'By HD'!$AR$3:$AR$42)+$BR116*SUMIF('By HD'!$A$3:$A$42,$BE116,'By HD'!AS$3:AS$42)</f>
        <v>13.656511805401195</v>
      </c>
      <c r="CF116">
        <f>(DB116-SUMIF('By HD'!$A$3:$A$42,$BE116,'By HD'!N$3:N$42))*$BR116*SUMIF('By HD'!$A$3:$A$42,$BE116,'By HD'!$AR$3:$AR$42)+$BR116*SUMIF('By HD'!$A$3:$A$42,$BE116,'By HD'!AT$3:AT$42)</f>
        <v>16.766635062326774</v>
      </c>
      <c r="CG116">
        <f>(DC116-SUMIF('By HD'!$A$3:$A$42,$BE116,'By HD'!O$3:O$42))*$BR116*SUMIF('By HD'!$A$3:$A$42,$BE116,'By HD'!$AR$3:$AR$42)+$BR116*SUMIF('By HD'!$A$3:$A$42,$BE116,'By HD'!AU$3:AU$42)</f>
        <v>3.0797811235539538</v>
      </c>
      <c r="CH116">
        <f>(DD116-SUMIF('By HD'!$A$3:$A$42,$BE116,'By HD'!P$3:P$42))*$BR116*SUMIF('By HD'!$A$3:$A$42,$BE116,'By HD'!$AR$3:$AR$42)+$BR116*SUMIF('By HD'!$A$3:$A$42,$BE116,'By HD'!AV$3:AV$42)</f>
        <v>0.2235797226030698</v>
      </c>
      <c r="CO116">
        <f t="shared" si="63"/>
        <v>703.77279102384296</v>
      </c>
      <c r="CP116">
        <f t="shared" si="63"/>
        <v>243.51871868662329</v>
      </c>
      <c r="CQ116">
        <f t="shared" si="67"/>
        <v>401.60435825158498</v>
      </c>
      <c r="CR116">
        <f t="shared" si="67"/>
        <v>50.670098884865126</v>
      </c>
      <c r="CS116">
        <f t="shared" si="67"/>
        <v>7.97961520076952</v>
      </c>
      <c r="CZ116" s="6"/>
      <c r="DA116">
        <f t="shared" si="65"/>
        <v>0.33273381294964027</v>
      </c>
      <c r="DB116">
        <f t="shared" si="65"/>
        <v>0.58273381294964033</v>
      </c>
      <c r="DC116">
        <f t="shared" si="65"/>
        <v>7.1942446043165464E-2</v>
      </c>
      <c r="DD116">
        <f t="shared" si="65"/>
        <v>1.2589928057553957E-2</v>
      </c>
      <c r="DE116">
        <f t="shared" si="65"/>
        <v>0</v>
      </c>
      <c r="DF116">
        <f t="shared" si="65"/>
        <v>0</v>
      </c>
      <c r="DG116">
        <f t="shared" si="65"/>
        <v>0</v>
      </c>
      <c r="DH116">
        <f t="shared" si="65"/>
        <v>0</v>
      </c>
      <c r="DI116">
        <f t="shared" si="65"/>
        <v>0</v>
      </c>
      <c r="DJ116">
        <f t="shared" si="65"/>
        <v>0</v>
      </c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</row>
    <row r="117" spans="4:149" x14ac:dyDescent="0.3"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V117" s="6"/>
      <c r="AW117" s="6"/>
      <c r="AX117" s="6"/>
      <c r="AY117" s="6"/>
      <c r="AZ117" s="6"/>
      <c r="BA117" s="6"/>
      <c r="BD117" s="6"/>
      <c r="BE117">
        <v>19</v>
      </c>
      <c r="BF117" t="s">
        <v>448</v>
      </c>
      <c r="BG117">
        <f>SUMIFS('Pres Converted'!M$2:M$10000,'Pres Converted'!$E$2:$E$10000,$BF117,'Pres Converted'!$D$2:$D$10000,"ED",'Pres Converted'!$C$2:$C$10000,$BE117)</f>
        <v>1122</v>
      </c>
      <c r="BH117">
        <f>SUMIFS('Pres Converted'!I$2:I$10000,'Pres Converted'!$E$2:$E$10000,$BF117,'Pres Converted'!$D$2:$D$10000,"ED",'Pres Converted'!$C$2:$C$10000,$BE117)</f>
        <v>403</v>
      </c>
      <c r="BI117">
        <f>SUMIFS('Pres Converted'!J$2:J$10000,'Pres Converted'!$E$2:$E$10000,$BF117,'Pres Converted'!$D$2:$D$10000,"ED",'Pres Converted'!$C$2:$C$10000,$BE117)</f>
        <v>614</v>
      </c>
      <c r="BJ117">
        <f>SUMIFS('Pres Converted'!K$2:K$10000,'Pres Converted'!$E$2:$E$10000,$BF117,'Pres Converted'!$D$2:$D$10000,"ED",'Pres Converted'!$C$2:$C$10000,$BE117)</f>
        <v>105</v>
      </c>
      <c r="BK117">
        <f>SUMIFS('Pres Converted'!L$2:L$10000,'Pres Converted'!$E$2:$E$10000,$BF117,'Pres Converted'!$D$2:$D$10000,"ED",'Pres Converted'!$C$2:$C$10000,$BE117)</f>
        <v>0</v>
      </c>
      <c r="BR117">
        <f>BG117/SUMIF('By HD'!$A$3:$A$42,$BE117,'By HD'!$B$3:$B$42)</f>
        <v>0.39340813464235624</v>
      </c>
      <c r="BS117">
        <f>$BR117*SUMIF('By HD'!$A$3:$A$42,$BE117,'By HD'!W$3:W$42)</f>
        <v>230.14375876577841</v>
      </c>
      <c r="BT117">
        <f>(DA117-SUMIF('By HD'!$A$3:$A$42,$BE117,'By HD'!M$3:M$42))*$BR117*SUMIF('By HD'!$A$3:$A$42,$BE117,'By HD'!$W$3:$W$42)+$BR117*SUMIF('By HD'!$A$3:$A$42,$BE117,'By HD'!X$3:X$42)</f>
        <v>96.617721084487854</v>
      </c>
      <c r="BU117">
        <f>(DB117-SUMIF('By HD'!$A$3:$A$42,$BE117,'By HD'!N$3:N$42))*$BR117*SUMIF('By HD'!$A$3:$A$42,$BE117,'By HD'!$W$3:$W$42)+$BR117*SUMIF('By HD'!$A$3:$A$42,$BE117,'By HD'!Y$3:Y$42)</f>
        <v>114.60029771681593</v>
      </c>
      <c r="BV117">
        <f>(DC117-SUMIF('By HD'!$A$3:$A$42,$BE117,'By HD'!O$3:O$42))*$BR117*SUMIF('By HD'!$A$3:$A$42,$BE117,'By HD'!$W$3:$W$42)+$BR117*SUMIF('By HD'!$A$3:$A$42,$BE117,'By HD'!Z$3:Z$42)</f>
        <v>20.297564613499247</v>
      </c>
      <c r="BW117">
        <f>(DD117-SUMIF('By HD'!$A$3:$A$42,$BE117,'By HD'!P$3:P$42))*$BR117*SUMIF('By HD'!$A$3:$A$42,$BE117,'By HD'!$W$3:$W$42)+$BR117*SUMIF('By HD'!$A$3:$A$42,$BE117,'By HD'!AA$3:AA$42)</f>
        <v>-1.3718246490246258</v>
      </c>
      <c r="CD117">
        <f>$BR117*SUMIF('By HD'!$A$3:$A$42,$BE117,'By HD'!AR$3:AR$42)</f>
        <v>68.059607293127627</v>
      </c>
      <c r="CE117">
        <f>(DA117-SUMIF('By HD'!$A$3:$A$42,$BE117,'By HD'!M$3:M$42))*$BR117*SUMIF('By HD'!$A$3:$A$42,$BE117,'By HD'!$AR$3:$AR$42)+$BR117*SUMIF('By HD'!$A$3:$A$42,$BE117,'By HD'!AS$3:AS$42)</f>
        <v>29.358563858142414</v>
      </c>
      <c r="CF117">
        <f>(DB117-SUMIF('By HD'!$A$3:$A$42,$BE117,'By HD'!N$3:N$42))*$BR117*SUMIF('By HD'!$A$3:$A$42,$BE117,'By HD'!$AR$3:$AR$42)+$BR117*SUMIF('By HD'!$A$3:$A$42,$BE117,'By HD'!AT$3:AT$42)</f>
        <v>31.418934376407684</v>
      </c>
      <c r="CG117">
        <f>(DC117-SUMIF('By HD'!$A$3:$A$42,$BE117,'By HD'!O$3:O$42))*$BR117*SUMIF('By HD'!$A$3:$A$42,$BE117,'By HD'!$AR$3:$AR$42)+$BR117*SUMIF('By HD'!$A$3:$A$42,$BE117,'By HD'!AU$3:AU$42)</f>
        <v>7.6877939547848113</v>
      </c>
      <c r="CH117">
        <f>(DD117-SUMIF('By HD'!$A$3:$A$42,$BE117,'By HD'!P$3:P$42))*$BR117*SUMIF('By HD'!$A$3:$A$42,$BE117,'By HD'!$AR$3:$AR$42)+$BR117*SUMIF('By HD'!$A$3:$A$42,$BE117,'By HD'!AV$3:AV$42)</f>
        <v>-0.40568489620728249</v>
      </c>
      <c r="CO117">
        <f t="shared" si="63"/>
        <v>1420.2033660589059</v>
      </c>
      <c r="CP117">
        <f t="shared" si="63"/>
        <v>528.97628494263029</v>
      </c>
      <c r="CQ117">
        <f t="shared" si="67"/>
        <v>760.01923209322365</v>
      </c>
      <c r="CR117">
        <f t="shared" si="67"/>
        <v>132.98535856828406</v>
      </c>
      <c r="CS117">
        <f t="shared" si="67"/>
        <v>-1.7775095452319083</v>
      </c>
      <c r="CZ117" s="6"/>
      <c r="DA117">
        <f t="shared" si="65"/>
        <v>0.3591800356506239</v>
      </c>
      <c r="DB117">
        <f t="shared" si="65"/>
        <v>0.54723707664884136</v>
      </c>
      <c r="DC117">
        <f t="shared" si="65"/>
        <v>9.3582887700534759E-2</v>
      </c>
      <c r="DD117">
        <f t="shared" si="65"/>
        <v>0</v>
      </c>
      <c r="DE117">
        <f t="shared" si="65"/>
        <v>0</v>
      </c>
      <c r="DF117">
        <f t="shared" si="65"/>
        <v>0</v>
      </c>
      <c r="DG117">
        <f t="shared" si="65"/>
        <v>0</v>
      </c>
      <c r="DH117">
        <f t="shared" si="65"/>
        <v>0</v>
      </c>
      <c r="DI117">
        <f t="shared" si="65"/>
        <v>0</v>
      </c>
      <c r="DJ117">
        <f t="shared" si="65"/>
        <v>0</v>
      </c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</row>
    <row r="118" spans="4:149" x14ac:dyDescent="0.3"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V118" s="6"/>
      <c r="AW118" s="6"/>
      <c r="AX118" s="6"/>
      <c r="AY118" s="6"/>
      <c r="AZ118" s="6"/>
      <c r="BA118" s="6"/>
      <c r="BD118" s="6"/>
      <c r="BE118">
        <v>19</v>
      </c>
      <c r="BF118" t="s">
        <v>436</v>
      </c>
      <c r="BG118">
        <f>SUMIFS('Pres Converted'!M$2:M$10000,'Pres Converted'!$E$2:$E$10000,$BF118,'Pres Converted'!$D$2:$D$10000,"ED",'Pres Converted'!$C$2:$C$10000,$BE118)</f>
        <v>218</v>
      </c>
      <c r="BH118">
        <f>SUMIFS('Pres Converted'!I$2:I$10000,'Pres Converted'!$E$2:$E$10000,$BF118,'Pres Converted'!$D$2:$D$10000,"ED",'Pres Converted'!$C$2:$C$10000,$BE118)</f>
        <v>86</v>
      </c>
      <c r="BI118">
        <f>SUMIFS('Pres Converted'!J$2:J$10000,'Pres Converted'!$E$2:$E$10000,$BF118,'Pres Converted'!$D$2:$D$10000,"ED",'Pres Converted'!$C$2:$C$10000,$BE118)</f>
        <v>112</v>
      </c>
      <c r="BJ118">
        <f>SUMIFS('Pres Converted'!K$2:K$10000,'Pres Converted'!$E$2:$E$10000,$BF118,'Pres Converted'!$D$2:$D$10000,"ED",'Pres Converted'!$C$2:$C$10000,$BE118)</f>
        <v>20</v>
      </c>
      <c r="BK118">
        <f>SUMIFS('Pres Converted'!L$2:L$10000,'Pres Converted'!$E$2:$E$10000,$BF118,'Pres Converted'!$D$2:$D$10000,"ED",'Pres Converted'!$C$2:$C$10000,$BE118)</f>
        <v>0</v>
      </c>
      <c r="BR118">
        <f>BG118/SUMIF('By HD'!$A$3:$A$42,$BE118,'By HD'!$B$3:$B$42)</f>
        <v>7.6437587657784009E-2</v>
      </c>
      <c r="BS118">
        <f>$BR118*SUMIF('By HD'!$A$3:$A$42,$BE118,'By HD'!W$3:W$42)</f>
        <v>44.715988779803645</v>
      </c>
      <c r="BT118">
        <f>(DA118-SUMIF('By HD'!$A$3:$A$42,$BE118,'By HD'!M$3:M$42))*$BR118*SUMIF('By HD'!$A$3:$A$42,$BE118,'By HD'!$W$3:$W$42)+$BR118*SUMIF('By HD'!$A$3:$A$42,$BE118,'By HD'!X$3:X$42)</f>
        <v>20.351589101617133</v>
      </c>
      <c r="BU118">
        <f>(DB118-SUMIF('By HD'!$A$3:$A$42,$BE118,'By HD'!N$3:N$42))*$BR118*SUMIF('By HD'!$A$3:$A$42,$BE118,'By HD'!$W$3:$W$42)+$BR118*SUMIF('By HD'!$A$3:$A$42,$BE118,'By HD'!Y$3:Y$42)</f>
        <v>20.769473059923008</v>
      </c>
      <c r="BV118">
        <f>(DC118-SUMIF('By HD'!$A$3:$A$42,$BE118,'By HD'!O$3:O$42))*$BR118*SUMIF('By HD'!$A$3:$A$42,$BE118,'By HD'!$W$3:$W$42)+$BR118*SUMIF('By HD'!$A$3:$A$42,$BE118,'By HD'!Z$3:Z$42)</f>
        <v>3.861466523332461</v>
      </c>
      <c r="BW118">
        <f>(DD118-SUMIF('By HD'!$A$3:$A$42,$BE118,'By HD'!P$3:P$42))*$BR118*SUMIF('By HD'!$A$3:$A$42,$BE118,'By HD'!$W$3:$W$42)+$BR118*SUMIF('By HD'!$A$3:$A$42,$BE118,'By HD'!AA$3:AA$42)</f>
        <v>-0.26653990506895581</v>
      </c>
      <c r="CD118">
        <f>$BR118*SUMIF('By HD'!$A$3:$A$42,$BE118,'By HD'!AR$3:AR$42)</f>
        <v>13.223702664796633</v>
      </c>
      <c r="CE118">
        <f>(DA118-SUMIF('By HD'!$A$3:$A$42,$BE118,'By HD'!M$3:M$42))*$BR118*SUMIF('By HD'!$A$3:$A$42,$BE118,'By HD'!$AR$3:$AR$42)+$BR118*SUMIF('By HD'!$A$3:$A$42,$BE118,'By HD'!AS$3:AS$42)</f>
        <v>6.1712486402593392</v>
      </c>
      <c r="CF118">
        <f>(DB118-SUMIF('By HD'!$A$3:$A$42,$BE118,'By HD'!N$3:N$42))*$BR118*SUMIF('By HD'!$A$3:$A$42,$BE118,'By HD'!$AR$3:$AR$42)+$BR118*SUMIF('By HD'!$A$3:$A$42,$BE118,'By HD'!AT$3:AT$42)</f>
        <v>5.6618986405543996</v>
      </c>
      <c r="CG118">
        <f>(DC118-SUMIF('By HD'!$A$3:$A$42,$BE118,'By HD'!O$3:O$42))*$BR118*SUMIF('By HD'!$A$3:$A$42,$BE118,'By HD'!$AR$3:$AR$42)+$BR118*SUMIF('By HD'!$A$3:$A$42,$BE118,'By HD'!AU$3:AU$42)</f>
        <v>1.4693782960802095</v>
      </c>
      <c r="CH118">
        <f>(DD118-SUMIF('By HD'!$A$3:$A$42,$BE118,'By HD'!P$3:P$42))*$BR118*SUMIF('By HD'!$A$3:$A$42,$BE118,'By HD'!$AR$3:$AR$42)+$BR118*SUMIF('By HD'!$A$3:$A$42,$BE118,'By HD'!AV$3:AV$42)</f>
        <v>-7.8822912097315137E-2</v>
      </c>
      <c r="CO118">
        <f t="shared" si="63"/>
        <v>275.93969144460027</v>
      </c>
      <c r="CP118">
        <f t="shared" si="63"/>
        <v>112.52283774187647</v>
      </c>
      <c r="CQ118">
        <f t="shared" si="67"/>
        <v>138.4313717004774</v>
      </c>
      <c r="CR118">
        <f t="shared" si="67"/>
        <v>25.330844819412668</v>
      </c>
      <c r="CS118">
        <f t="shared" si="67"/>
        <v>-0.34536281716627093</v>
      </c>
      <c r="CZ118" s="6"/>
      <c r="DA118">
        <f t="shared" si="65"/>
        <v>0.39449541284403672</v>
      </c>
      <c r="DB118">
        <f t="shared" si="65"/>
        <v>0.51376146788990829</v>
      </c>
      <c r="DC118">
        <f t="shared" si="65"/>
        <v>9.1743119266055051E-2</v>
      </c>
      <c r="DD118">
        <f t="shared" si="65"/>
        <v>0</v>
      </c>
      <c r="DE118">
        <f t="shared" si="65"/>
        <v>0</v>
      </c>
      <c r="DF118">
        <f t="shared" si="65"/>
        <v>0</v>
      </c>
      <c r="DG118">
        <f t="shared" si="65"/>
        <v>0</v>
      </c>
      <c r="DH118">
        <f t="shared" si="65"/>
        <v>0</v>
      </c>
      <c r="DI118">
        <f t="shared" si="65"/>
        <v>0</v>
      </c>
      <c r="DJ118">
        <f t="shared" si="65"/>
        <v>0</v>
      </c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</row>
    <row r="119" spans="4:149" x14ac:dyDescent="0.3"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V119" s="6"/>
      <c r="AW119" s="6"/>
      <c r="AX119" s="6"/>
      <c r="AY119" s="6"/>
      <c r="AZ119" s="6"/>
      <c r="BA119" s="6"/>
      <c r="BD119" s="6"/>
      <c r="BE119">
        <v>19</v>
      </c>
      <c r="BF119" t="s">
        <v>449</v>
      </c>
      <c r="BG119">
        <f>SUMIFS('Pres Converted'!M$2:M$10000,'Pres Converted'!$E$2:$E$10000,$BF119,'Pres Converted'!$D$2:$D$10000,"ED",'Pres Converted'!$C$2:$C$10000,$BE119)</f>
        <v>18</v>
      </c>
      <c r="BH119">
        <f>SUMIFS('Pres Converted'!I$2:I$10000,'Pres Converted'!$E$2:$E$10000,$BF119,'Pres Converted'!$D$2:$D$10000,"ED",'Pres Converted'!$C$2:$C$10000,$BE119)</f>
        <v>2</v>
      </c>
      <c r="BI119">
        <f>SUMIFS('Pres Converted'!J$2:J$10000,'Pres Converted'!$E$2:$E$10000,$BF119,'Pres Converted'!$D$2:$D$10000,"ED",'Pres Converted'!$C$2:$C$10000,$BE119)</f>
        <v>14</v>
      </c>
      <c r="BJ119">
        <f>SUMIFS('Pres Converted'!K$2:K$10000,'Pres Converted'!$E$2:$E$10000,$BF119,'Pres Converted'!$D$2:$D$10000,"ED",'Pres Converted'!$C$2:$C$10000,$BE119)</f>
        <v>2</v>
      </c>
      <c r="BK119">
        <f>SUMIFS('Pres Converted'!L$2:L$10000,'Pres Converted'!$E$2:$E$10000,$BF119,'Pres Converted'!$D$2:$D$10000,"ED",'Pres Converted'!$C$2:$C$10000,$BE119)</f>
        <v>0</v>
      </c>
      <c r="BR119">
        <f>BG119/SUMIF('By HD'!$A$3:$A$42,$BE119,'By HD'!$B$3:$B$42)</f>
        <v>6.311360448807854E-3</v>
      </c>
      <c r="BS119">
        <f>$BR119*SUMIF('By HD'!$A$3:$A$42,$BE119,'By HD'!W$3:W$42)</f>
        <v>3.6921458625525947</v>
      </c>
      <c r="BT119">
        <f>(DA119-SUMIF('By HD'!$A$3:$A$42,$BE119,'By HD'!M$3:M$42))*$BR119*SUMIF('By HD'!$A$3:$A$42,$BE119,'By HD'!$W$3:$W$42)+$BR119*SUMIF('By HD'!$A$3:$A$42,$BE119,'By HD'!X$3:X$42)</f>
        <v>0.6341102624274888</v>
      </c>
      <c r="BU119">
        <f>(DB119-SUMIF('By HD'!$A$3:$A$42,$BE119,'By HD'!N$3:N$42))*$BR119*SUMIF('By HD'!$A$3:$A$42,$BE119,'By HD'!$W$3:$W$42)+$BR119*SUMIF('By HD'!$A$3:$A$42,$BE119,'By HD'!Y$3:Y$42)</f>
        <v>2.6896973458255715</v>
      </c>
      <c r="BV119">
        <f>(DC119-SUMIF('By HD'!$A$3:$A$42,$BE119,'By HD'!O$3:O$42))*$BR119*SUMIF('By HD'!$A$3:$A$42,$BE119,'By HD'!$W$3:$W$42)+$BR119*SUMIF('By HD'!$A$3:$A$42,$BE119,'By HD'!Z$3:Z$42)</f>
        <v>0.39034613636944815</v>
      </c>
      <c r="BW119">
        <f>(DD119-SUMIF('By HD'!$A$3:$A$42,$BE119,'By HD'!P$3:P$42))*$BR119*SUMIF('By HD'!$A$3:$A$42,$BE119,'By HD'!$W$3:$W$42)+$BR119*SUMIF('By HD'!$A$3:$A$42,$BE119,'By HD'!AA$3:AA$42)</f>
        <v>-2.2007882069913783E-2</v>
      </c>
      <c r="CD119">
        <f>$BR119*SUMIF('By HD'!$A$3:$A$42,$BE119,'By HD'!AR$3:AR$42)</f>
        <v>1.0918653576437587</v>
      </c>
      <c r="CE119">
        <f>(DA119-SUMIF('By HD'!$A$3:$A$42,$BE119,'By HD'!M$3:M$42))*$BR119*SUMIF('By HD'!$A$3:$A$42,$BE119,'By HD'!$AR$3:$AR$42)+$BR119*SUMIF('By HD'!$A$3:$A$42,$BE119,'By HD'!AS$3:AS$42)</f>
        <v>0.20013513805916566</v>
      </c>
      <c r="CF119">
        <f>(DB119-SUMIF('By HD'!$A$3:$A$42,$BE119,'By HD'!N$3:N$42))*$BR119*SUMIF('By HD'!$A$3:$A$42,$BE119,'By HD'!$AR$3:$AR$42)+$BR119*SUMIF('By HD'!$A$3:$A$42,$BE119,'By HD'!AT$3:AT$42)</f>
        <v>0.75576648064693153</v>
      </c>
      <c r="CG119">
        <f>(DC119-SUMIF('By HD'!$A$3:$A$42,$BE119,'By HD'!O$3:O$42))*$BR119*SUMIF('By HD'!$A$3:$A$42,$BE119,'By HD'!$AR$3:$AR$42)+$BR119*SUMIF('By HD'!$A$3:$A$42,$BE119,'By HD'!AU$3:AU$42)</f>
        <v>0.14247205278055899</v>
      </c>
      <c r="CH119">
        <f>(DD119-SUMIF('By HD'!$A$3:$A$42,$BE119,'By HD'!P$3:P$42))*$BR119*SUMIF('By HD'!$A$3:$A$42,$BE119,'By HD'!$AR$3:$AR$42)+$BR119*SUMIF('By HD'!$A$3:$A$42,$BE119,'By HD'!AV$3:AV$42)</f>
        <v>-6.5083138428975798E-3</v>
      </c>
      <c r="CO119">
        <f t="shared" si="63"/>
        <v>22.784011220196351</v>
      </c>
      <c r="CP119">
        <f t="shared" si="63"/>
        <v>2.8342454004866546</v>
      </c>
      <c r="CQ119">
        <f t="shared" si="67"/>
        <v>17.445463826472505</v>
      </c>
      <c r="CR119">
        <f t="shared" si="67"/>
        <v>2.532818189150007</v>
      </c>
      <c r="CS119">
        <f t="shared" si="67"/>
        <v>-2.8516195912811362E-2</v>
      </c>
      <c r="CZ119" s="6"/>
      <c r="DA119">
        <f t="shared" si="65"/>
        <v>0.1111111111111111</v>
      </c>
      <c r="DB119">
        <f t="shared" si="65"/>
        <v>0.77777777777777779</v>
      </c>
      <c r="DC119">
        <f t="shared" si="65"/>
        <v>0.1111111111111111</v>
      </c>
      <c r="DD119">
        <f t="shared" si="65"/>
        <v>0</v>
      </c>
      <c r="DE119">
        <f t="shared" si="65"/>
        <v>0</v>
      </c>
      <c r="DF119">
        <f t="shared" ref="DF119:DJ128" si="68">BM119/$BG119</f>
        <v>0</v>
      </c>
      <c r="DG119">
        <f t="shared" si="68"/>
        <v>0</v>
      </c>
      <c r="DH119">
        <f t="shared" si="68"/>
        <v>0</v>
      </c>
      <c r="DI119">
        <f t="shared" si="68"/>
        <v>0</v>
      </c>
      <c r="DJ119">
        <f t="shared" si="68"/>
        <v>0</v>
      </c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</row>
    <row r="120" spans="4:149" x14ac:dyDescent="0.3"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V120" s="6"/>
      <c r="AW120" s="6"/>
      <c r="AX120" s="6"/>
      <c r="AY120" s="6"/>
      <c r="AZ120" s="6"/>
      <c r="BA120" s="6"/>
      <c r="BD120" s="6"/>
      <c r="BE120">
        <v>20</v>
      </c>
      <c r="BF120" t="s">
        <v>449</v>
      </c>
      <c r="BG120">
        <f>SUMIFS('Pres Converted'!M$2:M$10000,'Pres Converted'!$E$2:$E$10000,$BF120,'Pres Converted'!$D$2:$D$10000,"ED",'Pres Converted'!$C$2:$C$10000,$BE120)</f>
        <v>15451</v>
      </c>
      <c r="BH120">
        <f>SUMIFS('Pres Converted'!I$2:I$10000,'Pres Converted'!$E$2:$E$10000,$BF120,'Pres Converted'!$D$2:$D$10000,"ED",'Pres Converted'!$C$2:$C$10000,$BE120)</f>
        <v>5137</v>
      </c>
      <c r="BI120">
        <f>SUMIFS('Pres Converted'!J$2:J$10000,'Pres Converted'!$E$2:$E$10000,$BF120,'Pres Converted'!$D$2:$D$10000,"ED",'Pres Converted'!$C$2:$C$10000,$BE120)</f>
        <v>8606</v>
      </c>
      <c r="BJ120">
        <f>SUMIFS('Pres Converted'!K$2:K$10000,'Pres Converted'!$E$2:$E$10000,$BF120,'Pres Converted'!$D$2:$D$10000,"ED",'Pres Converted'!$C$2:$C$10000,$BE120)</f>
        <v>1456</v>
      </c>
      <c r="BK120">
        <f>SUMIFS('Pres Converted'!L$2:L$10000,'Pres Converted'!$E$2:$E$10000,$BF120,'Pres Converted'!$D$2:$D$10000,"ED",'Pres Converted'!$C$2:$C$10000,$BE120)</f>
        <v>252</v>
      </c>
      <c r="BR120">
        <f>BG120/SUMIF('By HD'!$A$3:$A$42,$BE120,'By HD'!$B$3:$B$42)</f>
        <v>0.99561827437334882</v>
      </c>
      <c r="BS120">
        <f>$BR120*SUMIF('By HD'!$A$3:$A$42,$BE120,'By HD'!W$3:W$42)</f>
        <v>2501.9887235002257</v>
      </c>
      <c r="BT120">
        <f>(DA120-SUMIF('By HD'!$A$3:$A$42,$BE120,'By HD'!M$3:M$42))*$BR120*SUMIF('By HD'!$A$3:$A$42,$BE120,'By HD'!$W$3:$W$42)+$BR120*SUMIF('By HD'!$A$3:$A$42,$BE120,'By HD'!X$3:X$42)</f>
        <v>1135.9372502570295</v>
      </c>
      <c r="BU120">
        <f>(DB120-SUMIF('By HD'!$A$3:$A$42,$BE120,'By HD'!N$3:N$42))*$BR120*SUMIF('By HD'!$A$3:$A$42,$BE120,'By HD'!$W$3:$W$42)+$BR120*SUMIF('By HD'!$A$3:$A$42,$BE120,'By HD'!Y$3:Y$42)</f>
        <v>1124.8672907623268</v>
      </c>
      <c r="BV120">
        <f>(DC120-SUMIF('By HD'!$A$3:$A$42,$BE120,'By HD'!O$3:O$42))*$BR120*SUMIF('By HD'!$A$3:$A$42,$BE120,'By HD'!$W$3:$W$42)+$BR120*SUMIF('By HD'!$A$3:$A$42,$BE120,'By HD'!Z$3:Z$42)</f>
        <v>178.28142832931698</v>
      </c>
      <c r="BW120">
        <f>(DD120-SUMIF('By HD'!$A$3:$A$42,$BE120,'By HD'!P$3:P$42))*$BR120*SUMIF('By HD'!$A$3:$A$42,$BE120,'By HD'!$W$3:$W$42)+$BR120*SUMIF('By HD'!$A$3:$A$42,$BE120,'By HD'!AA$3:AA$42)</f>
        <v>62.9027541515525</v>
      </c>
      <c r="CD120">
        <f>$BR120*SUMIF('By HD'!$A$3:$A$42,$BE120,'By HD'!AR$3:AR$42)</f>
        <v>1059.3378439332432</v>
      </c>
      <c r="CE120">
        <f>(DA120-SUMIF('By HD'!$A$3:$A$42,$BE120,'By HD'!M$3:M$42))*$BR120*SUMIF('By HD'!$A$3:$A$42,$BE120,'By HD'!$AR$3:$AR$42)+$BR120*SUMIF('By HD'!$A$3:$A$42,$BE120,'By HD'!AS$3:AS$42)</f>
        <v>403.19864200686044</v>
      </c>
      <c r="CF120">
        <f>(DB120-SUMIF('By HD'!$A$3:$A$42,$BE120,'By HD'!N$3:N$42))*$BR120*SUMIF('By HD'!$A$3:$A$42,$BE120,'By HD'!$AR$3:$AR$42)+$BR120*SUMIF('By HD'!$A$3:$A$42,$BE120,'By HD'!AT$3:AT$42)</f>
        <v>528.596516476391</v>
      </c>
      <c r="CG120">
        <f>(DC120-SUMIF('By HD'!$A$3:$A$42,$BE120,'By HD'!O$3:O$42))*$BR120*SUMIF('By HD'!$A$3:$A$42,$BE120,'By HD'!$AR$3:$AR$42)+$BR120*SUMIF('By HD'!$A$3:$A$42,$BE120,'By HD'!AU$3:AU$42)</f>
        <v>109.54585167662856</v>
      </c>
      <c r="CH120">
        <f>(DD120-SUMIF('By HD'!$A$3:$A$42,$BE120,'By HD'!P$3:P$42))*$BR120*SUMIF('By HD'!$A$3:$A$42,$BE120,'By HD'!$AR$3:$AR$42)+$BR120*SUMIF('By HD'!$A$3:$A$42,$BE120,'By HD'!AV$3:AV$42)</f>
        <v>17.996833773363154</v>
      </c>
      <c r="CO120">
        <f t="shared" si="63"/>
        <v>19012.326567433469</v>
      </c>
      <c r="CP120">
        <f t="shared" si="63"/>
        <v>6676.1358922638901</v>
      </c>
      <c r="CQ120">
        <f t="shared" si="67"/>
        <v>10259.463807238717</v>
      </c>
      <c r="CR120">
        <f t="shared" si="67"/>
        <v>1743.8272800059456</v>
      </c>
      <c r="CS120">
        <f t="shared" si="67"/>
        <v>332.89958792491564</v>
      </c>
      <c r="CZ120" s="6"/>
      <c r="DA120">
        <f t="shared" ref="DA120:DE128" si="69">BH120/$BG120</f>
        <v>0.33247039026600222</v>
      </c>
      <c r="DB120">
        <f t="shared" si="69"/>
        <v>0.55698660280887968</v>
      </c>
      <c r="DC120">
        <f t="shared" si="69"/>
        <v>9.4233382952559702E-2</v>
      </c>
      <c r="DD120">
        <f t="shared" si="69"/>
        <v>1.6309623972558411E-2</v>
      </c>
      <c r="DE120">
        <f t="shared" si="69"/>
        <v>0</v>
      </c>
      <c r="DF120">
        <f t="shared" si="68"/>
        <v>0</v>
      </c>
      <c r="DG120">
        <f t="shared" si="68"/>
        <v>0</v>
      </c>
      <c r="DH120">
        <f t="shared" si="68"/>
        <v>0</v>
      </c>
      <c r="DI120">
        <f t="shared" si="68"/>
        <v>0</v>
      </c>
      <c r="DJ120">
        <f t="shared" si="68"/>
        <v>0</v>
      </c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</row>
    <row r="121" spans="4:149" x14ac:dyDescent="0.3"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V121" s="6"/>
      <c r="AW121" s="6"/>
      <c r="AX121" s="6"/>
      <c r="AY121" s="6"/>
      <c r="AZ121" s="6"/>
      <c r="BA121" s="6"/>
      <c r="BD121" s="6"/>
      <c r="BE121">
        <v>20</v>
      </c>
      <c r="BF121" t="s">
        <v>446</v>
      </c>
      <c r="BG121">
        <f>SUMIFS('Pres Converted'!M$2:M$10000,'Pres Converted'!$E$2:$E$10000,$BF121,'Pres Converted'!$D$2:$D$10000,"ED",'Pres Converted'!$C$2:$C$10000,$BE121)</f>
        <v>12</v>
      </c>
      <c r="BH121">
        <f>SUMIFS('Pres Converted'!I$2:I$10000,'Pres Converted'!$E$2:$E$10000,$BF121,'Pres Converted'!$D$2:$D$10000,"ED",'Pres Converted'!$C$2:$C$10000,$BE121)</f>
        <v>0</v>
      </c>
      <c r="BI121">
        <f>SUMIFS('Pres Converted'!J$2:J$10000,'Pres Converted'!$E$2:$E$10000,$BF121,'Pres Converted'!$D$2:$D$10000,"ED",'Pres Converted'!$C$2:$C$10000,$BE121)</f>
        <v>7</v>
      </c>
      <c r="BJ121">
        <f>SUMIFS('Pres Converted'!K$2:K$10000,'Pres Converted'!$E$2:$E$10000,$BF121,'Pres Converted'!$D$2:$D$10000,"ED",'Pres Converted'!$C$2:$C$10000,$BE121)</f>
        <v>5</v>
      </c>
      <c r="BK121">
        <f>SUMIFS('Pres Converted'!L$2:L$10000,'Pres Converted'!$E$2:$E$10000,$BF121,'Pres Converted'!$D$2:$D$10000,"ED",'Pres Converted'!$C$2:$C$10000,$BE121)</f>
        <v>0</v>
      </c>
      <c r="BR121">
        <f>BG121/SUMIF('By HD'!$A$3:$A$42,$BE121,'By HD'!$B$3:$B$42)</f>
        <v>7.7324569882080026E-4</v>
      </c>
      <c r="BS121">
        <f>$BR121*SUMIF('By HD'!$A$3:$A$42,$BE121,'By HD'!W$3:W$42)</f>
        <v>1.9431664411366711</v>
      </c>
      <c r="BT121">
        <f>(DA121-SUMIF('By HD'!$A$3:$A$42,$BE121,'By HD'!M$3:M$42))*$BR121*SUMIF('By HD'!$A$3:$A$42,$BE121,'By HD'!$W$3:$W$42)+$BR121*SUMIF('By HD'!$A$3:$A$42,$BE121,'By HD'!X$3:X$42)</f>
        <v>0.23617895249273646</v>
      </c>
      <c r="BU121">
        <f>(DB121-SUMIF('By HD'!$A$3:$A$42,$BE121,'By HD'!N$3:N$42))*$BR121*SUMIF('By HD'!$A$3:$A$42,$BE121,'By HD'!$W$3:$W$42)+$BR121*SUMIF('By HD'!$A$3:$A$42,$BE121,'By HD'!Y$3:Y$42)</f>
        <v>0.92482286979660255</v>
      </c>
      <c r="BV121">
        <f>(DC121-SUMIF('By HD'!$A$3:$A$42,$BE121,'By HD'!O$3:O$42))*$BR121*SUMIF('By HD'!$A$3:$A$42,$BE121,'By HD'!$W$3:$W$42)+$BR121*SUMIF('By HD'!$A$3:$A$42,$BE121,'By HD'!Z$3:Z$42)</f>
        <v>0.76500358676836056</v>
      </c>
      <c r="BW121">
        <f>(DD121-SUMIF('By HD'!$A$3:$A$42,$BE121,'By HD'!P$3:P$42))*$BR121*SUMIF('By HD'!$A$3:$A$42,$BE121,'By HD'!$W$3:$W$42)+$BR121*SUMIF('By HD'!$A$3:$A$42,$BE121,'By HD'!AA$3:AA$42)</f>
        <v>1.716103207897151E-2</v>
      </c>
      <c r="CD121">
        <f>$BR121*SUMIF('By HD'!$A$3:$A$42,$BE121,'By HD'!AR$3:AR$42)</f>
        <v>0.82273342354533152</v>
      </c>
      <c r="CE121">
        <f>(DA121-SUMIF('By HD'!$A$3:$A$42,$BE121,'By HD'!M$3:M$42))*$BR121*SUMIF('By HD'!$A$3:$A$42,$BE121,'By HD'!$AR$3:$AR$42)+$BR121*SUMIF('By HD'!$A$3:$A$42,$BE121,'By HD'!AS$3:AS$42)</f>
        <v>3.9609223178432185E-2</v>
      </c>
      <c r="CF121">
        <f>(DB121-SUMIF('By HD'!$A$3:$A$42,$BE121,'By HD'!N$3:N$42))*$BR121*SUMIF('By HD'!$A$3:$A$42,$BE121,'By HD'!$AR$3:$AR$42)+$BR121*SUMIF('By HD'!$A$3:$A$42,$BE121,'By HD'!AT$3:AT$42)</f>
        <v>0.43221016518142974</v>
      </c>
      <c r="CG121">
        <f>(DC121-SUMIF('By HD'!$A$3:$A$42,$BE121,'By HD'!O$3:O$42))*$BR121*SUMIF('By HD'!$A$3:$A$42,$BE121,'By HD'!$AR$3:$AR$42)+$BR121*SUMIF('By HD'!$A$3:$A$42,$BE121,'By HD'!AU$3:AU$42)</f>
        <v>0.35035528930837845</v>
      </c>
      <c r="CH121">
        <f>(DD121-SUMIF('By HD'!$A$3:$A$42,$BE121,'By HD'!P$3:P$42))*$BR121*SUMIF('By HD'!$A$3:$A$42,$BE121,'By HD'!$AR$3:$AR$42)+$BR121*SUMIF('By HD'!$A$3:$A$42,$BE121,'By HD'!AV$3:AV$42)</f>
        <v>5.587458770910797E-4</v>
      </c>
      <c r="CO121">
        <f t="shared" si="63"/>
        <v>14.765899864682003</v>
      </c>
      <c r="CP121">
        <f t="shared" si="63"/>
        <v>0.27578817567116864</v>
      </c>
      <c r="CQ121">
        <f t="shared" si="67"/>
        <v>8.3570330349780324</v>
      </c>
      <c r="CR121">
        <f t="shared" si="67"/>
        <v>6.1153588760767388</v>
      </c>
      <c r="CS121">
        <f t="shared" si="67"/>
        <v>1.7719777956062589E-2</v>
      </c>
      <c r="CZ121" s="6"/>
      <c r="DA121">
        <f t="shared" si="69"/>
        <v>0</v>
      </c>
      <c r="DB121">
        <f t="shared" si="69"/>
        <v>0.58333333333333337</v>
      </c>
      <c r="DC121">
        <f t="shared" si="69"/>
        <v>0.41666666666666669</v>
      </c>
      <c r="DD121">
        <f t="shared" si="69"/>
        <v>0</v>
      </c>
      <c r="DE121">
        <f t="shared" si="69"/>
        <v>0</v>
      </c>
      <c r="DF121">
        <f t="shared" si="68"/>
        <v>0</v>
      </c>
      <c r="DG121">
        <f t="shared" si="68"/>
        <v>0</v>
      </c>
      <c r="DH121">
        <f t="shared" si="68"/>
        <v>0</v>
      </c>
      <c r="DI121">
        <f t="shared" si="68"/>
        <v>0</v>
      </c>
      <c r="DJ121">
        <f t="shared" si="68"/>
        <v>0</v>
      </c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</row>
    <row r="122" spans="4:149" x14ac:dyDescent="0.3"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V122" s="6"/>
      <c r="AW122" s="6"/>
      <c r="AX122" s="6"/>
      <c r="AY122" s="6"/>
      <c r="AZ122" s="6"/>
      <c r="BA122" s="6"/>
      <c r="BB122" s="6"/>
      <c r="BC122" s="3"/>
      <c r="BD122" s="6"/>
      <c r="BE122">
        <v>20</v>
      </c>
      <c r="BF122" t="s">
        <v>448</v>
      </c>
      <c r="BG122">
        <f>SUMIFS('Pres Converted'!M$2:M$10000,'Pres Converted'!$E$2:$E$10000,$BF122,'Pres Converted'!$D$2:$D$10000,"ED",'Pres Converted'!$C$2:$C$10000,$BE122)</f>
        <v>56</v>
      </c>
      <c r="BH122">
        <f>SUMIFS('Pres Converted'!I$2:I$10000,'Pres Converted'!$E$2:$E$10000,$BF122,'Pres Converted'!$D$2:$D$10000,"ED",'Pres Converted'!$C$2:$C$10000,$BE122)</f>
        <v>23</v>
      </c>
      <c r="BI122">
        <f>SUMIFS('Pres Converted'!J$2:J$10000,'Pres Converted'!$E$2:$E$10000,$BF122,'Pres Converted'!$D$2:$D$10000,"ED",'Pres Converted'!$C$2:$C$10000,$BE122)</f>
        <v>32</v>
      </c>
      <c r="BJ122">
        <f>SUMIFS('Pres Converted'!K$2:K$10000,'Pres Converted'!$E$2:$E$10000,$BF122,'Pres Converted'!$D$2:$D$10000,"ED",'Pres Converted'!$C$2:$C$10000,$BE122)</f>
        <v>1</v>
      </c>
      <c r="BK122">
        <f>SUMIFS('Pres Converted'!L$2:L$10000,'Pres Converted'!$E$2:$E$10000,$BF122,'Pres Converted'!$D$2:$D$10000,"ED",'Pres Converted'!$C$2:$C$10000,$BE122)</f>
        <v>0</v>
      </c>
      <c r="BR122">
        <f>BG122/SUMIF('By HD'!$A$3:$A$42,$BE122,'By HD'!$B$3:$B$42)</f>
        <v>3.6084799278304014E-3</v>
      </c>
      <c r="BS122">
        <f>$BR122*SUMIF('By HD'!$A$3:$A$42,$BE122,'By HD'!W$3:W$42)</f>
        <v>9.0681100586377994</v>
      </c>
      <c r="BT122">
        <f>(DA122-SUMIF('By HD'!$A$3:$A$42,$BE122,'By HD'!M$3:M$42))*$BR122*SUMIF('By HD'!$A$3:$A$42,$BE122,'By HD'!$W$3:$W$42)+$BR122*SUMIF('By HD'!$A$3:$A$42,$BE122,'By HD'!X$3:X$42)</f>
        <v>4.8265707904780566</v>
      </c>
      <c r="BU122">
        <f>(DB122-SUMIF('By HD'!$A$3:$A$42,$BE122,'By HD'!N$3:N$42))*$BR122*SUMIF('By HD'!$A$3:$A$42,$BE122,'By HD'!$W$3:$W$42)+$BR122*SUMIF('By HD'!$A$3:$A$42,$BE122,'By HD'!Y$3:Y$42)</f>
        <v>4.2078863678765526</v>
      </c>
      <c r="BV122">
        <f>(DC122-SUMIF('By HD'!$A$3:$A$42,$BE122,'By HD'!O$3:O$42))*$BR122*SUMIF('By HD'!$A$3:$A$42,$BE122,'By HD'!$W$3:$W$42)+$BR122*SUMIF('By HD'!$A$3:$A$42,$BE122,'By HD'!Z$3:Z$42)</f>
        <v>-4.6431916085344582E-2</v>
      </c>
      <c r="BW122">
        <f>(DD122-SUMIF('By HD'!$A$3:$A$42,$BE122,'By HD'!P$3:P$42))*$BR122*SUMIF('By HD'!$A$3:$A$42,$BE122,'By HD'!$W$3:$W$42)+$BR122*SUMIF('By HD'!$A$3:$A$42,$BE122,'By HD'!AA$3:AA$42)</f>
        <v>8.0084816368533734E-2</v>
      </c>
      <c r="CD122">
        <f>$BR122*SUMIF('By HD'!$A$3:$A$42,$BE122,'By HD'!AR$3:AR$42)</f>
        <v>3.839422643211547</v>
      </c>
      <c r="CE122">
        <f>(DA122-SUMIF('By HD'!$A$3:$A$42,$BE122,'By HD'!M$3:M$42))*$BR122*SUMIF('By HD'!$A$3:$A$42,$BE122,'By HD'!$AR$3:$AR$42)+$BR122*SUMIF('By HD'!$A$3:$A$42,$BE122,'By HD'!AS$3:AS$42)</f>
        <v>1.7617487699612357</v>
      </c>
      <c r="CF122">
        <f>(DB122-SUMIF('By HD'!$A$3:$A$42,$BE122,'By HD'!N$3:N$42))*$BR122*SUMIF('By HD'!$A$3:$A$42,$BE122,'By HD'!$AR$3:$AR$42)+$BR122*SUMIF('By HD'!$A$3:$A$42,$BE122,'By HD'!AT$3:AT$42)</f>
        <v>1.9712733584274869</v>
      </c>
      <c r="CG122">
        <f>(DC122-SUMIF('By HD'!$A$3:$A$42,$BE122,'By HD'!O$3:O$42))*$BR122*SUMIF('By HD'!$A$3:$A$42,$BE122,'By HD'!$AR$3:$AR$42)+$BR122*SUMIF('By HD'!$A$3:$A$42,$BE122,'By HD'!AU$3:AU$42)</f>
        <v>0.10379303406306578</v>
      </c>
      <c r="CH122">
        <f>(DD122-SUMIF('By HD'!$A$3:$A$42,$BE122,'By HD'!P$3:P$42))*$BR122*SUMIF('By HD'!$A$3:$A$42,$BE122,'By HD'!$AR$3:$AR$42)+$BR122*SUMIF('By HD'!$A$3:$A$42,$BE122,'By HD'!AV$3:AV$42)</f>
        <v>2.6074807597583696E-3</v>
      </c>
      <c r="CO122">
        <f t="shared" si="63"/>
        <v>68.907532701849348</v>
      </c>
      <c r="CP122">
        <f t="shared" si="63"/>
        <v>29.588319560439295</v>
      </c>
      <c r="CQ122">
        <f t="shared" si="67"/>
        <v>38.179159726304036</v>
      </c>
      <c r="CR122">
        <f t="shared" si="67"/>
        <v>1.0573611179777211</v>
      </c>
      <c r="CS122">
        <f t="shared" si="67"/>
        <v>8.2692297128292097E-2</v>
      </c>
      <c r="CZ122" s="6"/>
      <c r="DA122">
        <f t="shared" si="69"/>
        <v>0.4107142857142857</v>
      </c>
      <c r="DB122">
        <f t="shared" si="69"/>
        <v>0.5714285714285714</v>
      </c>
      <c r="DC122">
        <f t="shared" si="69"/>
        <v>1.7857142857142856E-2</v>
      </c>
      <c r="DD122">
        <f t="shared" si="69"/>
        <v>0</v>
      </c>
      <c r="DE122">
        <f t="shared" si="69"/>
        <v>0</v>
      </c>
      <c r="DF122">
        <f t="shared" si="68"/>
        <v>0</v>
      </c>
      <c r="DG122">
        <f t="shared" si="68"/>
        <v>0</v>
      </c>
      <c r="DH122">
        <f t="shared" si="68"/>
        <v>0</v>
      </c>
      <c r="DI122">
        <f t="shared" si="68"/>
        <v>0</v>
      </c>
      <c r="DJ122">
        <f t="shared" si="68"/>
        <v>0</v>
      </c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</row>
    <row r="123" spans="4:149" x14ac:dyDescent="0.3"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V123" s="6"/>
      <c r="AW123" s="6"/>
      <c r="AX123" s="6"/>
      <c r="AY123" s="6"/>
      <c r="AZ123" s="6"/>
      <c r="BA123" s="6"/>
      <c r="BD123" s="6"/>
      <c r="BE123">
        <v>21</v>
      </c>
      <c r="BF123" t="s">
        <v>450</v>
      </c>
      <c r="BG123">
        <f>SUMIFS('Pres Converted'!M$2:M$10000,'Pres Converted'!$E$2:$E$10000,$BF123,'Pres Converted'!$D$2:$D$10000,"ED",'Pres Converted'!$C$2:$C$10000,$BE123)</f>
        <v>865</v>
      </c>
      <c r="BH123">
        <f>SUMIFS('Pres Converted'!I$2:I$10000,'Pres Converted'!$E$2:$E$10000,$BF123,'Pres Converted'!$D$2:$D$10000,"ED",'Pres Converted'!$C$2:$C$10000,$BE123)</f>
        <v>495</v>
      </c>
      <c r="BI123">
        <f>SUMIFS('Pres Converted'!J$2:J$10000,'Pres Converted'!$E$2:$E$10000,$BF123,'Pres Converted'!$D$2:$D$10000,"ED",'Pres Converted'!$C$2:$C$10000,$BE123)</f>
        <v>345</v>
      </c>
      <c r="BJ123">
        <f>SUMIFS('Pres Converted'!K$2:K$10000,'Pres Converted'!$E$2:$E$10000,$BF123,'Pres Converted'!$D$2:$D$10000,"ED",'Pres Converted'!$C$2:$C$10000,$BE123)</f>
        <v>25</v>
      </c>
      <c r="BK123">
        <f>SUMIFS('Pres Converted'!L$2:L$10000,'Pres Converted'!$E$2:$E$10000,$BF123,'Pres Converted'!$D$2:$D$10000,"ED",'Pres Converted'!$C$2:$C$10000,$BE123)</f>
        <v>0</v>
      </c>
      <c r="BR123">
        <f>BG123/SUMIF('By HD'!$A$3:$A$42,$BE123,'By HD'!$B$3:$B$42)</f>
        <v>0.4959862385321101</v>
      </c>
      <c r="BS123">
        <f>$BR123*SUMIF('By HD'!$A$3:$A$42,$BE123,'By HD'!W$3:W$42)</f>
        <v>81.341743119266056</v>
      </c>
      <c r="BT123">
        <f>(DA123-SUMIF('By HD'!$A$3:$A$42,$BE123,'By HD'!M$3:M$42))*$BR123*SUMIF('By HD'!$A$3:$A$42,$BE123,'By HD'!$W$3:$W$42)+$BR123*SUMIF('By HD'!$A$3:$A$42,$BE123,'By HD'!X$3:X$42)</f>
        <v>43.824791158151669</v>
      </c>
      <c r="BU123">
        <f>(DB123-SUMIF('By HD'!$A$3:$A$42,$BE123,'By HD'!N$3:N$42))*$BR123*SUMIF('By HD'!$A$3:$A$42,$BE123,'By HD'!$W$3:$W$42)+$BR123*SUMIF('By HD'!$A$3:$A$42,$BE123,'By HD'!Y$3:Y$42)</f>
        <v>34.352662602053698</v>
      </c>
      <c r="BV123">
        <f>(DC123-SUMIF('By HD'!$A$3:$A$42,$BE123,'By HD'!O$3:O$42))*$BR123*SUMIF('By HD'!$A$3:$A$42,$BE123,'By HD'!$W$3:$W$42)+$BR123*SUMIF('By HD'!$A$3:$A$42,$BE123,'By HD'!Z$3:Z$42)</f>
        <v>2.2189577897483375</v>
      </c>
      <c r="BW123">
        <f>(DD123-SUMIF('By HD'!$A$3:$A$42,$BE123,'By HD'!P$3:P$42))*$BR123*SUMIF('By HD'!$A$3:$A$42,$BE123,'By HD'!$W$3:$W$42)+$BR123*SUMIF('By HD'!$A$3:$A$42,$BE123,'By HD'!AA$3:AA$42)</f>
        <v>0.94533156931234741</v>
      </c>
      <c r="CD123">
        <f>$BR123*SUMIF('By HD'!$A$3:$A$42,$BE123,'By HD'!AR$3:AR$42)</f>
        <v>69.438073394495419</v>
      </c>
      <c r="CE123">
        <f>(DA123-SUMIF('By HD'!$A$3:$A$42,$BE123,'By HD'!M$3:M$42))*$BR123*SUMIF('By HD'!$A$3:$A$42,$BE123,'By HD'!$AR$3:$AR$42)+$BR123*SUMIF('By HD'!$A$3:$A$42,$BE123,'By HD'!AS$3:AS$42)</f>
        <v>35.802476117330187</v>
      </c>
      <c r="CF123">
        <f>(DB123-SUMIF('By HD'!$A$3:$A$42,$BE123,'By HD'!N$3:N$42))*$BR123*SUMIF('By HD'!$A$3:$A$42,$BE123,'By HD'!$AR$3:$AR$42)+$BR123*SUMIF('By HD'!$A$3:$A$42,$BE123,'By HD'!AT$3:AT$42)</f>
        <v>30.922277428246783</v>
      </c>
      <c r="CG123">
        <f>(DC123-SUMIF('By HD'!$A$3:$A$42,$BE123,'By HD'!O$3:O$42))*$BR123*SUMIF('By HD'!$A$3:$A$42,$BE123,'By HD'!$AR$3:$AR$42)+$BR123*SUMIF('By HD'!$A$3:$A$42,$BE123,'By HD'!AU$3:AU$42)</f>
        <v>2.7531352579749178</v>
      </c>
      <c r="CH123">
        <f>(DD123-SUMIF('By HD'!$A$3:$A$42,$BE123,'By HD'!P$3:P$42))*$BR123*SUMIF('By HD'!$A$3:$A$42,$BE123,'By HD'!$AR$3:$AR$42)+$BR123*SUMIF('By HD'!$A$3:$A$42,$BE123,'By HD'!AV$3:AV$42)</f>
        <v>-3.9815409056476736E-2</v>
      </c>
      <c r="CO123">
        <f t="shared" si="63"/>
        <v>1015.7798165137615</v>
      </c>
      <c r="CP123">
        <f t="shared" si="63"/>
        <v>574.62726727548193</v>
      </c>
      <c r="CQ123">
        <f t="shared" si="67"/>
        <v>410.27494003030051</v>
      </c>
      <c r="CR123">
        <f t="shared" si="67"/>
        <v>29.972093047723256</v>
      </c>
      <c r="CS123">
        <f t="shared" si="67"/>
        <v>0.90551616025587067</v>
      </c>
      <c r="CZ123" s="6"/>
      <c r="DA123">
        <f t="shared" si="69"/>
        <v>0.5722543352601156</v>
      </c>
      <c r="DB123">
        <f t="shared" si="69"/>
        <v>0.39884393063583817</v>
      </c>
      <c r="DC123">
        <f t="shared" si="69"/>
        <v>2.8901734104046242E-2</v>
      </c>
      <c r="DD123">
        <f t="shared" si="69"/>
        <v>0</v>
      </c>
      <c r="DE123">
        <f t="shared" si="69"/>
        <v>0</v>
      </c>
      <c r="DF123">
        <f t="shared" si="68"/>
        <v>0</v>
      </c>
      <c r="DG123">
        <f t="shared" si="68"/>
        <v>0</v>
      </c>
      <c r="DH123">
        <f t="shared" si="68"/>
        <v>0</v>
      </c>
      <c r="DI123">
        <f t="shared" si="68"/>
        <v>0</v>
      </c>
      <c r="DJ123">
        <f t="shared" si="68"/>
        <v>0</v>
      </c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</row>
    <row r="124" spans="4:149" x14ac:dyDescent="0.3"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V124" s="6"/>
      <c r="AW124" s="6"/>
      <c r="AX124" s="6"/>
      <c r="AY124" s="6"/>
      <c r="AZ124" s="6"/>
      <c r="BA124" s="6"/>
      <c r="BD124" s="6"/>
      <c r="BE124">
        <v>21</v>
      </c>
      <c r="BF124" t="s">
        <v>451</v>
      </c>
      <c r="BG124">
        <f>SUMIFS('Pres Converted'!M$2:M$10000,'Pres Converted'!$E$2:$E$10000,$BF124,'Pres Converted'!$D$2:$D$10000,"ED",'Pres Converted'!$C$2:$C$10000,$BE124)</f>
        <v>879</v>
      </c>
      <c r="BH124">
        <f>SUMIFS('Pres Converted'!I$2:I$10000,'Pres Converted'!$E$2:$E$10000,$BF124,'Pres Converted'!$D$2:$D$10000,"ED",'Pres Converted'!$C$2:$C$10000,$BE124)</f>
        <v>563</v>
      </c>
      <c r="BI124">
        <f>SUMIFS('Pres Converted'!J$2:J$10000,'Pres Converted'!$E$2:$E$10000,$BF124,'Pres Converted'!$D$2:$D$10000,"ED",'Pres Converted'!$C$2:$C$10000,$BE124)</f>
        <v>284</v>
      </c>
      <c r="BJ124">
        <f>SUMIFS('Pres Converted'!K$2:K$10000,'Pres Converted'!$E$2:$E$10000,$BF124,'Pres Converted'!$D$2:$D$10000,"ED",'Pres Converted'!$C$2:$C$10000,$BE124)</f>
        <v>31</v>
      </c>
      <c r="BK124">
        <f>SUMIFS('Pres Converted'!L$2:L$10000,'Pres Converted'!$E$2:$E$10000,$BF124,'Pres Converted'!$D$2:$D$10000,"ED",'Pres Converted'!$C$2:$C$10000,$BE124)</f>
        <v>1</v>
      </c>
      <c r="BR124">
        <f>BG124/SUMIF('By HD'!$A$3:$A$42,$BE124,'By HD'!$B$3:$B$42)</f>
        <v>0.5040137614678899</v>
      </c>
      <c r="BS124">
        <f>$BR124*SUMIF('By HD'!$A$3:$A$42,$BE124,'By HD'!W$3:W$42)</f>
        <v>82.658256880733944</v>
      </c>
      <c r="BT124">
        <f>(DA124-SUMIF('By HD'!$A$3:$A$42,$BE124,'By HD'!M$3:M$42))*$BR124*SUMIF('By HD'!$A$3:$A$42,$BE124,'By HD'!$W$3:$W$42)+$BR124*SUMIF('By HD'!$A$3:$A$42,$BE124,'By HD'!X$3:X$42)</f>
        <v>50.175208841848338</v>
      </c>
      <c r="BU124">
        <f>(DB124-SUMIF('By HD'!$A$3:$A$42,$BE124,'By HD'!N$3:N$42))*$BR124*SUMIF('By HD'!$A$3:$A$42,$BE124,'By HD'!$W$3:$W$42)+$BR124*SUMIF('By HD'!$A$3:$A$42,$BE124,'By HD'!Y$3:Y$42)</f>
        <v>28.647337397946302</v>
      </c>
      <c r="BV124">
        <f>(DC124-SUMIF('By HD'!$A$3:$A$42,$BE124,'By HD'!O$3:O$42))*$BR124*SUMIF('By HD'!$A$3:$A$42,$BE124,'By HD'!$W$3:$W$42)+$BR124*SUMIF('By HD'!$A$3:$A$42,$BE124,'By HD'!Z$3:Z$42)</f>
        <v>2.7810422102516625</v>
      </c>
      <c r="BW124">
        <f>(DD124-SUMIF('By HD'!$A$3:$A$42,$BE124,'By HD'!P$3:P$42))*$BR124*SUMIF('By HD'!$A$3:$A$42,$BE124,'By HD'!$W$3:$W$42)+$BR124*SUMIF('By HD'!$A$3:$A$42,$BE124,'By HD'!AA$3:AA$42)</f>
        <v>1.0546684306876526</v>
      </c>
      <c r="CD124">
        <f>$BR124*SUMIF('By HD'!$A$3:$A$42,$BE124,'By HD'!AR$3:AR$42)</f>
        <v>70.561926605504581</v>
      </c>
      <c r="CE124">
        <f>(DA124-SUMIF('By HD'!$A$3:$A$42,$BE124,'By HD'!M$3:M$42))*$BR124*SUMIF('By HD'!$A$3:$A$42,$BE124,'By HD'!$AR$3:$AR$42)+$BR124*SUMIF('By HD'!$A$3:$A$42,$BE124,'By HD'!AS$3:AS$42)</f>
        <v>41.197523882669813</v>
      </c>
      <c r="CF124">
        <f>(DB124-SUMIF('By HD'!$A$3:$A$42,$BE124,'By HD'!N$3:N$42))*$BR124*SUMIF('By HD'!$A$3:$A$42,$BE124,'By HD'!$AR$3:$AR$42)+$BR124*SUMIF('By HD'!$A$3:$A$42,$BE124,'By HD'!AT$3:AT$42)</f>
        <v>26.07772257175322</v>
      </c>
      <c r="CG124">
        <f>(DC124-SUMIF('By HD'!$A$3:$A$42,$BE124,'By HD'!O$3:O$42))*$BR124*SUMIF('By HD'!$A$3:$A$42,$BE124,'By HD'!$AR$3:$AR$42)+$BR124*SUMIF('By HD'!$A$3:$A$42,$BE124,'By HD'!AU$3:AU$42)</f>
        <v>3.2468647420250818</v>
      </c>
      <c r="CH124">
        <f>(DD124-SUMIF('By HD'!$A$3:$A$42,$BE124,'By HD'!P$3:P$42))*$BR124*SUMIF('By HD'!$A$3:$A$42,$BE124,'By HD'!$AR$3:$AR$42)+$BR124*SUMIF('By HD'!$A$3:$A$42,$BE124,'By HD'!AV$3:AV$42)</f>
        <v>3.9815409056476715E-2</v>
      </c>
      <c r="CO124">
        <f t="shared" si="63"/>
        <v>1032.2201834862385</v>
      </c>
      <c r="CP124">
        <f t="shared" si="63"/>
        <v>654.37273272451807</v>
      </c>
      <c r="CQ124">
        <f t="shared" si="67"/>
        <v>338.72505996969954</v>
      </c>
      <c r="CR124">
        <f t="shared" si="67"/>
        <v>37.027906952276744</v>
      </c>
      <c r="CS124">
        <f t="shared" si="67"/>
        <v>2.0944838397441292</v>
      </c>
      <c r="CZ124" s="6"/>
      <c r="DA124">
        <f t="shared" si="69"/>
        <v>0.64050056882821393</v>
      </c>
      <c r="DB124">
        <f t="shared" si="69"/>
        <v>0.32309442548350398</v>
      </c>
      <c r="DC124">
        <f t="shared" si="69"/>
        <v>3.5267349260523322E-2</v>
      </c>
      <c r="DD124">
        <f t="shared" si="69"/>
        <v>1.1376564277588168E-3</v>
      </c>
      <c r="DE124">
        <f t="shared" si="69"/>
        <v>0</v>
      </c>
      <c r="DF124">
        <f t="shared" si="68"/>
        <v>0</v>
      </c>
      <c r="DG124">
        <f t="shared" si="68"/>
        <v>0</v>
      </c>
      <c r="DH124">
        <f t="shared" si="68"/>
        <v>0</v>
      </c>
      <c r="DI124">
        <f t="shared" si="68"/>
        <v>0</v>
      </c>
      <c r="DJ124">
        <f t="shared" si="68"/>
        <v>0</v>
      </c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</row>
    <row r="125" spans="4:149" x14ac:dyDescent="0.3"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V125" s="6"/>
      <c r="AW125" s="6"/>
      <c r="AX125" s="6"/>
      <c r="AY125" s="6"/>
      <c r="AZ125" s="6"/>
      <c r="BA125" s="6"/>
      <c r="BD125" s="6"/>
      <c r="BE125">
        <v>22</v>
      </c>
      <c r="BF125" t="s">
        <v>452</v>
      </c>
      <c r="BG125">
        <f>SUMIFS('Pres Converted'!M$2:M$10000,'Pres Converted'!$E$2:$E$10000,$BF125,'Pres Converted'!$D$2:$D$10000,"ED",'Pres Converted'!$C$2:$C$10000,$BE125)</f>
        <v>1728</v>
      </c>
      <c r="BH125">
        <f>SUMIFS('Pres Converted'!I$2:I$10000,'Pres Converted'!$E$2:$E$10000,$BF125,'Pres Converted'!$D$2:$D$10000,"ED",'Pres Converted'!$C$2:$C$10000,$BE125)</f>
        <v>805</v>
      </c>
      <c r="BI125">
        <f>SUMIFS('Pres Converted'!J$2:J$10000,'Pres Converted'!$E$2:$E$10000,$BF125,'Pres Converted'!$D$2:$D$10000,"ED",'Pres Converted'!$C$2:$C$10000,$BE125)</f>
        <v>876</v>
      </c>
      <c r="BJ125">
        <f>SUMIFS('Pres Converted'!K$2:K$10000,'Pres Converted'!$E$2:$E$10000,$BF125,'Pres Converted'!$D$2:$D$10000,"ED",'Pres Converted'!$C$2:$C$10000,$BE125)</f>
        <v>43</v>
      </c>
      <c r="BK125">
        <f>SUMIFS('Pres Converted'!L$2:L$10000,'Pres Converted'!$E$2:$E$10000,$BF125,'Pres Converted'!$D$2:$D$10000,"ED",'Pres Converted'!$C$2:$C$10000,$BE125)</f>
        <v>4</v>
      </c>
      <c r="BR125">
        <f>BG125/SUMIF('By HD'!$A$3:$A$42,$BE125,'By HD'!$B$3:$B$42)</f>
        <v>0.84540117416829741</v>
      </c>
      <c r="BS125">
        <f>$BR125*SUMIF('By HD'!$A$3:$A$42,$BE125,'By HD'!W$3:W$42)</f>
        <v>142.02739726027397</v>
      </c>
      <c r="BT125">
        <f>(DA125-SUMIF('By HD'!$A$3:$A$42,$BE125,'By HD'!M$3:M$42))*$BR125*SUMIF('By HD'!$A$3:$A$42,$BE125,'By HD'!$W$3:$W$42)+$BR125*SUMIF('By HD'!$A$3:$A$42,$BE125,'By HD'!X$3:X$42)</f>
        <v>54.294024609280747</v>
      </c>
      <c r="BU125">
        <f>(DB125-SUMIF('By HD'!$A$3:$A$42,$BE125,'By HD'!N$3:N$42))*$BR125*SUMIF('By HD'!$A$3:$A$42,$BE125,'By HD'!$W$3:$W$42)+$BR125*SUMIF('By HD'!$A$3:$A$42,$BE125,'By HD'!Y$3:Y$42)</f>
        <v>78.601077661314108</v>
      </c>
      <c r="BV125">
        <f>(DC125-SUMIF('By HD'!$A$3:$A$42,$BE125,'By HD'!O$3:O$42))*$BR125*SUMIF('By HD'!$A$3:$A$42,$BE125,'By HD'!$W$3:$W$42)+$BR125*SUMIF('By HD'!$A$3:$A$42,$BE125,'By HD'!Z$3:Z$42)</f>
        <v>8.3750368603061407</v>
      </c>
      <c r="BW125">
        <f>(DD125-SUMIF('By HD'!$A$3:$A$42,$BE125,'By HD'!P$3:P$42))*$BR125*SUMIF('By HD'!$A$3:$A$42,$BE125,'By HD'!$W$3:$W$42)+$BR125*SUMIF('By HD'!$A$3:$A$42,$BE125,'By HD'!AA$3:AA$42)</f>
        <v>0.75725812937297265</v>
      </c>
      <c r="CD125">
        <f>$BR125*SUMIF('By HD'!$A$3:$A$42,$BE125,'By HD'!AR$3:AR$42)</f>
        <v>62.55968688845401</v>
      </c>
      <c r="CE125">
        <f>(DA125-SUMIF('By HD'!$A$3:$A$42,$BE125,'By HD'!M$3:M$42))*$BR125*SUMIF('By HD'!$A$3:$A$42,$BE125,'By HD'!$AR$3:$AR$42)+$BR125*SUMIF('By HD'!$A$3:$A$42,$BE125,'By HD'!AS$3:AS$42)</f>
        <v>26.864064935413083</v>
      </c>
      <c r="CF125">
        <f>(DB125-SUMIF('By HD'!$A$3:$A$42,$BE125,'By HD'!N$3:N$42))*$BR125*SUMIF('By HD'!$A$3:$A$42,$BE125,'By HD'!$AR$3:$AR$42)+$BR125*SUMIF('By HD'!$A$3:$A$42,$BE125,'By HD'!AT$3:AT$42)</f>
        <v>34.078431072184927</v>
      </c>
      <c r="CG125">
        <f>(DC125-SUMIF('By HD'!$A$3:$A$42,$BE125,'By HD'!O$3:O$42))*$BR125*SUMIF('By HD'!$A$3:$A$42,$BE125,'By HD'!$AR$3:$AR$42)+$BR125*SUMIF('By HD'!$A$3:$A$42,$BE125,'By HD'!AU$3:AU$42)</f>
        <v>1.6560157934444184</v>
      </c>
      <c r="CH125">
        <f>(DD125-SUMIF('By HD'!$A$3:$A$42,$BE125,'By HD'!P$3:P$42))*$BR125*SUMIF('By HD'!$A$3:$A$42,$BE125,'By HD'!$AR$3:$AR$42)+$BR125*SUMIF('By HD'!$A$3:$A$42,$BE125,'By HD'!AV$3:AV$42)</f>
        <v>-3.882491258841686E-2</v>
      </c>
      <c r="CO125">
        <f t="shared" si="63"/>
        <v>1932.5870841487281</v>
      </c>
      <c r="CP125">
        <f t="shared" si="63"/>
        <v>886.15808954469389</v>
      </c>
      <c r="CQ125">
        <f t="shared" si="67"/>
        <v>988.67950873349901</v>
      </c>
      <c r="CR125">
        <f t="shared" si="67"/>
        <v>53.031052653750557</v>
      </c>
      <c r="CS125">
        <f t="shared" si="67"/>
        <v>4.7184332167845557</v>
      </c>
      <c r="CZ125" s="6"/>
      <c r="DA125">
        <f t="shared" si="69"/>
        <v>0.46585648148148145</v>
      </c>
      <c r="DB125">
        <f t="shared" si="69"/>
        <v>0.50694444444444442</v>
      </c>
      <c r="DC125">
        <f t="shared" si="69"/>
        <v>2.4884259259259259E-2</v>
      </c>
      <c r="DD125">
        <f t="shared" si="69"/>
        <v>2.3148148148148147E-3</v>
      </c>
      <c r="DE125">
        <f t="shared" si="69"/>
        <v>0</v>
      </c>
      <c r="DF125">
        <f t="shared" si="68"/>
        <v>0</v>
      </c>
      <c r="DG125">
        <f t="shared" si="68"/>
        <v>0</v>
      </c>
      <c r="DH125">
        <f t="shared" si="68"/>
        <v>0</v>
      </c>
      <c r="DI125">
        <f t="shared" si="68"/>
        <v>0</v>
      </c>
      <c r="DJ125">
        <f t="shared" si="68"/>
        <v>0</v>
      </c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</row>
    <row r="126" spans="4:149" x14ac:dyDescent="0.3"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V126" s="6"/>
      <c r="AW126" s="6"/>
      <c r="AX126" s="6"/>
      <c r="AY126" s="6"/>
      <c r="AZ126" s="6"/>
      <c r="BA126" s="6"/>
      <c r="BB126" s="6"/>
      <c r="BC126" s="3"/>
      <c r="BD126" s="6"/>
      <c r="BE126">
        <v>22</v>
      </c>
      <c r="BF126" t="s">
        <v>450</v>
      </c>
      <c r="BG126">
        <f>SUMIFS('Pres Converted'!M$2:M$10000,'Pres Converted'!$E$2:$E$10000,$BF126,'Pres Converted'!$D$2:$D$10000,"ED",'Pres Converted'!$C$2:$C$10000,$BE126)</f>
        <v>188</v>
      </c>
      <c r="BH126">
        <f>SUMIFS('Pres Converted'!I$2:I$10000,'Pres Converted'!$E$2:$E$10000,$BF126,'Pres Converted'!$D$2:$D$10000,"ED",'Pres Converted'!$C$2:$C$10000,$BE126)</f>
        <v>124</v>
      </c>
      <c r="BI126">
        <f>SUMIFS('Pres Converted'!J$2:J$10000,'Pres Converted'!$E$2:$E$10000,$BF126,'Pres Converted'!$D$2:$D$10000,"ED",'Pres Converted'!$C$2:$C$10000,$BE126)</f>
        <v>58</v>
      </c>
      <c r="BJ126">
        <f>SUMIFS('Pres Converted'!K$2:K$10000,'Pres Converted'!$E$2:$E$10000,$BF126,'Pres Converted'!$D$2:$D$10000,"ED",'Pres Converted'!$C$2:$C$10000,$BE126)</f>
        <v>4</v>
      </c>
      <c r="BK126">
        <f>SUMIFS('Pres Converted'!L$2:L$10000,'Pres Converted'!$E$2:$E$10000,$BF126,'Pres Converted'!$D$2:$D$10000,"ED",'Pres Converted'!$C$2:$C$10000,$BE126)</f>
        <v>2</v>
      </c>
      <c r="BR126">
        <f>BG126/SUMIF('By HD'!$A$3:$A$42,$BE126,'By HD'!$B$3:$B$42)</f>
        <v>9.1976516634050876E-2</v>
      </c>
      <c r="BS126">
        <f>$BR126*SUMIF('By HD'!$A$3:$A$42,$BE126,'By HD'!W$3:W$42)</f>
        <v>15.452054794520548</v>
      </c>
      <c r="BT126">
        <f>(DA126-SUMIF('By HD'!$A$3:$A$42,$BE126,'By HD'!M$3:M$42))*$BR126*SUMIF('By HD'!$A$3:$A$42,$BE126,'By HD'!$W$3:$W$42)+$BR126*SUMIF('By HD'!$A$3:$A$42,$BE126,'By HD'!X$3:X$42)</f>
        <v>8.9003297321931196</v>
      </c>
      <c r="BU126">
        <f>(DB126-SUMIF('By HD'!$A$3:$A$42,$BE126,'By HD'!N$3:N$42))*$BR126*SUMIF('By HD'!$A$3:$A$42,$BE126,'By HD'!$W$3:$W$42)+$BR126*SUMIF('By HD'!$A$3:$A$42,$BE126,'By HD'!Y$3:Y$42)</f>
        <v>5.4852960887864244</v>
      </c>
      <c r="BV126">
        <f>(DC126-SUMIF('By HD'!$A$3:$A$42,$BE126,'By HD'!O$3:O$42))*$BR126*SUMIF('By HD'!$A$3:$A$42,$BE126,'By HD'!$W$3:$W$42)+$BR126*SUMIF('By HD'!$A$3:$A$42,$BE126,'By HD'!Z$3:Z$42)</f>
        <v>0.8554271774388118</v>
      </c>
      <c r="BW126">
        <f>(DD126-SUMIF('By HD'!$A$3:$A$42,$BE126,'By HD'!P$3:P$42))*$BR126*SUMIF('By HD'!$A$3:$A$42,$BE126,'By HD'!$W$3:$W$42)+$BR126*SUMIF('By HD'!$A$3:$A$42,$BE126,'By HD'!AA$3:AA$42)</f>
        <v>0.21100179610219016</v>
      </c>
      <c r="CD126">
        <f>$BR126*SUMIF('By HD'!$A$3:$A$42,$BE126,'By HD'!AR$3:AR$42)</f>
        <v>6.8062622309197645</v>
      </c>
      <c r="CE126">
        <f>(DA126-SUMIF('By HD'!$A$3:$A$42,$BE126,'By HD'!M$3:M$42))*$BR126*SUMIF('By HD'!$A$3:$A$42,$BE126,'By HD'!$AR$3:$AR$42)+$BR126*SUMIF('By HD'!$A$3:$A$42,$BE126,'By HD'!AS$3:AS$42)</f>
        <v>4.2412061841062183</v>
      </c>
      <c r="CF126">
        <f>(DB126-SUMIF('By HD'!$A$3:$A$42,$BE126,'By HD'!N$3:N$42))*$BR126*SUMIF('By HD'!$A$3:$A$42,$BE126,'By HD'!$AR$3:$AR$42)+$BR126*SUMIF('By HD'!$A$3:$A$42,$BE126,'By HD'!AT$3:AT$42)</f>
        <v>2.3570145641292735</v>
      </c>
      <c r="CG126">
        <f>(DC126-SUMIF('By HD'!$A$3:$A$42,$BE126,'By HD'!O$3:O$42))*$BR126*SUMIF('By HD'!$A$3:$A$42,$BE126,'By HD'!$AR$3:$AR$42)+$BR126*SUMIF('By HD'!$A$3:$A$42,$BE126,'By HD'!AU$3:AU$42)</f>
        <v>0.15561368101378287</v>
      </c>
      <c r="CH126">
        <f>(DD126-SUMIF('By HD'!$A$3:$A$42,$BE126,'By HD'!P$3:P$42))*$BR126*SUMIF('By HD'!$A$3:$A$42,$BE126,'By HD'!$AR$3:$AR$42)+$BR126*SUMIF('By HD'!$A$3:$A$42,$BE126,'By HD'!AV$3:AV$42)</f>
        <v>5.2427801670489924E-2</v>
      </c>
      <c r="CO126">
        <f t="shared" si="63"/>
        <v>210.25831702544031</v>
      </c>
      <c r="CP126">
        <f t="shared" si="63"/>
        <v>137.14153591629935</v>
      </c>
      <c r="CQ126">
        <f t="shared" si="67"/>
        <v>65.8423106529157</v>
      </c>
      <c r="CR126">
        <f t="shared" si="67"/>
        <v>5.0110408584525947</v>
      </c>
      <c r="CS126">
        <f t="shared" si="67"/>
        <v>2.2634295977726802</v>
      </c>
      <c r="CZ126" s="6"/>
      <c r="DA126">
        <f t="shared" si="69"/>
        <v>0.65957446808510634</v>
      </c>
      <c r="DB126">
        <f t="shared" si="69"/>
        <v>0.30851063829787234</v>
      </c>
      <c r="DC126">
        <f t="shared" si="69"/>
        <v>2.1276595744680851E-2</v>
      </c>
      <c r="DD126">
        <f t="shared" si="69"/>
        <v>1.0638297872340425E-2</v>
      </c>
      <c r="DE126">
        <f t="shared" si="69"/>
        <v>0</v>
      </c>
      <c r="DF126">
        <f t="shared" si="68"/>
        <v>0</v>
      </c>
      <c r="DG126">
        <f t="shared" si="68"/>
        <v>0</v>
      </c>
      <c r="DH126">
        <f t="shared" si="68"/>
        <v>0</v>
      </c>
      <c r="DI126">
        <f t="shared" si="68"/>
        <v>0</v>
      </c>
      <c r="DJ126">
        <f t="shared" si="68"/>
        <v>0</v>
      </c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</row>
    <row r="127" spans="4:149" x14ac:dyDescent="0.3"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V127" s="6"/>
      <c r="AW127" s="6"/>
      <c r="AX127" s="6"/>
      <c r="AY127" s="6"/>
      <c r="AZ127" s="6"/>
      <c r="BA127" s="6"/>
      <c r="BD127" s="6"/>
      <c r="BE127">
        <v>22</v>
      </c>
      <c r="BF127" t="s">
        <v>445</v>
      </c>
      <c r="BG127">
        <f>SUMIFS('Pres Converted'!M$2:M$10000,'Pres Converted'!$E$2:$E$10000,$BF127,'Pres Converted'!$D$2:$D$10000,"ED",'Pres Converted'!$C$2:$C$10000,$BE127)</f>
        <v>76</v>
      </c>
      <c r="BH127">
        <f>SUMIFS('Pres Converted'!I$2:I$10000,'Pres Converted'!$E$2:$E$10000,$BF127,'Pres Converted'!$D$2:$D$10000,"ED",'Pres Converted'!$C$2:$C$10000,$BE127)</f>
        <v>33</v>
      </c>
      <c r="BI127">
        <f>SUMIFS('Pres Converted'!J$2:J$10000,'Pres Converted'!$E$2:$E$10000,$BF127,'Pres Converted'!$D$2:$D$10000,"ED",'Pres Converted'!$C$2:$C$10000,$BE127)</f>
        <v>40</v>
      </c>
      <c r="BJ127">
        <f>SUMIFS('Pres Converted'!K$2:K$10000,'Pres Converted'!$E$2:$E$10000,$BF127,'Pres Converted'!$D$2:$D$10000,"ED",'Pres Converted'!$C$2:$C$10000,$BE127)</f>
        <v>3</v>
      </c>
      <c r="BK127">
        <f>SUMIFS('Pres Converted'!L$2:L$10000,'Pres Converted'!$E$2:$E$10000,$BF127,'Pres Converted'!$D$2:$D$10000,"ED",'Pres Converted'!$C$2:$C$10000,$BE127)</f>
        <v>0</v>
      </c>
      <c r="BR127">
        <f>BG127/SUMIF('By HD'!$A$3:$A$42,$BE127,'By HD'!$B$3:$B$42)</f>
        <v>3.7181996086105673E-2</v>
      </c>
      <c r="BS127">
        <f>$BR127*SUMIF('By HD'!$A$3:$A$42,$BE127,'By HD'!W$3:W$42)</f>
        <v>6.2465753424657535</v>
      </c>
      <c r="BT127">
        <f>(DA127-SUMIF('By HD'!$A$3:$A$42,$BE127,'By HD'!M$3:M$42))*$BR127*SUMIF('By HD'!$A$3:$A$42,$BE127,'By HD'!$W$3:$W$42)+$BR127*SUMIF('By HD'!$A$3:$A$42,$BE127,'By HD'!X$3:X$42)</f>
        <v>2.1902527946813928</v>
      </c>
      <c r="BU127">
        <f>(DB127-SUMIF('By HD'!$A$3:$A$42,$BE127,'By HD'!N$3:N$42))*$BR127*SUMIF('By HD'!$A$3:$A$42,$BE127,'By HD'!$W$3:$W$42)+$BR127*SUMIF('By HD'!$A$3:$A$42,$BE127,'By HD'!Y$3:Y$42)</f>
        <v>3.5779964077956197</v>
      </c>
      <c r="BV127">
        <f>(DC127-SUMIF('By HD'!$A$3:$A$42,$BE127,'By HD'!O$3:O$42))*$BR127*SUMIF('By HD'!$A$3:$A$42,$BE127,'By HD'!$W$3:$W$42)+$BR127*SUMIF('By HD'!$A$3:$A$42,$BE127,'By HD'!Z$3:Z$42)</f>
        <v>0.45948047073961878</v>
      </c>
      <c r="BW127">
        <f>(DD127-SUMIF('By HD'!$A$3:$A$42,$BE127,'By HD'!P$3:P$42))*$BR127*SUMIF('By HD'!$A$3:$A$42,$BE127,'By HD'!$W$3:$W$42)+$BR127*SUMIF('By HD'!$A$3:$A$42,$BE127,'By HD'!AA$3:AA$42)</f>
        <v>1.8845669249122055E-2</v>
      </c>
      <c r="CD127">
        <f>$BR127*SUMIF('By HD'!$A$3:$A$42,$BE127,'By HD'!AR$3:AR$42)</f>
        <v>2.7514677103718199</v>
      </c>
      <c r="CE127">
        <f>(DA127-SUMIF('By HD'!$A$3:$A$42,$BE127,'By HD'!M$3:M$42))*$BR127*SUMIF('By HD'!$A$3:$A$42,$BE127,'By HD'!$AR$3:$AR$42)+$BR127*SUMIF('By HD'!$A$3:$A$42,$BE127,'By HD'!AS$3:AS$42)</f>
        <v>1.0944485506719108</v>
      </c>
      <c r="CF127">
        <f>(DB127-SUMIF('By HD'!$A$3:$A$42,$BE127,'By HD'!N$3:N$42))*$BR127*SUMIF('By HD'!$A$3:$A$42,$BE127,'By HD'!$AR$3:$AR$42)+$BR127*SUMIF('By HD'!$A$3:$A$42,$BE127,'By HD'!AT$3:AT$42)</f>
        <v>1.5521195154736691</v>
      </c>
      <c r="CG127">
        <f>(DC127-SUMIF('By HD'!$A$3:$A$42,$BE127,'By HD'!O$3:O$42))*$BR127*SUMIF('By HD'!$A$3:$A$42,$BE127,'By HD'!$AR$3:$AR$42)+$BR127*SUMIF('By HD'!$A$3:$A$42,$BE127,'By HD'!AU$3:AU$42)</f>
        <v>0.11297635961872082</v>
      </c>
      <c r="CH127">
        <f>(DD127-SUMIF('By HD'!$A$3:$A$42,$BE127,'By HD'!P$3:P$42))*$BR127*SUMIF('By HD'!$A$3:$A$42,$BE127,'By HD'!$AR$3:$AR$42)+$BR127*SUMIF('By HD'!$A$3:$A$42,$BE127,'By HD'!AV$3:AV$42)</f>
        <v>-8.0767153924808793E-3</v>
      </c>
      <c r="CO127">
        <f t="shared" si="63"/>
        <v>84.998043052837573</v>
      </c>
      <c r="CP127">
        <f t="shared" si="63"/>
        <v>36.284701345353305</v>
      </c>
      <c r="CQ127">
        <f t="shared" si="67"/>
        <v>45.130115923269287</v>
      </c>
      <c r="CR127">
        <f t="shared" si="67"/>
        <v>3.5724568303583397</v>
      </c>
      <c r="CS127">
        <f t="shared" si="67"/>
        <v>1.0768953856641176E-2</v>
      </c>
      <c r="CZ127" s="6"/>
      <c r="DA127">
        <f t="shared" si="69"/>
        <v>0.43421052631578949</v>
      </c>
      <c r="DB127">
        <f t="shared" si="69"/>
        <v>0.52631578947368418</v>
      </c>
      <c r="DC127">
        <f t="shared" si="69"/>
        <v>3.9473684210526314E-2</v>
      </c>
      <c r="DD127">
        <f t="shared" si="69"/>
        <v>0</v>
      </c>
      <c r="DE127">
        <f t="shared" si="69"/>
        <v>0</v>
      </c>
      <c r="DF127">
        <f t="shared" si="68"/>
        <v>0</v>
      </c>
      <c r="DG127">
        <f t="shared" si="68"/>
        <v>0</v>
      </c>
      <c r="DH127">
        <f t="shared" si="68"/>
        <v>0</v>
      </c>
      <c r="DI127">
        <f t="shared" si="68"/>
        <v>0</v>
      </c>
      <c r="DJ127">
        <f t="shared" si="68"/>
        <v>0</v>
      </c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</row>
    <row r="128" spans="4:149" x14ac:dyDescent="0.3"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V128" s="6"/>
      <c r="AW128" s="6"/>
      <c r="AX128" s="6"/>
      <c r="AY128" s="6"/>
      <c r="AZ128" s="6"/>
      <c r="BA128" s="6"/>
      <c r="BD128" s="6"/>
      <c r="BE128">
        <v>22</v>
      </c>
      <c r="BF128" t="s">
        <v>446</v>
      </c>
      <c r="BG128">
        <f>SUMIFS('Pres Converted'!M$2:M$10000,'Pres Converted'!$E$2:$E$10000,$BF128,'Pres Converted'!$D$2:$D$10000,"ED",'Pres Converted'!$C$2:$C$10000,$BE128)</f>
        <v>52</v>
      </c>
      <c r="BH128">
        <f>SUMIFS('Pres Converted'!I$2:I$10000,'Pres Converted'!$E$2:$E$10000,$BF128,'Pres Converted'!$D$2:$D$10000,"ED",'Pres Converted'!$C$2:$C$10000,$BE128)</f>
        <v>24</v>
      </c>
      <c r="BI128">
        <f>SUMIFS('Pres Converted'!J$2:J$10000,'Pres Converted'!$E$2:$E$10000,$BF128,'Pres Converted'!$D$2:$D$10000,"ED",'Pres Converted'!$C$2:$C$10000,$BE128)</f>
        <v>26</v>
      </c>
      <c r="BJ128">
        <f>SUMIFS('Pres Converted'!K$2:K$10000,'Pres Converted'!$E$2:$E$10000,$BF128,'Pres Converted'!$D$2:$D$10000,"ED",'Pres Converted'!$C$2:$C$10000,$BE128)</f>
        <v>2</v>
      </c>
      <c r="BK128">
        <f>SUMIFS('Pres Converted'!L$2:L$10000,'Pres Converted'!$E$2:$E$10000,$BF128,'Pres Converted'!$D$2:$D$10000,"ED",'Pres Converted'!$C$2:$C$10000,$BE128)</f>
        <v>0</v>
      </c>
      <c r="BR128">
        <f>BG128/SUMIF('By HD'!$A$3:$A$42,$BE128,'By HD'!$B$3:$B$42)</f>
        <v>2.5440313111545987E-2</v>
      </c>
      <c r="BS128">
        <f>$BR128*SUMIF('By HD'!$A$3:$A$42,$BE128,'By HD'!W$3:W$42)</f>
        <v>4.2739726027397253</v>
      </c>
      <c r="BT128">
        <f>(DA128-SUMIF('By HD'!$A$3:$A$42,$BE128,'By HD'!M$3:M$42))*$BR128*SUMIF('By HD'!$A$3:$A$42,$BE128,'By HD'!$W$3:$W$42)+$BR128*SUMIF('By HD'!$A$3:$A$42,$BE128,'By HD'!X$3:X$42)</f>
        <v>1.615392863844731</v>
      </c>
      <c r="BU128">
        <f>(DB128-SUMIF('By HD'!$A$3:$A$42,$BE128,'By HD'!N$3:N$42))*$BR128*SUMIF('By HD'!$A$3:$A$42,$BE128,'By HD'!$W$3:$W$42)+$BR128*SUMIF('By HD'!$A$3:$A$42,$BE128,'By HD'!Y$3:Y$42)</f>
        <v>2.3356298421038519</v>
      </c>
      <c r="BV128">
        <f>(DC128-SUMIF('By HD'!$A$3:$A$42,$BE128,'By HD'!O$3:O$42))*$BR128*SUMIF('By HD'!$A$3:$A$42,$BE128,'By HD'!$W$3:$W$42)+$BR128*SUMIF('By HD'!$A$3:$A$42,$BE128,'By HD'!Z$3:Z$42)</f>
        <v>0.31005549151542772</v>
      </c>
      <c r="BW128">
        <f>(DD128-SUMIF('By HD'!$A$3:$A$42,$BE128,'By HD'!P$3:P$42))*$BR128*SUMIF('By HD'!$A$3:$A$42,$BE128,'By HD'!$W$3:$W$42)+$BR128*SUMIF('By HD'!$A$3:$A$42,$BE128,'By HD'!AA$3:AA$42)</f>
        <v>1.2894405275715089E-2</v>
      </c>
      <c r="CD128">
        <f>$BR128*SUMIF('By HD'!$A$3:$A$42,$BE128,'By HD'!AR$3:AR$42)</f>
        <v>1.8825831702544029</v>
      </c>
      <c r="CE128">
        <f>(DA128-SUMIF('By HD'!$A$3:$A$42,$BE128,'By HD'!M$3:M$42))*$BR128*SUMIF('By HD'!$A$3:$A$42,$BE128,'By HD'!$AR$3:$AR$42)+$BR128*SUMIF('By HD'!$A$3:$A$42,$BE128,'By HD'!AS$3:AS$42)</f>
        <v>0.80028032980878594</v>
      </c>
      <c r="CF128">
        <f>(DB128-SUMIF('By HD'!$A$3:$A$42,$BE128,'By HD'!N$3:N$42))*$BR128*SUMIF('By HD'!$A$3:$A$42,$BE128,'By HD'!$AR$3:$AR$42)+$BR128*SUMIF('By HD'!$A$3:$A$42,$BE128,'By HD'!AT$3:AT$42)</f>
        <v>1.0124348482121315</v>
      </c>
      <c r="CG128">
        <f>(DC128-SUMIF('By HD'!$A$3:$A$42,$BE128,'By HD'!O$3:O$42))*$BR128*SUMIF('By HD'!$A$3:$A$42,$BE128,'By HD'!$AR$3:$AR$42)+$BR128*SUMIF('By HD'!$A$3:$A$42,$BE128,'By HD'!AU$3:AU$42)</f>
        <v>7.5394165923077808E-2</v>
      </c>
      <c r="CH128">
        <f>(DD128-SUMIF('By HD'!$A$3:$A$42,$BE128,'By HD'!P$3:P$42))*$BR128*SUMIF('By HD'!$A$3:$A$42,$BE128,'By HD'!$AR$3:$AR$42)+$BR128*SUMIF('By HD'!$A$3:$A$42,$BE128,'By HD'!AV$3:AV$42)</f>
        <v>-5.5261736895921816E-3</v>
      </c>
      <c r="CO128">
        <f t="shared" si="63"/>
        <v>58.156555772994125</v>
      </c>
      <c r="CP128">
        <f t="shared" si="63"/>
        <v>26.415673193653518</v>
      </c>
      <c r="CQ128">
        <f t="shared" si="67"/>
        <v>29.348064690315983</v>
      </c>
      <c r="CR128">
        <f t="shared" si="67"/>
        <v>2.3854496574385053</v>
      </c>
      <c r="CS128">
        <f>CH128+BW128+BK128</f>
        <v>7.3682315861229074E-3</v>
      </c>
      <c r="CZ128" s="6"/>
      <c r="DA128">
        <f t="shared" si="69"/>
        <v>0.46153846153846156</v>
      </c>
      <c r="DB128">
        <f t="shared" si="69"/>
        <v>0.5</v>
      </c>
      <c r="DC128">
        <f t="shared" si="69"/>
        <v>3.8461538461538464E-2</v>
      </c>
      <c r="DD128">
        <f t="shared" si="69"/>
        <v>0</v>
      </c>
      <c r="DE128">
        <f t="shared" si="69"/>
        <v>0</v>
      </c>
      <c r="DF128">
        <f t="shared" si="68"/>
        <v>0</v>
      </c>
      <c r="DG128">
        <f t="shared" si="68"/>
        <v>0</v>
      </c>
      <c r="DH128">
        <f t="shared" si="68"/>
        <v>0</v>
      </c>
      <c r="DI128">
        <f t="shared" si="68"/>
        <v>0</v>
      </c>
      <c r="DJ128">
        <f t="shared" si="68"/>
        <v>0</v>
      </c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</row>
    <row r="129" spans="4:149" x14ac:dyDescent="0.3"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V129" s="6"/>
      <c r="AW129" s="6"/>
      <c r="AX129" s="6"/>
      <c r="AY129" s="6"/>
      <c r="AZ129" s="6"/>
      <c r="BA129" s="6"/>
      <c r="BD129" s="6"/>
      <c r="CZ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</row>
    <row r="130" spans="4:149" x14ac:dyDescent="0.3"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V130" s="6"/>
      <c r="AW130" s="6"/>
      <c r="AX130" s="6"/>
      <c r="AY130" s="6"/>
      <c r="AZ130" s="6"/>
      <c r="BA130" s="6"/>
      <c r="BD130" s="6"/>
      <c r="CZ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</row>
    <row r="131" spans="4:149" x14ac:dyDescent="0.3"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V131" s="6"/>
      <c r="AW131" s="6"/>
      <c r="AX131" s="6"/>
      <c r="AY131" s="6"/>
      <c r="AZ131" s="6"/>
      <c r="BA131" s="6"/>
      <c r="BC131" s="2"/>
      <c r="BD131" s="6"/>
      <c r="CZ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</row>
    <row r="132" spans="4:149" x14ac:dyDescent="0.3"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V132" s="6"/>
      <c r="AW132" s="6"/>
      <c r="AX132" s="6"/>
      <c r="AY132" s="6"/>
      <c r="AZ132" s="6"/>
      <c r="BA132" s="6"/>
      <c r="BD132" s="6"/>
      <c r="CZ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</row>
    <row r="133" spans="4:149" x14ac:dyDescent="0.3"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V133" s="6"/>
      <c r="AW133" s="6"/>
      <c r="AX133" s="6"/>
      <c r="AY133" s="6"/>
      <c r="AZ133" s="6"/>
      <c r="BA133" s="6"/>
      <c r="BD133" s="6"/>
      <c r="CZ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</row>
    <row r="134" spans="4:149" x14ac:dyDescent="0.3"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V134" s="6"/>
      <c r="AW134" s="6"/>
      <c r="AX134" s="6"/>
      <c r="AY134" s="6"/>
      <c r="AZ134" s="6"/>
      <c r="BA134" s="6"/>
      <c r="BD134" s="6"/>
      <c r="CZ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</row>
    <row r="135" spans="4:149" x14ac:dyDescent="0.3"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V135" s="6"/>
      <c r="AW135" s="6"/>
      <c r="AX135" s="6"/>
      <c r="AY135" s="6"/>
      <c r="AZ135" s="6"/>
      <c r="BA135" s="6"/>
      <c r="BD135" s="6"/>
      <c r="CZ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</row>
    <row r="136" spans="4:149" x14ac:dyDescent="0.3"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V136" s="6"/>
      <c r="AW136" s="6"/>
      <c r="AX136" s="6"/>
      <c r="AY136" s="6"/>
      <c r="AZ136" s="6"/>
      <c r="BA136" s="6"/>
      <c r="BD136" s="6"/>
      <c r="CZ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</row>
    <row r="137" spans="4:149" x14ac:dyDescent="0.3"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V137" s="6"/>
      <c r="AW137" s="6"/>
      <c r="AX137" s="6"/>
      <c r="AY137" s="6"/>
      <c r="AZ137" s="6"/>
      <c r="BA137" s="6"/>
      <c r="BD137" s="6"/>
      <c r="CZ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</row>
    <row r="138" spans="4:149" x14ac:dyDescent="0.3"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V138" s="6"/>
      <c r="AW138" s="6"/>
      <c r="AX138" s="6"/>
      <c r="AY138" s="6"/>
      <c r="AZ138" s="6"/>
      <c r="BA138" s="6"/>
      <c r="BD138" s="6"/>
      <c r="CZ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</row>
    <row r="139" spans="4:149" x14ac:dyDescent="0.3"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V139" s="6"/>
      <c r="AW139" s="6"/>
      <c r="AX139" s="6"/>
      <c r="AY139" s="6"/>
      <c r="AZ139" s="6"/>
      <c r="BA139" s="6"/>
      <c r="BD139" s="6"/>
      <c r="CZ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</row>
    <row r="140" spans="4:149" x14ac:dyDescent="0.3"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V140" s="6"/>
      <c r="AW140" s="6"/>
      <c r="AX140" s="6"/>
      <c r="AY140" s="6"/>
      <c r="AZ140" s="6"/>
      <c r="BA140" s="6"/>
      <c r="BD140" s="6"/>
      <c r="CZ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</row>
    <row r="141" spans="4:149" x14ac:dyDescent="0.3"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V141" s="6"/>
      <c r="AW141" s="6"/>
      <c r="AX141" s="6"/>
      <c r="AY141" s="6"/>
      <c r="AZ141" s="6"/>
      <c r="BA141" s="6"/>
      <c r="BD141" s="6"/>
      <c r="CZ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</row>
    <row r="142" spans="4:149" x14ac:dyDescent="0.3"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V142" s="6"/>
      <c r="AW142" s="6"/>
      <c r="AX142" s="6"/>
      <c r="AY142" s="6"/>
      <c r="AZ142" s="6"/>
      <c r="BA142" s="6"/>
      <c r="BD142" s="6"/>
      <c r="CZ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</row>
    <row r="143" spans="4:149" x14ac:dyDescent="0.3"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V143" s="6"/>
      <c r="AW143" s="6"/>
      <c r="AX143" s="6"/>
      <c r="AY143" s="6"/>
      <c r="AZ143" s="6"/>
      <c r="BA143" s="6"/>
      <c r="BD143" s="6"/>
      <c r="CZ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</row>
    <row r="144" spans="4:149" x14ac:dyDescent="0.3"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V144" s="6"/>
      <c r="AW144" s="6"/>
      <c r="AX144" s="6"/>
      <c r="AY144" s="6"/>
      <c r="AZ144" s="6"/>
      <c r="BA144" s="6"/>
      <c r="BD144" s="6"/>
      <c r="BE144" s="9"/>
      <c r="BF144" s="2"/>
      <c r="CZ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</row>
    <row r="145" spans="1:149 16384:16384" x14ac:dyDescent="0.3"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V145" s="6"/>
      <c r="AW145" s="6"/>
      <c r="AX145" s="6"/>
      <c r="AY145" s="6"/>
      <c r="AZ145" s="6"/>
      <c r="BA145" s="6"/>
      <c r="BB145" s="9"/>
      <c r="BC145" s="2"/>
      <c r="BD145" s="6"/>
      <c r="BE145" s="6"/>
      <c r="BF145" s="6"/>
      <c r="CZ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</row>
    <row r="146" spans="1:149 16384:16384" x14ac:dyDescent="0.3"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V146" s="6"/>
      <c r="AW146" s="6"/>
      <c r="AX146" s="6"/>
      <c r="AY146" s="6"/>
      <c r="AZ146" s="6"/>
      <c r="BA146" s="6"/>
      <c r="BB146" s="6"/>
      <c r="BC146" s="6"/>
      <c r="BD146" s="6"/>
      <c r="BE146" t="s">
        <v>41</v>
      </c>
      <c r="CD146" s="6"/>
      <c r="CE146" s="6"/>
      <c r="CM146" s="6"/>
      <c r="CN146" s="6"/>
      <c r="CY146" s="6"/>
      <c r="CZ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</row>
    <row r="147" spans="1:149 16384:16384" x14ac:dyDescent="0.3"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V147" s="6"/>
      <c r="AW147" s="6"/>
      <c r="AX147" s="6"/>
      <c r="AY147" s="6"/>
      <c r="AZ147" s="6"/>
      <c r="BA147" s="6"/>
      <c r="BB147" s="6"/>
      <c r="BC147" s="6"/>
      <c r="BD147" s="6"/>
      <c r="BE147" t="s">
        <v>41</v>
      </c>
      <c r="BG147">
        <f t="shared" ref="BG147:CY147" si="70">SUM(BG78:BG145)</f>
        <v>104000</v>
      </c>
      <c r="BH147">
        <f t="shared" si="70"/>
        <v>36520</v>
      </c>
      <c r="BI147">
        <f t="shared" si="70"/>
        <v>60943</v>
      </c>
      <c r="BJ147">
        <f t="shared" si="70"/>
        <v>5668</v>
      </c>
      <c r="BK147">
        <f t="shared" si="70"/>
        <v>869</v>
      </c>
      <c r="BL147">
        <f t="shared" si="70"/>
        <v>0</v>
      </c>
      <c r="BM147">
        <f t="shared" si="70"/>
        <v>0</v>
      </c>
      <c r="BN147">
        <f t="shared" si="70"/>
        <v>0</v>
      </c>
      <c r="BO147">
        <f t="shared" si="70"/>
        <v>0</v>
      </c>
      <c r="BP147">
        <f t="shared" si="70"/>
        <v>0</v>
      </c>
      <c r="BQ147">
        <f t="shared" si="70"/>
        <v>0</v>
      </c>
      <c r="BR147">
        <f t="shared" si="70"/>
        <v>22</v>
      </c>
      <c r="BS147">
        <f t="shared" si="70"/>
        <v>12619.999999999998</v>
      </c>
      <c r="BT147">
        <f t="shared" si="70"/>
        <v>4878.0000000000009</v>
      </c>
      <c r="BU147">
        <f t="shared" si="70"/>
        <v>6862.9999999999991</v>
      </c>
      <c r="BV147">
        <f t="shared" si="70"/>
        <v>682</v>
      </c>
      <c r="BW147">
        <f t="shared" si="70"/>
        <v>196.99999999999994</v>
      </c>
      <c r="BX147">
        <f t="shared" si="70"/>
        <v>0</v>
      </c>
      <c r="BY147">
        <f t="shared" si="70"/>
        <v>0</v>
      </c>
      <c r="BZ147">
        <f t="shared" si="70"/>
        <v>0</v>
      </c>
      <c r="CA147">
        <f t="shared" si="70"/>
        <v>0</v>
      </c>
      <c r="CB147">
        <f t="shared" si="70"/>
        <v>0</v>
      </c>
      <c r="CC147">
        <f t="shared" si="70"/>
        <v>0</v>
      </c>
      <c r="CD147">
        <f t="shared" si="70"/>
        <v>6954</v>
      </c>
      <c r="CE147">
        <f t="shared" si="70"/>
        <v>2660.0000000000014</v>
      </c>
      <c r="CF147">
        <f t="shared" si="70"/>
        <v>3749.0000000000009</v>
      </c>
      <c r="CG147">
        <f t="shared" si="70"/>
        <v>434.99999999999994</v>
      </c>
      <c r="CH147">
        <f t="shared" si="70"/>
        <v>110.00000000000003</v>
      </c>
      <c r="CI147">
        <f t="shared" si="70"/>
        <v>0</v>
      </c>
      <c r="CJ147">
        <f t="shared" si="70"/>
        <v>0</v>
      </c>
      <c r="CK147">
        <f t="shared" si="70"/>
        <v>0</v>
      </c>
      <c r="CL147">
        <f t="shared" si="70"/>
        <v>0</v>
      </c>
      <c r="CM147">
        <f t="shared" si="70"/>
        <v>0</v>
      </c>
      <c r="CN147">
        <f t="shared" si="70"/>
        <v>0</v>
      </c>
      <c r="CO147">
        <f t="shared" si="70"/>
        <v>123574</v>
      </c>
      <c r="CP147">
        <f t="shared" si="70"/>
        <v>44058.000000000007</v>
      </c>
      <c r="CQ147">
        <f t="shared" si="70"/>
        <v>71555.000000000029</v>
      </c>
      <c r="CR147">
        <f t="shared" si="70"/>
        <v>6785</v>
      </c>
      <c r="CS147">
        <f t="shared" si="70"/>
        <v>1176</v>
      </c>
      <c r="CT147">
        <f t="shared" si="70"/>
        <v>0</v>
      </c>
      <c r="CU147">
        <f t="shared" si="70"/>
        <v>0</v>
      </c>
      <c r="CV147">
        <f t="shared" si="70"/>
        <v>0</v>
      </c>
      <c r="CW147">
        <f t="shared" si="70"/>
        <v>0</v>
      </c>
      <c r="CX147">
        <f t="shared" si="70"/>
        <v>0</v>
      </c>
      <c r="CY147">
        <f t="shared" si="70"/>
        <v>0</v>
      </c>
      <c r="DA147">
        <f t="shared" ref="DA147:DJ147" si="71">BH147/$BG147</f>
        <v>0.35115384615384615</v>
      </c>
      <c r="DB147">
        <f t="shared" si="71"/>
        <v>0.58599038461538466</v>
      </c>
      <c r="DC147">
        <f t="shared" si="71"/>
        <v>5.45E-2</v>
      </c>
      <c r="DD147">
        <f t="shared" si="71"/>
        <v>8.3557692307692309E-3</v>
      </c>
      <c r="DE147">
        <f t="shared" si="71"/>
        <v>0</v>
      </c>
      <c r="DF147">
        <f t="shared" si="71"/>
        <v>0</v>
      </c>
      <c r="DG147">
        <f t="shared" si="71"/>
        <v>0</v>
      </c>
      <c r="DH147">
        <f t="shared" si="71"/>
        <v>0</v>
      </c>
      <c r="DI147">
        <f t="shared" si="71"/>
        <v>0</v>
      </c>
      <c r="DJ147">
        <f t="shared" si="71"/>
        <v>0</v>
      </c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</row>
    <row r="148" spans="1:149 16384:16384" x14ac:dyDescent="0.3">
      <c r="A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XFD148" s="6"/>
    </row>
    <row r="149" spans="1:149 16384:16384" x14ac:dyDescent="0.3"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</row>
    <row r="150" spans="1:149 16384:16384" x14ac:dyDescent="0.3"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</row>
    <row r="151" spans="1:149 16384:16384" x14ac:dyDescent="0.3"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</row>
    <row r="152" spans="1:149 16384:16384" x14ac:dyDescent="0.3"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</row>
    <row r="153" spans="1:149 16384:16384" x14ac:dyDescent="0.3"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</row>
    <row r="154" spans="1:149 16384:16384" x14ac:dyDescent="0.3"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</row>
    <row r="155" spans="1:149 16384:16384" x14ac:dyDescent="0.3"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</row>
    <row r="156" spans="1:149 16384:16384" x14ac:dyDescent="0.3"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</row>
    <row r="157" spans="1:149 16384:16384" x14ac:dyDescent="0.3"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</row>
    <row r="158" spans="1:149 16384:16384" x14ac:dyDescent="0.3"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</row>
    <row r="159" spans="1:149 16384:16384" x14ac:dyDescent="0.3"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</row>
    <row r="160" spans="1:149 16384:16384" x14ac:dyDescent="0.3"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</row>
    <row r="161" spans="4:149" x14ac:dyDescent="0.3"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</row>
    <row r="162" spans="4:149" x14ac:dyDescent="0.3"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</row>
    <row r="163" spans="4:149" x14ac:dyDescent="0.3"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</row>
    <row r="164" spans="4:149" x14ac:dyDescent="0.3"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</row>
    <row r="165" spans="4:149" x14ac:dyDescent="0.3"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</row>
    <row r="166" spans="4:149" x14ac:dyDescent="0.3"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</row>
    <row r="167" spans="4:149" x14ac:dyDescent="0.3"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</row>
    <row r="168" spans="4:149" x14ac:dyDescent="0.3"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</row>
    <row r="169" spans="4:149" x14ac:dyDescent="0.3"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</row>
    <row r="170" spans="4:149" x14ac:dyDescent="0.3"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</row>
    <row r="171" spans="4:149" x14ac:dyDescent="0.3"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</row>
    <row r="172" spans="4:149" x14ac:dyDescent="0.3"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</row>
    <row r="173" spans="4:149" x14ac:dyDescent="0.3"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</row>
    <row r="174" spans="4:149" x14ac:dyDescent="0.3"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</row>
    <row r="175" spans="4:149" x14ac:dyDescent="0.3"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</row>
    <row r="176" spans="4:149" x14ac:dyDescent="0.3"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19475-2C6B-437E-9C43-D4F69E62D61E}">
  <dimension ref="A1:G34"/>
  <sheetViews>
    <sheetView tabSelected="1" workbookViewId="0">
      <selection activeCell="D2" sqref="A1:G34"/>
    </sheetView>
  </sheetViews>
  <sheetFormatPr defaultRowHeight="14.4" x14ac:dyDescent="0.3"/>
  <sheetData>
    <row r="1" spans="1:7" x14ac:dyDescent="0.3">
      <c r="A1" t="s">
        <v>990</v>
      </c>
      <c r="B1" t="s">
        <v>6</v>
      </c>
      <c r="C1" t="s">
        <v>7</v>
      </c>
      <c r="D1" t="s">
        <v>8</v>
      </c>
      <c r="E1" t="s">
        <v>991</v>
      </c>
      <c r="F1" t="s">
        <v>992</v>
      </c>
      <c r="G1" t="s">
        <v>993</v>
      </c>
    </row>
    <row r="2" spans="1:7" x14ac:dyDescent="0.3">
      <c r="A2" t="s">
        <v>441</v>
      </c>
      <c r="B2">
        <f>COUNTIFS('Pres Converted'!$E$2:$E$10000,$A2,'Pres Converted'!$S$2:$S$10000,B$1,'Pres Converted'!$D$2:$D$10000,"ED")</f>
        <v>1</v>
      </c>
      <c r="C2">
        <f>COUNTIFS('Pres Converted'!$E$2:$E$10000,$A2,'Pres Converted'!$S$2:$S$10000,C$1,'Pres Converted'!$D$2:$D$10000,"ED")</f>
        <v>3</v>
      </c>
      <c r="D2">
        <f>COUNTIFS('Pres Converted'!$E$2:$E$10000,$A2,'Pres Converted'!$S$2:$S$10000,D$1,'Pres Converted'!$D$2:$D$10000,"ED")</f>
        <v>0</v>
      </c>
      <c r="E2">
        <f>COUNTIFS('Pres Converted'!$E$2:$E$10000,$A2,'Pres Converted'!$S$2:$S$10000,E$1,'Pres Converted'!$D$2:$D$10000,"ED")</f>
        <v>0</v>
      </c>
      <c r="F2">
        <f>COUNTIFS('Pres Converted'!$E$2:$E$10000,$A2,'Pres Converted'!$S$2:$S$10000,F$1,'Pres Converted'!$D$2:$D$10000,"ED")</f>
        <v>0</v>
      </c>
      <c r="G2">
        <f>SUM(B2:F2)</f>
        <v>4</v>
      </c>
    </row>
    <row r="3" spans="1:7" x14ac:dyDescent="0.3">
      <c r="A3" t="s">
        <v>440</v>
      </c>
      <c r="B3">
        <f>COUNTIFS('Pres Converted'!$E$2:$E$10000,$A3,'Pres Converted'!$S$2:$S$10000,B$1,'Pres Converted'!$D$2:$D$10000,"ED")</f>
        <v>1</v>
      </c>
      <c r="C3">
        <f>COUNTIFS('Pres Converted'!$E$2:$E$10000,$A3,'Pres Converted'!$S$2:$S$10000,C$1,'Pres Converted'!$D$2:$D$10000,"ED")</f>
        <v>5</v>
      </c>
      <c r="D3">
        <f>COUNTIFS('Pres Converted'!$E$2:$E$10000,$A3,'Pres Converted'!$S$2:$S$10000,D$1,'Pres Converted'!$D$2:$D$10000,"ED")</f>
        <v>0</v>
      </c>
      <c r="E3">
        <f>COUNTIFS('Pres Converted'!$E$2:$E$10000,$A3,'Pres Converted'!$S$2:$S$10000,E$1,'Pres Converted'!$D$2:$D$10000,"ED")</f>
        <v>0</v>
      </c>
      <c r="F3">
        <f>COUNTIFS('Pres Converted'!$E$2:$E$10000,$A3,'Pres Converted'!$S$2:$S$10000,F$1,'Pres Converted'!$D$2:$D$10000,"ED")</f>
        <v>0</v>
      </c>
      <c r="G3">
        <f t="shared" ref="G3:G33" si="0">SUM(B3:F3)</f>
        <v>6</v>
      </c>
    </row>
    <row r="4" spans="1:7" x14ac:dyDescent="0.3">
      <c r="A4" t="s">
        <v>438</v>
      </c>
      <c r="B4">
        <f>COUNTIFS('Pres Converted'!$E$2:$E$10000,$A4,'Pres Converted'!$S$2:$S$10000,B$1,'Pres Converted'!$D$2:$D$10000,"ED")</f>
        <v>3</v>
      </c>
      <c r="C4">
        <f>COUNTIFS('Pres Converted'!$E$2:$E$10000,$A4,'Pres Converted'!$S$2:$S$10000,C$1,'Pres Converted'!$D$2:$D$10000,"ED")</f>
        <v>63</v>
      </c>
      <c r="D4">
        <f>COUNTIFS('Pres Converted'!$E$2:$E$10000,$A4,'Pres Converted'!$S$2:$S$10000,D$1,'Pres Converted'!$D$2:$D$10000,"ED")</f>
        <v>0</v>
      </c>
      <c r="E4">
        <f>COUNTIFS('Pres Converted'!$E$2:$E$10000,$A4,'Pres Converted'!$S$2:$S$10000,E$1,'Pres Converted'!$D$2:$D$10000,"ED")</f>
        <v>0</v>
      </c>
      <c r="F4">
        <f>COUNTIFS('Pres Converted'!$E$2:$E$10000,$A4,'Pres Converted'!$S$2:$S$10000,F$1,'Pres Converted'!$D$2:$D$10000,"ED")</f>
        <v>0</v>
      </c>
      <c r="G4">
        <f t="shared" si="0"/>
        <v>66</v>
      </c>
    </row>
    <row r="5" spans="1:7" x14ac:dyDescent="0.3">
      <c r="A5" t="s">
        <v>443</v>
      </c>
      <c r="B5">
        <f>COUNTIFS('Pres Converted'!$E$2:$E$10000,$A5,'Pres Converted'!$S$2:$S$10000,B$1,'Pres Converted'!$D$2:$D$10000,"ED")</f>
        <v>16</v>
      </c>
      <c r="C5">
        <f>COUNTIFS('Pres Converted'!$E$2:$E$10000,$A5,'Pres Converted'!$S$2:$S$10000,C$1,'Pres Converted'!$D$2:$D$10000,"ED")</f>
        <v>14</v>
      </c>
      <c r="D5">
        <f>COUNTIFS('Pres Converted'!$E$2:$E$10000,$A5,'Pres Converted'!$S$2:$S$10000,D$1,'Pres Converted'!$D$2:$D$10000,"ED")</f>
        <v>0</v>
      </c>
      <c r="E5">
        <f>COUNTIFS('Pres Converted'!$E$2:$E$10000,$A5,'Pres Converted'!$S$2:$S$10000,E$1,'Pres Converted'!$D$2:$D$10000,"ED")</f>
        <v>1</v>
      </c>
      <c r="F5">
        <f>COUNTIFS('Pres Converted'!$E$2:$E$10000,$A5,'Pres Converted'!$S$2:$S$10000,F$1,'Pres Converted'!$D$2:$D$10000,"ED")</f>
        <v>0</v>
      </c>
      <c r="G5">
        <f t="shared" si="0"/>
        <v>31</v>
      </c>
    </row>
    <row r="6" spans="1:7" x14ac:dyDescent="0.3">
      <c r="A6" t="s">
        <v>444</v>
      </c>
      <c r="B6">
        <f>COUNTIFS('Pres Converted'!$E$2:$E$10000,$A6,'Pres Converted'!$S$2:$S$10000,B$1,'Pres Converted'!$D$2:$D$10000,"ED")</f>
        <v>1</v>
      </c>
      <c r="C6">
        <f>COUNTIFS('Pres Converted'!$E$2:$E$10000,$A6,'Pres Converted'!$S$2:$S$10000,C$1,'Pres Converted'!$D$2:$D$10000,"ED")</f>
        <v>2</v>
      </c>
      <c r="D6">
        <f>COUNTIFS('Pres Converted'!$E$2:$E$10000,$A6,'Pres Converted'!$S$2:$S$10000,D$1,'Pres Converted'!$D$2:$D$10000,"ED")</f>
        <v>0</v>
      </c>
      <c r="E6">
        <f>COUNTIFS('Pres Converted'!$E$2:$E$10000,$A6,'Pres Converted'!$S$2:$S$10000,E$1,'Pres Converted'!$D$2:$D$10000,"ED")</f>
        <v>0</v>
      </c>
      <c r="F6">
        <f>COUNTIFS('Pres Converted'!$E$2:$E$10000,$A6,'Pres Converted'!$S$2:$S$10000,F$1,'Pres Converted'!$D$2:$D$10000,"ED")</f>
        <v>0</v>
      </c>
      <c r="G6">
        <f t="shared" si="0"/>
        <v>3</v>
      </c>
    </row>
    <row r="7" spans="1:7" x14ac:dyDescent="0.3">
      <c r="A7" t="s">
        <v>447</v>
      </c>
      <c r="B7">
        <f>COUNTIFS('Pres Converted'!$E$2:$E$10000,$A7,'Pres Converted'!$S$2:$S$10000,B$1,'Pres Converted'!$D$2:$D$10000,"ED")</f>
        <v>0</v>
      </c>
      <c r="C7">
        <f>COUNTIFS('Pres Converted'!$E$2:$E$10000,$A7,'Pres Converted'!$S$2:$S$10000,C$1,'Pres Converted'!$D$2:$D$10000,"ED")</f>
        <v>6</v>
      </c>
      <c r="D7">
        <f>COUNTIFS('Pres Converted'!$E$2:$E$10000,$A7,'Pres Converted'!$S$2:$S$10000,D$1,'Pres Converted'!$D$2:$D$10000,"ED")</f>
        <v>0</v>
      </c>
      <c r="E7">
        <f>COUNTIFS('Pres Converted'!$E$2:$E$10000,$A7,'Pres Converted'!$S$2:$S$10000,E$1,'Pres Converted'!$D$2:$D$10000,"ED")</f>
        <v>0</v>
      </c>
      <c r="F7">
        <f>COUNTIFS('Pres Converted'!$E$2:$E$10000,$A7,'Pres Converted'!$S$2:$S$10000,F$1,'Pres Converted'!$D$2:$D$10000,"ED")</f>
        <v>0</v>
      </c>
      <c r="G7">
        <f t="shared" si="0"/>
        <v>6</v>
      </c>
    </row>
    <row r="8" spans="1:7" x14ac:dyDescent="0.3">
      <c r="A8" t="s">
        <v>233</v>
      </c>
      <c r="B8">
        <f>COUNTIFS('Pres Converted'!$E$2:$E$10000,$A8,'Pres Converted'!$S$2:$S$10000,B$1,'Pres Converted'!$D$2:$D$10000,"ED")</f>
        <v>4</v>
      </c>
      <c r="C8">
        <f>COUNTIFS('Pres Converted'!$E$2:$E$10000,$A8,'Pres Converted'!$S$2:$S$10000,C$1,'Pres Converted'!$D$2:$D$10000,"ED")</f>
        <v>5</v>
      </c>
      <c r="D8">
        <f>COUNTIFS('Pres Converted'!$E$2:$E$10000,$A8,'Pres Converted'!$S$2:$S$10000,D$1,'Pres Converted'!$D$2:$D$10000,"ED")</f>
        <v>0</v>
      </c>
      <c r="E8">
        <f>COUNTIFS('Pres Converted'!$E$2:$E$10000,$A8,'Pres Converted'!$S$2:$S$10000,E$1,'Pres Converted'!$D$2:$D$10000,"ED")</f>
        <v>0</v>
      </c>
      <c r="F8">
        <f>COUNTIFS('Pres Converted'!$E$2:$E$10000,$A8,'Pres Converted'!$S$2:$S$10000,F$1,'Pres Converted'!$D$2:$D$10000,"ED")</f>
        <v>0</v>
      </c>
      <c r="G8">
        <f t="shared" si="0"/>
        <v>9</v>
      </c>
    </row>
    <row r="9" spans="1:7" x14ac:dyDescent="0.3">
      <c r="A9" t="s">
        <v>449</v>
      </c>
      <c r="B9">
        <f>COUNTIFS('Pres Converted'!$E$2:$E$10000,$A9,'Pres Converted'!$S$2:$S$10000,B$1,'Pres Converted'!$D$2:$D$10000,"ED")</f>
        <v>3</v>
      </c>
      <c r="C9">
        <f>COUNTIFS('Pres Converted'!$E$2:$E$10000,$A9,'Pres Converted'!$S$2:$S$10000,C$1,'Pres Converted'!$D$2:$D$10000,"ED")</f>
        <v>41</v>
      </c>
      <c r="D9">
        <f>COUNTIFS('Pres Converted'!$E$2:$E$10000,$A9,'Pres Converted'!$S$2:$S$10000,D$1,'Pres Converted'!$D$2:$D$10000,"ED")</f>
        <v>0</v>
      </c>
      <c r="E9">
        <f>COUNTIFS('Pres Converted'!$E$2:$E$10000,$A9,'Pres Converted'!$S$2:$S$10000,E$1,'Pres Converted'!$D$2:$D$10000,"ED")</f>
        <v>0</v>
      </c>
      <c r="F9">
        <f>COUNTIFS('Pres Converted'!$E$2:$E$10000,$A9,'Pres Converted'!$S$2:$S$10000,F$1,'Pres Converted'!$D$2:$D$10000,"ED")</f>
        <v>0</v>
      </c>
      <c r="G9">
        <f t="shared" si="0"/>
        <v>44</v>
      </c>
    </row>
    <row r="10" spans="1:7" x14ac:dyDescent="0.3">
      <c r="A10" t="s">
        <v>74</v>
      </c>
      <c r="B10">
        <f>COUNTIFS('Pres Converted'!$E$2:$E$10000,$A10,'Pres Converted'!$S$2:$S$10000,B$1,'Pres Converted'!$D$2:$D$10000,"ED")</f>
        <v>0</v>
      </c>
      <c r="C10">
        <f>COUNTIFS('Pres Converted'!$E$2:$E$10000,$A10,'Pres Converted'!$S$2:$S$10000,C$1,'Pres Converted'!$D$2:$D$10000,"ED")</f>
        <v>3</v>
      </c>
      <c r="D10">
        <f>COUNTIFS('Pres Converted'!$E$2:$E$10000,$A10,'Pres Converted'!$S$2:$S$10000,D$1,'Pres Converted'!$D$2:$D$10000,"ED")</f>
        <v>0</v>
      </c>
      <c r="E10">
        <f>COUNTIFS('Pres Converted'!$E$2:$E$10000,$A10,'Pres Converted'!$S$2:$S$10000,E$1,'Pres Converted'!$D$2:$D$10000,"ED")</f>
        <v>0</v>
      </c>
      <c r="F10">
        <f>COUNTIFS('Pres Converted'!$E$2:$E$10000,$A10,'Pres Converted'!$S$2:$S$10000,F$1,'Pres Converted'!$D$2:$D$10000,"ED")</f>
        <v>0</v>
      </c>
      <c r="G10">
        <f t="shared" si="0"/>
        <v>3</v>
      </c>
    </row>
    <row r="11" spans="1:7" x14ac:dyDescent="0.3">
      <c r="A11" t="s">
        <v>430</v>
      </c>
      <c r="B11">
        <f>COUNTIFS('Pres Converted'!$E$2:$E$10000,$A11,'Pres Converted'!$S$2:$S$10000,B$1,'Pres Converted'!$D$2:$D$10000,"ED")</f>
        <v>4</v>
      </c>
      <c r="C11">
        <f>COUNTIFS('Pres Converted'!$E$2:$E$10000,$A11,'Pres Converted'!$S$2:$S$10000,C$1,'Pres Converted'!$D$2:$D$10000,"ED")</f>
        <v>3</v>
      </c>
      <c r="D11">
        <f>COUNTIFS('Pres Converted'!$E$2:$E$10000,$A11,'Pres Converted'!$S$2:$S$10000,D$1,'Pres Converted'!$D$2:$D$10000,"ED")</f>
        <v>0</v>
      </c>
      <c r="E11">
        <f>COUNTIFS('Pres Converted'!$E$2:$E$10000,$A11,'Pres Converted'!$S$2:$S$10000,E$1,'Pres Converted'!$D$2:$D$10000,"ED")</f>
        <v>0</v>
      </c>
      <c r="F11">
        <f>COUNTIFS('Pres Converted'!$E$2:$E$10000,$A11,'Pres Converted'!$S$2:$S$10000,F$1,'Pres Converted'!$D$2:$D$10000,"ED")</f>
        <v>0</v>
      </c>
      <c r="G11">
        <f t="shared" si="0"/>
        <v>7</v>
      </c>
    </row>
    <row r="12" spans="1:7" x14ac:dyDescent="0.3">
      <c r="A12" t="s">
        <v>434</v>
      </c>
      <c r="B12">
        <f>COUNTIFS('Pres Converted'!$E$2:$E$10000,$A12,'Pres Converted'!$S$2:$S$10000,B$1,'Pres Converted'!$D$2:$D$10000,"ED")</f>
        <v>1</v>
      </c>
      <c r="C12">
        <f>COUNTIFS('Pres Converted'!$E$2:$E$10000,$A12,'Pres Converted'!$S$2:$S$10000,C$1,'Pres Converted'!$D$2:$D$10000,"ED")</f>
        <v>18</v>
      </c>
      <c r="D12">
        <f>COUNTIFS('Pres Converted'!$E$2:$E$10000,$A12,'Pres Converted'!$S$2:$S$10000,D$1,'Pres Converted'!$D$2:$D$10000,"ED")</f>
        <v>0</v>
      </c>
      <c r="E12">
        <f>COUNTIFS('Pres Converted'!$E$2:$E$10000,$A12,'Pres Converted'!$S$2:$S$10000,E$1,'Pres Converted'!$D$2:$D$10000,"ED")</f>
        <v>0</v>
      </c>
      <c r="F12">
        <f>COUNTIFS('Pres Converted'!$E$2:$E$10000,$A12,'Pres Converted'!$S$2:$S$10000,F$1,'Pres Converted'!$D$2:$D$10000,"ED")</f>
        <v>0</v>
      </c>
      <c r="G12">
        <f t="shared" si="0"/>
        <v>19</v>
      </c>
    </row>
    <row r="13" spans="1:7" x14ac:dyDescent="0.3">
      <c r="A13" t="s">
        <v>435</v>
      </c>
      <c r="B13">
        <f>COUNTIFS('Pres Converted'!$E$2:$E$10000,$A13,'Pres Converted'!$S$2:$S$10000,B$1,'Pres Converted'!$D$2:$D$10000,"ED")</f>
        <v>3</v>
      </c>
      <c r="C13">
        <f>COUNTIFS('Pres Converted'!$E$2:$E$10000,$A13,'Pres Converted'!$S$2:$S$10000,C$1,'Pres Converted'!$D$2:$D$10000,"ED")</f>
        <v>22</v>
      </c>
      <c r="D13">
        <f>COUNTIFS('Pres Converted'!$E$2:$E$10000,$A13,'Pres Converted'!$S$2:$S$10000,D$1,'Pres Converted'!$D$2:$D$10000,"ED")</f>
        <v>0</v>
      </c>
      <c r="E13">
        <f>COUNTIFS('Pres Converted'!$E$2:$E$10000,$A13,'Pres Converted'!$S$2:$S$10000,E$1,'Pres Converted'!$D$2:$D$10000,"ED")</f>
        <v>0</v>
      </c>
      <c r="F13">
        <f>COUNTIFS('Pres Converted'!$E$2:$E$10000,$A13,'Pres Converted'!$S$2:$S$10000,F$1,'Pres Converted'!$D$2:$D$10000,"ED")</f>
        <v>0</v>
      </c>
      <c r="G13">
        <f t="shared" si="0"/>
        <v>25</v>
      </c>
    </row>
    <row r="14" spans="1:7" x14ac:dyDescent="0.3">
      <c r="A14" t="s">
        <v>429</v>
      </c>
      <c r="B14">
        <f>COUNTIFS('Pres Converted'!$E$2:$E$10000,$A14,'Pres Converted'!$S$2:$S$10000,B$1,'Pres Converted'!$D$2:$D$10000,"ED")</f>
        <v>2</v>
      </c>
      <c r="C14">
        <f>COUNTIFS('Pres Converted'!$E$2:$E$10000,$A14,'Pres Converted'!$S$2:$S$10000,C$1,'Pres Converted'!$D$2:$D$10000,"ED")</f>
        <v>13</v>
      </c>
      <c r="D14">
        <f>COUNTIFS('Pres Converted'!$E$2:$E$10000,$A14,'Pres Converted'!$S$2:$S$10000,D$1,'Pres Converted'!$D$2:$D$10000,"ED")</f>
        <v>0</v>
      </c>
      <c r="E14">
        <f>COUNTIFS('Pres Converted'!$E$2:$E$10000,$A14,'Pres Converted'!$S$2:$S$10000,E$1,'Pres Converted'!$D$2:$D$10000,"ED")</f>
        <v>0</v>
      </c>
      <c r="F14">
        <f>COUNTIFS('Pres Converted'!$E$2:$E$10000,$A14,'Pres Converted'!$S$2:$S$10000,F$1,'Pres Converted'!$D$2:$D$10000,"ED")</f>
        <v>0</v>
      </c>
      <c r="G14">
        <f t="shared" si="0"/>
        <v>15</v>
      </c>
    </row>
    <row r="15" spans="1:7" x14ac:dyDescent="0.3">
      <c r="A15" t="s">
        <v>439</v>
      </c>
      <c r="B15">
        <f>COUNTIFS('Pres Converted'!$E$2:$E$10000,$A15,'Pres Converted'!$S$2:$S$10000,B$1,'Pres Converted'!$D$2:$D$10000,"ED")</f>
        <v>5</v>
      </c>
      <c r="C15">
        <f>COUNTIFS('Pres Converted'!$E$2:$E$10000,$A15,'Pres Converted'!$S$2:$S$10000,C$1,'Pres Converted'!$D$2:$D$10000,"ED")</f>
        <v>8</v>
      </c>
      <c r="D15">
        <f>COUNTIFS('Pres Converted'!$E$2:$E$10000,$A15,'Pres Converted'!$S$2:$S$10000,D$1,'Pres Converted'!$D$2:$D$10000,"ED")</f>
        <v>0</v>
      </c>
      <c r="E15">
        <f>COUNTIFS('Pres Converted'!$E$2:$E$10000,$A15,'Pres Converted'!$S$2:$S$10000,E$1,'Pres Converted'!$D$2:$D$10000,"ED")</f>
        <v>0</v>
      </c>
      <c r="F15">
        <f>COUNTIFS('Pres Converted'!$E$2:$E$10000,$A15,'Pres Converted'!$S$2:$S$10000,F$1,'Pres Converted'!$D$2:$D$10000,"ED")</f>
        <v>0</v>
      </c>
      <c r="G15">
        <f t="shared" si="0"/>
        <v>13</v>
      </c>
    </row>
    <row r="16" spans="1:7" x14ac:dyDescent="0.3">
      <c r="A16" t="s">
        <v>442</v>
      </c>
      <c r="B16">
        <f>COUNTIFS('Pres Converted'!$E$2:$E$10000,$A16,'Pres Converted'!$S$2:$S$10000,B$1,'Pres Converted'!$D$2:$D$10000,"ED")</f>
        <v>1</v>
      </c>
      <c r="C16">
        <f>COUNTIFS('Pres Converted'!$E$2:$E$10000,$A16,'Pres Converted'!$S$2:$S$10000,C$1,'Pres Converted'!$D$2:$D$10000,"ED")</f>
        <v>9</v>
      </c>
      <c r="D16">
        <f>COUNTIFS('Pres Converted'!$E$2:$E$10000,$A16,'Pres Converted'!$S$2:$S$10000,D$1,'Pres Converted'!$D$2:$D$10000,"ED")</f>
        <v>0</v>
      </c>
      <c r="E16">
        <f>COUNTIFS('Pres Converted'!$E$2:$E$10000,$A16,'Pres Converted'!$S$2:$S$10000,E$1,'Pres Converted'!$D$2:$D$10000,"ED")</f>
        <v>0</v>
      </c>
      <c r="F16">
        <f>COUNTIFS('Pres Converted'!$E$2:$E$10000,$A16,'Pres Converted'!$S$2:$S$10000,F$1,'Pres Converted'!$D$2:$D$10000,"ED")</f>
        <v>0</v>
      </c>
      <c r="G16">
        <f t="shared" si="0"/>
        <v>10</v>
      </c>
    </row>
    <row r="17" spans="1:7" x14ac:dyDescent="0.3">
      <c r="A17" t="s">
        <v>437</v>
      </c>
      <c r="B17">
        <f>COUNTIFS('Pres Converted'!$E$2:$E$10000,$A17,'Pres Converted'!$S$2:$S$10000,B$1,'Pres Converted'!$D$2:$D$10000,"ED")</f>
        <v>0</v>
      </c>
      <c r="C17">
        <f>COUNTIFS('Pres Converted'!$E$2:$E$10000,$A17,'Pres Converted'!$S$2:$S$10000,C$1,'Pres Converted'!$D$2:$D$10000,"ED")</f>
        <v>11</v>
      </c>
      <c r="D17">
        <f>COUNTIFS('Pres Converted'!$E$2:$E$10000,$A17,'Pres Converted'!$S$2:$S$10000,D$1,'Pres Converted'!$D$2:$D$10000,"ED")</f>
        <v>0</v>
      </c>
      <c r="E17">
        <f>COUNTIFS('Pres Converted'!$E$2:$E$10000,$A17,'Pres Converted'!$S$2:$S$10000,E$1,'Pres Converted'!$D$2:$D$10000,"ED")</f>
        <v>0</v>
      </c>
      <c r="F17">
        <f>COUNTIFS('Pres Converted'!$E$2:$E$10000,$A17,'Pres Converted'!$S$2:$S$10000,F$1,'Pres Converted'!$D$2:$D$10000,"ED")</f>
        <v>0</v>
      </c>
      <c r="G17">
        <f t="shared" si="0"/>
        <v>11</v>
      </c>
    </row>
    <row r="18" spans="1:7" x14ac:dyDescent="0.3">
      <c r="A18" t="s">
        <v>452</v>
      </c>
      <c r="B18">
        <f>COUNTIFS('Pres Converted'!$E$2:$E$10000,$A18,'Pres Converted'!$S$2:$S$10000,B$1,'Pres Converted'!$D$2:$D$10000,"ED")</f>
        <v>8</v>
      </c>
      <c r="C18">
        <f>COUNTIFS('Pres Converted'!$E$2:$E$10000,$A18,'Pres Converted'!$S$2:$S$10000,C$1,'Pres Converted'!$D$2:$D$10000,"ED")</f>
        <v>8</v>
      </c>
      <c r="D18">
        <f>COUNTIFS('Pres Converted'!$E$2:$E$10000,$A18,'Pres Converted'!$S$2:$S$10000,D$1,'Pres Converted'!$D$2:$D$10000,"ED")</f>
        <v>0</v>
      </c>
      <c r="E18">
        <f>COUNTIFS('Pres Converted'!$E$2:$E$10000,$A18,'Pres Converted'!$S$2:$S$10000,E$1,'Pres Converted'!$D$2:$D$10000,"ED")</f>
        <v>0</v>
      </c>
      <c r="F18">
        <f>COUNTIFS('Pres Converted'!$E$2:$E$10000,$A18,'Pres Converted'!$S$2:$S$10000,F$1,'Pres Converted'!$D$2:$D$10000,"ED")</f>
        <v>0</v>
      </c>
      <c r="G18">
        <f t="shared" si="0"/>
        <v>16</v>
      </c>
    </row>
    <row r="19" spans="1:7" x14ac:dyDescent="0.3">
      <c r="A19" t="s">
        <v>451</v>
      </c>
      <c r="B19">
        <f>COUNTIFS('Pres Converted'!$E$2:$E$10000,$A19,'Pres Converted'!$S$2:$S$10000,B$1,'Pres Converted'!$D$2:$D$10000,"ED")</f>
        <v>8</v>
      </c>
      <c r="C19">
        <f>COUNTIFS('Pres Converted'!$E$2:$E$10000,$A19,'Pres Converted'!$S$2:$S$10000,C$1,'Pres Converted'!$D$2:$D$10000,"ED")</f>
        <v>0</v>
      </c>
      <c r="D19">
        <f>COUNTIFS('Pres Converted'!$E$2:$E$10000,$A19,'Pres Converted'!$S$2:$S$10000,D$1,'Pres Converted'!$D$2:$D$10000,"ED")</f>
        <v>0</v>
      </c>
      <c r="E19">
        <f>COUNTIFS('Pres Converted'!$E$2:$E$10000,$A19,'Pres Converted'!$S$2:$S$10000,E$1,'Pres Converted'!$D$2:$D$10000,"ED")</f>
        <v>0</v>
      </c>
      <c r="F19">
        <f>COUNTIFS('Pres Converted'!$E$2:$E$10000,$A19,'Pres Converted'!$S$2:$S$10000,F$1,'Pres Converted'!$D$2:$D$10000,"ED")</f>
        <v>0</v>
      </c>
      <c r="G19">
        <f t="shared" si="0"/>
        <v>8</v>
      </c>
    </row>
    <row r="20" spans="1:7" x14ac:dyDescent="0.3">
      <c r="A20" t="s">
        <v>450</v>
      </c>
      <c r="B20">
        <f>COUNTIFS('Pres Converted'!$E$2:$E$10000,$A20,'Pres Converted'!$S$2:$S$10000,B$1,'Pres Converted'!$D$2:$D$10000,"ED")</f>
        <v>9</v>
      </c>
      <c r="C20">
        <f>COUNTIFS('Pres Converted'!$E$2:$E$10000,$A20,'Pres Converted'!$S$2:$S$10000,C$1,'Pres Converted'!$D$2:$D$10000,"ED")</f>
        <v>1</v>
      </c>
      <c r="D20">
        <f>COUNTIFS('Pres Converted'!$E$2:$E$10000,$A20,'Pres Converted'!$S$2:$S$10000,D$1,'Pres Converted'!$D$2:$D$10000,"ED")</f>
        <v>0</v>
      </c>
      <c r="E20">
        <f>COUNTIFS('Pres Converted'!$E$2:$E$10000,$A20,'Pres Converted'!$S$2:$S$10000,E$1,'Pres Converted'!$D$2:$D$10000,"ED")</f>
        <v>1</v>
      </c>
      <c r="F20">
        <f>COUNTIFS('Pres Converted'!$E$2:$E$10000,$A20,'Pres Converted'!$S$2:$S$10000,F$1,'Pres Converted'!$D$2:$D$10000,"ED")</f>
        <v>0</v>
      </c>
      <c r="G20">
        <f t="shared" si="0"/>
        <v>11</v>
      </c>
    </row>
    <row r="21" spans="1:7" x14ac:dyDescent="0.3">
      <c r="A21" t="s">
        <v>431</v>
      </c>
      <c r="B21">
        <f>COUNTIFS('Pres Converted'!$E$2:$E$10000,$A21,'Pres Converted'!$S$2:$S$10000,B$1,'Pres Converted'!$D$2:$D$10000,"ED")</f>
        <v>2</v>
      </c>
      <c r="C21">
        <f>COUNTIFS('Pres Converted'!$E$2:$E$10000,$A21,'Pres Converted'!$S$2:$S$10000,C$1,'Pres Converted'!$D$2:$D$10000,"ED")</f>
        <v>3</v>
      </c>
      <c r="D21">
        <f>COUNTIFS('Pres Converted'!$E$2:$E$10000,$A21,'Pres Converted'!$S$2:$S$10000,D$1,'Pres Converted'!$D$2:$D$10000,"ED")</f>
        <v>0</v>
      </c>
      <c r="E21">
        <f>COUNTIFS('Pres Converted'!$E$2:$E$10000,$A21,'Pres Converted'!$S$2:$S$10000,E$1,'Pres Converted'!$D$2:$D$10000,"ED")</f>
        <v>0</v>
      </c>
      <c r="F21">
        <f>COUNTIFS('Pres Converted'!$E$2:$E$10000,$A21,'Pres Converted'!$S$2:$S$10000,F$1,'Pres Converted'!$D$2:$D$10000,"ED")</f>
        <v>0</v>
      </c>
      <c r="G21">
        <f t="shared" si="0"/>
        <v>5</v>
      </c>
    </row>
    <row r="22" spans="1:7" x14ac:dyDescent="0.3">
      <c r="A22" t="s">
        <v>428</v>
      </c>
      <c r="B22">
        <f>COUNTIFS('Pres Converted'!$E$2:$E$10000,$A22,'Pres Converted'!$S$2:$S$10000,B$1,'Pres Converted'!$D$2:$D$10000,"ED")</f>
        <v>7</v>
      </c>
      <c r="C22">
        <f>COUNTIFS('Pres Converted'!$E$2:$E$10000,$A22,'Pres Converted'!$S$2:$S$10000,C$1,'Pres Converted'!$D$2:$D$10000,"ED")</f>
        <v>8</v>
      </c>
      <c r="D22">
        <f>COUNTIFS('Pres Converted'!$E$2:$E$10000,$A22,'Pres Converted'!$S$2:$S$10000,D$1,'Pres Converted'!$D$2:$D$10000,"ED")</f>
        <v>0</v>
      </c>
      <c r="E22">
        <f>COUNTIFS('Pres Converted'!$E$2:$E$10000,$A22,'Pres Converted'!$S$2:$S$10000,E$1,'Pres Converted'!$D$2:$D$10000,"ED")</f>
        <v>0</v>
      </c>
      <c r="F22">
        <f>COUNTIFS('Pres Converted'!$E$2:$E$10000,$A22,'Pres Converted'!$S$2:$S$10000,F$1,'Pres Converted'!$D$2:$D$10000,"ED")</f>
        <v>0</v>
      </c>
      <c r="G22">
        <f t="shared" si="0"/>
        <v>15</v>
      </c>
    </row>
    <row r="23" spans="1:7" x14ac:dyDescent="0.3">
      <c r="A23" t="s">
        <v>433</v>
      </c>
      <c r="B23">
        <f>COUNTIFS('Pres Converted'!$E$2:$E$10000,$A23,'Pres Converted'!$S$2:$S$10000,B$1,'Pres Converted'!$D$2:$D$10000,"ED")</f>
        <v>1</v>
      </c>
      <c r="C23">
        <f>COUNTIFS('Pres Converted'!$E$2:$E$10000,$A23,'Pres Converted'!$S$2:$S$10000,C$1,'Pres Converted'!$D$2:$D$10000,"ED")</f>
        <v>7</v>
      </c>
      <c r="D23">
        <f>COUNTIFS('Pres Converted'!$E$2:$E$10000,$A23,'Pres Converted'!$S$2:$S$10000,D$1,'Pres Converted'!$D$2:$D$10000,"ED")</f>
        <v>0</v>
      </c>
      <c r="E23">
        <f>COUNTIFS('Pres Converted'!$E$2:$E$10000,$A23,'Pres Converted'!$S$2:$S$10000,E$1,'Pres Converted'!$D$2:$D$10000,"ED")</f>
        <v>0</v>
      </c>
      <c r="F23">
        <f>COUNTIFS('Pres Converted'!$E$2:$E$10000,$A23,'Pres Converted'!$S$2:$S$10000,F$1,'Pres Converted'!$D$2:$D$10000,"ED")</f>
        <v>0</v>
      </c>
      <c r="G23">
        <f t="shared" si="0"/>
        <v>8</v>
      </c>
    </row>
    <row r="24" spans="1:7" x14ac:dyDescent="0.3">
      <c r="A24" t="s">
        <v>92</v>
      </c>
      <c r="B24">
        <f>COUNTIFS('Pres Converted'!$E$2:$E$10000,$A24,'Pres Converted'!$S$2:$S$10000,B$1,'Pres Converted'!$D$2:$D$10000,"ED")</f>
        <v>0</v>
      </c>
      <c r="C24">
        <f>COUNTIFS('Pres Converted'!$E$2:$E$10000,$A24,'Pres Converted'!$S$2:$S$10000,C$1,'Pres Converted'!$D$2:$D$10000,"ED")</f>
        <v>1</v>
      </c>
      <c r="D24">
        <f>COUNTIFS('Pres Converted'!$E$2:$E$10000,$A24,'Pres Converted'!$S$2:$S$10000,D$1,'Pres Converted'!$D$2:$D$10000,"ED")</f>
        <v>0</v>
      </c>
      <c r="E24">
        <f>COUNTIFS('Pres Converted'!$E$2:$E$10000,$A24,'Pres Converted'!$S$2:$S$10000,E$1,'Pres Converted'!$D$2:$D$10000,"ED")</f>
        <v>0</v>
      </c>
      <c r="F24">
        <f>COUNTIFS('Pres Converted'!$E$2:$E$10000,$A24,'Pres Converted'!$S$2:$S$10000,F$1,'Pres Converted'!$D$2:$D$10000,"ED")</f>
        <v>0</v>
      </c>
      <c r="G24">
        <f t="shared" si="0"/>
        <v>1</v>
      </c>
    </row>
    <row r="25" spans="1:7" x14ac:dyDescent="0.3">
      <c r="A25" t="s">
        <v>448</v>
      </c>
      <c r="B25">
        <f>COUNTIFS('Pres Converted'!$E$2:$E$10000,$A25,'Pres Converted'!$S$2:$S$10000,B$1,'Pres Converted'!$D$2:$D$10000,"ED")</f>
        <v>2</v>
      </c>
      <c r="C25">
        <f>COUNTIFS('Pres Converted'!$E$2:$E$10000,$A25,'Pres Converted'!$S$2:$S$10000,C$1,'Pres Converted'!$D$2:$D$10000,"ED")</f>
        <v>6</v>
      </c>
      <c r="D25">
        <f>COUNTIFS('Pres Converted'!$E$2:$E$10000,$A25,'Pres Converted'!$S$2:$S$10000,D$1,'Pres Converted'!$D$2:$D$10000,"ED")</f>
        <v>0</v>
      </c>
      <c r="E25">
        <f>COUNTIFS('Pres Converted'!$E$2:$E$10000,$A25,'Pres Converted'!$S$2:$S$10000,E$1,'Pres Converted'!$D$2:$D$10000,"ED")</f>
        <v>0</v>
      </c>
      <c r="F25">
        <f>COUNTIFS('Pres Converted'!$E$2:$E$10000,$A25,'Pres Converted'!$S$2:$S$10000,F$1,'Pres Converted'!$D$2:$D$10000,"ED")</f>
        <v>0</v>
      </c>
      <c r="G25">
        <f t="shared" si="0"/>
        <v>8</v>
      </c>
    </row>
    <row r="26" spans="1:7" x14ac:dyDescent="0.3">
      <c r="A26" t="s">
        <v>436</v>
      </c>
      <c r="B26">
        <f>COUNTIFS('Pres Converted'!$E$2:$E$10000,$A26,'Pres Converted'!$S$2:$S$10000,B$1,'Pres Converted'!$D$2:$D$10000,"ED")</f>
        <v>1</v>
      </c>
      <c r="C26">
        <f>COUNTIFS('Pres Converted'!$E$2:$E$10000,$A26,'Pres Converted'!$S$2:$S$10000,C$1,'Pres Converted'!$D$2:$D$10000,"ED")</f>
        <v>9</v>
      </c>
      <c r="D26">
        <f>COUNTIFS('Pres Converted'!$E$2:$E$10000,$A26,'Pres Converted'!$S$2:$S$10000,D$1,'Pres Converted'!$D$2:$D$10000,"ED")</f>
        <v>0</v>
      </c>
      <c r="E26">
        <f>COUNTIFS('Pres Converted'!$E$2:$E$10000,$A26,'Pres Converted'!$S$2:$S$10000,E$1,'Pres Converted'!$D$2:$D$10000,"ED")</f>
        <v>0</v>
      </c>
      <c r="F26">
        <f>COUNTIFS('Pres Converted'!$E$2:$E$10000,$A26,'Pres Converted'!$S$2:$S$10000,F$1,'Pres Converted'!$D$2:$D$10000,"ED")</f>
        <v>0</v>
      </c>
      <c r="G26">
        <f t="shared" si="0"/>
        <v>10</v>
      </c>
    </row>
    <row r="27" spans="1:7" x14ac:dyDescent="0.3">
      <c r="A27" t="s">
        <v>445</v>
      </c>
      <c r="B27">
        <f>COUNTIFS('Pres Converted'!$E$2:$E$10000,$A27,'Pres Converted'!$S$2:$S$10000,B$1,'Pres Converted'!$D$2:$D$10000,"ED")</f>
        <v>6</v>
      </c>
      <c r="C27">
        <f>COUNTIFS('Pres Converted'!$E$2:$E$10000,$A27,'Pres Converted'!$S$2:$S$10000,C$1,'Pres Converted'!$D$2:$D$10000,"ED")</f>
        <v>6</v>
      </c>
      <c r="D27">
        <f>COUNTIFS('Pres Converted'!$E$2:$E$10000,$A27,'Pres Converted'!$S$2:$S$10000,D$1,'Pres Converted'!$D$2:$D$10000,"ED")</f>
        <v>0</v>
      </c>
      <c r="E27">
        <f>COUNTIFS('Pres Converted'!$E$2:$E$10000,$A27,'Pres Converted'!$S$2:$S$10000,E$1,'Pres Converted'!$D$2:$D$10000,"ED")</f>
        <v>1</v>
      </c>
      <c r="F27">
        <f>COUNTIFS('Pres Converted'!$E$2:$E$10000,$A27,'Pres Converted'!$S$2:$S$10000,F$1,'Pres Converted'!$D$2:$D$10000,"ED")</f>
        <v>0</v>
      </c>
      <c r="G27">
        <f t="shared" si="0"/>
        <v>13</v>
      </c>
    </row>
    <row r="28" spans="1:7" x14ac:dyDescent="0.3">
      <c r="A28" t="s">
        <v>432</v>
      </c>
      <c r="B28">
        <f>COUNTIFS('Pres Converted'!$E$2:$E$10000,$A28,'Pres Converted'!$S$2:$S$10000,B$1,'Pres Converted'!$D$2:$D$10000,"ED")</f>
        <v>0</v>
      </c>
      <c r="C28">
        <f>COUNTIFS('Pres Converted'!$E$2:$E$10000,$A28,'Pres Converted'!$S$2:$S$10000,C$1,'Pres Converted'!$D$2:$D$10000,"ED")</f>
        <v>2</v>
      </c>
      <c r="D28">
        <f>COUNTIFS('Pres Converted'!$E$2:$E$10000,$A28,'Pres Converted'!$S$2:$S$10000,D$1,'Pres Converted'!$D$2:$D$10000,"ED")</f>
        <v>0</v>
      </c>
      <c r="E28">
        <f>COUNTIFS('Pres Converted'!$E$2:$E$10000,$A28,'Pres Converted'!$S$2:$S$10000,E$1,'Pres Converted'!$D$2:$D$10000,"ED")</f>
        <v>0</v>
      </c>
      <c r="F28">
        <f>COUNTIFS('Pres Converted'!$E$2:$E$10000,$A28,'Pres Converted'!$S$2:$S$10000,F$1,'Pres Converted'!$D$2:$D$10000,"ED")</f>
        <v>0</v>
      </c>
      <c r="G28">
        <f t="shared" si="0"/>
        <v>2</v>
      </c>
    </row>
    <row r="29" spans="1:7" x14ac:dyDescent="0.3">
      <c r="A29" t="s">
        <v>69</v>
      </c>
      <c r="B29">
        <f>COUNTIFS('Pres Converted'!$E$2:$E$10000,$A29,'Pres Converted'!$S$2:$S$10000,B$1,'Pres Converted'!$D$2:$D$10000,"ED")</f>
        <v>1</v>
      </c>
      <c r="C29">
        <f>COUNTIFS('Pres Converted'!$E$2:$E$10000,$A29,'Pres Converted'!$S$2:$S$10000,C$1,'Pres Converted'!$D$2:$D$10000,"ED")</f>
        <v>1</v>
      </c>
      <c r="D29">
        <f>COUNTIFS('Pres Converted'!$E$2:$E$10000,$A29,'Pres Converted'!$S$2:$S$10000,D$1,'Pres Converted'!$D$2:$D$10000,"ED")</f>
        <v>0</v>
      </c>
      <c r="E29">
        <f>COUNTIFS('Pres Converted'!$E$2:$E$10000,$A29,'Pres Converted'!$S$2:$S$10000,E$1,'Pres Converted'!$D$2:$D$10000,"ED")</f>
        <v>0</v>
      </c>
      <c r="F29">
        <f>COUNTIFS('Pres Converted'!$E$2:$E$10000,$A29,'Pres Converted'!$S$2:$S$10000,F$1,'Pres Converted'!$D$2:$D$10000,"ED")</f>
        <v>0</v>
      </c>
      <c r="G29">
        <f t="shared" si="0"/>
        <v>2</v>
      </c>
    </row>
    <row r="30" spans="1:7" x14ac:dyDescent="0.3">
      <c r="A30" t="s">
        <v>446</v>
      </c>
      <c r="B30">
        <f>COUNTIFS('Pres Converted'!$E$2:$E$10000,$A30,'Pres Converted'!$S$2:$S$10000,B$1,'Pres Converted'!$D$2:$D$10000,"ED")</f>
        <v>11</v>
      </c>
      <c r="C30">
        <f>COUNTIFS('Pres Converted'!$E$2:$E$10000,$A30,'Pres Converted'!$S$2:$S$10000,C$1,'Pres Converted'!$D$2:$D$10000,"ED")</f>
        <v>19</v>
      </c>
      <c r="D30">
        <f>COUNTIFS('Pres Converted'!$E$2:$E$10000,$A30,'Pres Converted'!$S$2:$S$10000,D$1,'Pres Converted'!$D$2:$D$10000,"ED")</f>
        <v>0</v>
      </c>
      <c r="E30">
        <f>COUNTIFS('Pres Converted'!$E$2:$E$10000,$A30,'Pres Converted'!$S$2:$S$10000,E$1,'Pres Converted'!$D$2:$D$10000,"ED")</f>
        <v>0</v>
      </c>
      <c r="F30">
        <f>COUNTIFS('Pres Converted'!$E$2:$E$10000,$A30,'Pres Converted'!$S$2:$S$10000,F$1,'Pres Converted'!$D$2:$D$10000,"ED")</f>
        <v>0</v>
      </c>
      <c r="G30">
        <f t="shared" si="0"/>
        <v>30</v>
      </c>
    </row>
    <row r="31" spans="1:7" x14ac:dyDescent="0.3">
      <c r="A31" t="s">
        <v>419</v>
      </c>
      <c r="B31">
        <f>SUM(B2:B30)</f>
        <v>101</v>
      </c>
      <c r="C31">
        <f>SUM(C2:C30)</f>
        <v>297</v>
      </c>
      <c r="D31">
        <f>SUM(D2:D30)</f>
        <v>0</v>
      </c>
      <c r="E31">
        <f>SUM(E2:E30)</f>
        <v>3</v>
      </c>
      <c r="F31">
        <f>SUM(F2:F30)</f>
        <v>0</v>
      </c>
      <c r="G31">
        <f>SUM(G2:G30)</f>
        <v>401</v>
      </c>
    </row>
    <row r="32" spans="1:7" x14ac:dyDescent="0.3">
      <c r="A32" t="s">
        <v>44</v>
      </c>
      <c r="B32">
        <f>COUNTIFS('Pres Converted'!$S$2:$S$10000,B$1,'Pres Converted'!$D$2:$D$10000,"ABS")</f>
        <v>2</v>
      </c>
      <c r="C32">
        <f>COUNTIFS('Pres Converted'!$S$2:$S$10000,C$1,'Pres Converted'!$D$2:$D$10000,"ABS")</f>
        <v>20</v>
      </c>
      <c r="D32">
        <f>COUNTIFS('Pres Converted'!$S$2:$S$10000,D$1,'Pres Converted'!$D$2:$D$10000,"ABS")</f>
        <v>0</v>
      </c>
      <c r="E32">
        <f>COUNTIFS('Pres Converted'!$S$2:$S$10000,E$1,'Pres Converted'!$D$2:$D$10000,"ABS")</f>
        <v>0</v>
      </c>
      <c r="F32">
        <f>COUNTIFS('Pres Converted'!$S$2:$S$10000,F$1,'Pres Converted'!$D$2:$D$10000,"ABS")</f>
        <v>0</v>
      </c>
      <c r="G32">
        <f t="shared" si="0"/>
        <v>22</v>
      </c>
    </row>
    <row r="33" spans="1:7" x14ac:dyDescent="0.3">
      <c r="A33" t="s">
        <v>43</v>
      </c>
      <c r="B33">
        <f>COUNTIFS('Pres Converted'!$S$2:$S$10000,B$1,'Pres Converted'!$D$2:$D$10000,"QUE")</f>
        <v>2</v>
      </c>
      <c r="C33">
        <f>COUNTIFS('Pres Converted'!$S$2:$S$10000,C$1,'Pres Converted'!$D$2:$D$10000,"QUE")</f>
        <v>19</v>
      </c>
      <c r="D33">
        <f>COUNTIFS('Pres Converted'!$S$2:$S$10000,D$1,'Pres Converted'!$D$2:$D$10000,"QUE")</f>
        <v>0</v>
      </c>
      <c r="E33">
        <f>COUNTIFS('Pres Converted'!$S$2:$S$10000,E$1,'Pres Converted'!$D$2:$D$10000,"QUE")</f>
        <v>2</v>
      </c>
      <c r="F33">
        <f>COUNTIFS('Pres Converted'!$S$2:$S$10000,F$1,'Pres Converted'!$D$2:$D$10000,"QUE")</f>
        <v>0</v>
      </c>
      <c r="G33">
        <f t="shared" si="0"/>
        <v>23</v>
      </c>
    </row>
    <row r="34" spans="1:7" x14ac:dyDescent="0.3">
      <c r="A34" t="s">
        <v>994</v>
      </c>
      <c r="B34">
        <f>B32+B31+B33</f>
        <v>105</v>
      </c>
      <c r="C34">
        <f>C32+C31+C33</f>
        <v>336</v>
      </c>
      <c r="D34">
        <f>D32+D31+D33</f>
        <v>0</v>
      </c>
      <c r="E34">
        <f>E32+E31+E33</f>
        <v>5</v>
      </c>
      <c r="F34">
        <f>F32+F31+F33</f>
        <v>0</v>
      </c>
      <c r="G34">
        <f>G32+G31+G33</f>
        <v>446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Pres Converted</vt:lpstr>
      <vt:lpstr>By HD</vt:lpstr>
      <vt:lpstr>By Borough</vt:lpstr>
      <vt:lpstr>Precinct 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2018-02-01T20:26:24Z</dcterms:created>
  <dcterms:modified xsi:type="dcterms:W3CDTF">2018-02-01T20:26:41Z</dcterms:modified>
</cp:coreProperties>
</file>