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40" windowHeight="10896" activeTab="3" xr2:uid="{489EB4E5-8CFD-44BF-8D1A-7511E818B126}"/>
  </bookViews>
  <sheets>
    <sheet name="Pres Converted" sheetId="1" r:id="rId1"/>
    <sheet name="By HD" sheetId="2" r:id="rId2"/>
    <sheet name="By Borough" sheetId="3" r:id="rId3"/>
    <sheet name="Precinct Wins" sheetId="4" r:id="rId4"/>
  </sheets>
  <definedNames>
    <definedName name="_xlnm._FilterDatabase" localSheetId="0" hidden="1">'Pres Converted'!$A$1:$T$493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  <c r="F33" i="4"/>
  <c r="E33" i="4"/>
  <c r="D33" i="4"/>
  <c r="C33" i="4"/>
  <c r="G32" i="4"/>
  <c r="F32" i="4"/>
  <c r="E32" i="4"/>
  <c r="D32" i="4"/>
  <c r="C32" i="4"/>
  <c r="B33" i="4"/>
  <c r="H33" i="4" s="1"/>
  <c r="B32" i="4"/>
  <c r="G30" i="4"/>
  <c r="F30" i="4"/>
  <c r="E30" i="4"/>
  <c r="D30" i="4"/>
  <c r="C30" i="4"/>
  <c r="B30" i="4"/>
  <c r="G29" i="4"/>
  <c r="F29" i="4"/>
  <c r="H29" i="4" s="1"/>
  <c r="E29" i="4"/>
  <c r="D29" i="4"/>
  <c r="C29" i="4"/>
  <c r="B29" i="4"/>
  <c r="G28" i="4"/>
  <c r="F28" i="4"/>
  <c r="E28" i="4"/>
  <c r="D28" i="4"/>
  <c r="H28" i="4" s="1"/>
  <c r="C28" i="4"/>
  <c r="B28" i="4"/>
  <c r="G27" i="4"/>
  <c r="F27" i="4"/>
  <c r="E27" i="4"/>
  <c r="D27" i="4"/>
  <c r="C27" i="4"/>
  <c r="B27" i="4"/>
  <c r="H27" i="4" s="1"/>
  <c r="G26" i="4"/>
  <c r="F26" i="4"/>
  <c r="E26" i="4"/>
  <c r="D26" i="4"/>
  <c r="C26" i="4"/>
  <c r="B26" i="4"/>
  <c r="G25" i="4"/>
  <c r="F25" i="4"/>
  <c r="H25" i="4" s="1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H23" i="4" s="1"/>
  <c r="G22" i="4"/>
  <c r="F22" i="4"/>
  <c r="E22" i="4"/>
  <c r="D22" i="4"/>
  <c r="C22" i="4"/>
  <c r="B22" i="4"/>
  <c r="G21" i="4"/>
  <c r="F21" i="4"/>
  <c r="H21" i="4" s="1"/>
  <c r="E21" i="4"/>
  <c r="D21" i="4"/>
  <c r="C21" i="4"/>
  <c r="B21" i="4"/>
  <c r="G20" i="4"/>
  <c r="F20" i="4"/>
  <c r="E20" i="4"/>
  <c r="D20" i="4"/>
  <c r="H20" i="4" s="1"/>
  <c r="C20" i="4"/>
  <c r="B20" i="4"/>
  <c r="G19" i="4"/>
  <c r="F19" i="4"/>
  <c r="E19" i="4"/>
  <c r="D19" i="4"/>
  <c r="C19" i="4"/>
  <c r="B19" i="4"/>
  <c r="H19" i="4" s="1"/>
  <c r="G18" i="4"/>
  <c r="F18" i="4"/>
  <c r="E18" i="4"/>
  <c r="D18" i="4"/>
  <c r="C18" i="4"/>
  <c r="B18" i="4"/>
  <c r="G17" i="4"/>
  <c r="F17" i="4"/>
  <c r="H17" i="4" s="1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H15" i="4" s="1"/>
  <c r="G14" i="4"/>
  <c r="F14" i="4"/>
  <c r="E14" i="4"/>
  <c r="D14" i="4"/>
  <c r="C14" i="4"/>
  <c r="B14" i="4"/>
  <c r="G13" i="4"/>
  <c r="F13" i="4"/>
  <c r="H13" i="4" s="1"/>
  <c r="E13" i="4"/>
  <c r="D13" i="4"/>
  <c r="C13" i="4"/>
  <c r="B13" i="4"/>
  <c r="G12" i="4"/>
  <c r="F12" i="4"/>
  <c r="E12" i="4"/>
  <c r="D12" i="4"/>
  <c r="H12" i="4" s="1"/>
  <c r="C12" i="4"/>
  <c r="B12" i="4"/>
  <c r="G11" i="4"/>
  <c r="F11" i="4"/>
  <c r="E11" i="4"/>
  <c r="D11" i="4"/>
  <c r="C11" i="4"/>
  <c r="B11" i="4"/>
  <c r="H11" i="4" s="1"/>
  <c r="G10" i="4"/>
  <c r="F10" i="4"/>
  <c r="E10" i="4"/>
  <c r="D10" i="4"/>
  <c r="C10" i="4"/>
  <c r="B10" i="4"/>
  <c r="G9" i="4"/>
  <c r="F9" i="4"/>
  <c r="H9" i="4" s="1"/>
  <c r="E9" i="4"/>
  <c r="D9" i="4"/>
  <c r="C9" i="4"/>
  <c r="B9" i="4"/>
  <c r="G8" i="4"/>
  <c r="F8" i="4"/>
  <c r="E8" i="4"/>
  <c r="D8" i="4"/>
  <c r="H8" i="4" s="1"/>
  <c r="C8" i="4"/>
  <c r="B8" i="4"/>
  <c r="G7" i="4"/>
  <c r="F7" i="4"/>
  <c r="E7" i="4"/>
  <c r="D7" i="4"/>
  <c r="C7" i="4"/>
  <c r="B7" i="4"/>
  <c r="H7" i="4" s="1"/>
  <c r="G6" i="4"/>
  <c r="F6" i="4"/>
  <c r="E6" i="4"/>
  <c r="D6" i="4"/>
  <c r="C6" i="4"/>
  <c r="B6" i="4"/>
  <c r="G5" i="4"/>
  <c r="F5" i="4"/>
  <c r="H5" i="4" s="1"/>
  <c r="E5" i="4"/>
  <c r="D5" i="4"/>
  <c r="C5" i="4"/>
  <c r="B5" i="4"/>
  <c r="G4" i="4"/>
  <c r="F4" i="4"/>
  <c r="E4" i="4"/>
  <c r="D4" i="4"/>
  <c r="H4" i="4" s="1"/>
  <c r="C4" i="4"/>
  <c r="B4" i="4"/>
  <c r="G3" i="4"/>
  <c r="F3" i="4"/>
  <c r="E3" i="4"/>
  <c r="D3" i="4"/>
  <c r="C3" i="4"/>
  <c r="B3" i="4"/>
  <c r="H3" i="4" s="1"/>
  <c r="G2" i="4"/>
  <c r="G31" i="4" s="1"/>
  <c r="F2" i="4"/>
  <c r="E2" i="4"/>
  <c r="D2" i="4"/>
  <c r="C2" i="4"/>
  <c r="B2" i="4"/>
  <c r="H30" i="4"/>
  <c r="H26" i="4"/>
  <c r="H24" i="4"/>
  <c r="H22" i="4"/>
  <c r="H18" i="4"/>
  <c r="H16" i="4"/>
  <c r="H14" i="4"/>
  <c r="H10" i="4"/>
  <c r="H6" i="4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" i="1"/>
  <c r="H32" i="4" l="1"/>
  <c r="H2" i="4"/>
  <c r="G34" i="4"/>
  <c r="F31" i="4"/>
  <c r="C31" i="4"/>
  <c r="C34" i="4" s="1"/>
  <c r="E31" i="4"/>
  <c r="E34" i="4" s="1"/>
  <c r="D31" i="4"/>
  <c r="D34" i="4" s="1"/>
  <c r="F34" i="4"/>
  <c r="B31" i="4"/>
  <c r="B34" i="4" s="1"/>
  <c r="X97" i="3"/>
  <c r="W97" i="3"/>
  <c r="V97" i="3"/>
  <c r="U97" i="3"/>
  <c r="T97" i="3"/>
  <c r="S97" i="3"/>
  <c r="R97" i="3"/>
  <c r="Q97" i="3"/>
  <c r="P97" i="3"/>
  <c r="O97" i="3"/>
  <c r="X96" i="3"/>
  <c r="W96" i="3"/>
  <c r="V96" i="3"/>
  <c r="U96" i="3"/>
  <c r="T96" i="3"/>
  <c r="S96" i="3"/>
  <c r="R96" i="3"/>
  <c r="Q96" i="3"/>
  <c r="P96" i="3"/>
  <c r="O96" i="3"/>
  <c r="X95" i="3"/>
  <c r="W95" i="3"/>
  <c r="V95" i="3"/>
  <c r="U95" i="3"/>
  <c r="T95" i="3"/>
  <c r="S95" i="3"/>
  <c r="R95" i="3"/>
  <c r="Q95" i="3"/>
  <c r="P95" i="3"/>
  <c r="O95" i="3"/>
  <c r="X94" i="3"/>
  <c r="W94" i="3"/>
  <c r="V94" i="3"/>
  <c r="U94" i="3"/>
  <c r="T94" i="3"/>
  <c r="S94" i="3"/>
  <c r="R94" i="3"/>
  <c r="Q94" i="3"/>
  <c r="P94" i="3"/>
  <c r="O94" i="3"/>
  <c r="X93" i="3"/>
  <c r="W93" i="3"/>
  <c r="V93" i="3"/>
  <c r="U93" i="3"/>
  <c r="T93" i="3"/>
  <c r="S93" i="3"/>
  <c r="R93" i="3"/>
  <c r="Q93" i="3"/>
  <c r="P93" i="3"/>
  <c r="O93" i="3"/>
  <c r="X92" i="3"/>
  <c r="W92" i="3"/>
  <c r="V92" i="3"/>
  <c r="U92" i="3"/>
  <c r="T92" i="3"/>
  <c r="S92" i="3"/>
  <c r="R92" i="3"/>
  <c r="Q92" i="3"/>
  <c r="P92" i="3"/>
  <c r="O92" i="3"/>
  <c r="X91" i="3"/>
  <c r="W91" i="3"/>
  <c r="V91" i="3"/>
  <c r="U91" i="3"/>
  <c r="T91" i="3"/>
  <c r="S91" i="3"/>
  <c r="R91" i="3"/>
  <c r="Q91" i="3"/>
  <c r="P91" i="3"/>
  <c r="O91" i="3"/>
  <c r="X90" i="3"/>
  <c r="W90" i="3"/>
  <c r="V90" i="3"/>
  <c r="U90" i="3"/>
  <c r="T90" i="3"/>
  <c r="S90" i="3"/>
  <c r="R90" i="3"/>
  <c r="Q90" i="3"/>
  <c r="P90" i="3"/>
  <c r="O90" i="3"/>
  <c r="X89" i="3"/>
  <c r="W89" i="3"/>
  <c r="V89" i="3"/>
  <c r="U89" i="3"/>
  <c r="T89" i="3"/>
  <c r="S89" i="3"/>
  <c r="R89" i="3"/>
  <c r="Q89" i="3"/>
  <c r="P89" i="3"/>
  <c r="O89" i="3"/>
  <c r="X88" i="3"/>
  <c r="W88" i="3"/>
  <c r="V88" i="3"/>
  <c r="U88" i="3"/>
  <c r="T88" i="3"/>
  <c r="S88" i="3"/>
  <c r="R88" i="3"/>
  <c r="Q88" i="3"/>
  <c r="P88" i="3"/>
  <c r="O88" i="3"/>
  <c r="X87" i="3"/>
  <c r="W87" i="3"/>
  <c r="V87" i="3"/>
  <c r="U87" i="3"/>
  <c r="T87" i="3"/>
  <c r="S87" i="3"/>
  <c r="R87" i="3"/>
  <c r="Q87" i="3"/>
  <c r="P87" i="3"/>
  <c r="O87" i="3"/>
  <c r="X86" i="3"/>
  <c r="W86" i="3"/>
  <c r="V86" i="3"/>
  <c r="U86" i="3"/>
  <c r="T86" i="3"/>
  <c r="S86" i="3"/>
  <c r="R86" i="3"/>
  <c r="Q86" i="3"/>
  <c r="P86" i="3"/>
  <c r="O86" i="3"/>
  <c r="X85" i="3"/>
  <c r="W85" i="3"/>
  <c r="V85" i="3"/>
  <c r="U85" i="3"/>
  <c r="T85" i="3"/>
  <c r="S85" i="3"/>
  <c r="R85" i="3"/>
  <c r="Q85" i="3"/>
  <c r="P85" i="3"/>
  <c r="O85" i="3"/>
  <c r="X84" i="3"/>
  <c r="W84" i="3"/>
  <c r="V84" i="3"/>
  <c r="U84" i="3"/>
  <c r="T84" i="3"/>
  <c r="S84" i="3"/>
  <c r="R84" i="3"/>
  <c r="Q84" i="3"/>
  <c r="P84" i="3"/>
  <c r="O84" i="3"/>
  <c r="X83" i="3"/>
  <c r="W83" i="3"/>
  <c r="V83" i="3"/>
  <c r="U83" i="3"/>
  <c r="T83" i="3"/>
  <c r="S83" i="3"/>
  <c r="R83" i="3"/>
  <c r="Q83" i="3"/>
  <c r="P83" i="3"/>
  <c r="O83" i="3"/>
  <c r="X82" i="3"/>
  <c r="W82" i="3"/>
  <c r="V82" i="3"/>
  <c r="U82" i="3"/>
  <c r="T82" i="3"/>
  <c r="S82" i="3"/>
  <c r="R82" i="3"/>
  <c r="Q82" i="3"/>
  <c r="P82" i="3"/>
  <c r="O82" i="3"/>
  <c r="X81" i="3"/>
  <c r="W81" i="3"/>
  <c r="V81" i="3"/>
  <c r="U81" i="3"/>
  <c r="T81" i="3"/>
  <c r="S81" i="3"/>
  <c r="R81" i="3"/>
  <c r="Q81" i="3"/>
  <c r="P81" i="3"/>
  <c r="O81" i="3"/>
  <c r="X80" i="3"/>
  <c r="W80" i="3"/>
  <c r="V80" i="3"/>
  <c r="U80" i="3"/>
  <c r="T80" i="3"/>
  <c r="S80" i="3"/>
  <c r="R80" i="3"/>
  <c r="Q80" i="3"/>
  <c r="P80" i="3"/>
  <c r="O80" i="3"/>
  <c r="X79" i="3"/>
  <c r="W79" i="3"/>
  <c r="V79" i="3"/>
  <c r="U79" i="3"/>
  <c r="T79" i="3"/>
  <c r="S79" i="3"/>
  <c r="R79" i="3"/>
  <c r="Q79" i="3"/>
  <c r="P79" i="3"/>
  <c r="O79" i="3"/>
  <c r="X78" i="3"/>
  <c r="W78" i="3"/>
  <c r="V78" i="3"/>
  <c r="U78" i="3"/>
  <c r="T78" i="3"/>
  <c r="S78" i="3"/>
  <c r="R78" i="3"/>
  <c r="Q78" i="3"/>
  <c r="P78" i="3"/>
  <c r="O78" i="3"/>
  <c r="X77" i="3"/>
  <c r="W77" i="3"/>
  <c r="V77" i="3"/>
  <c r="U77" i="3"/>
  <c r="T77" i="3"/>
  <c r="S77" i="3"/>
  <c r="R77" i="3"/>
  <c r="Q77" i="3"/>
  <c r="P77" i="3"/>
  <c r="O77" i="3"/>
  <c r="X76" i="3"/>
  <c r="W76" i="3"/>
  <c r="V76" i="3"/>
  <c r="U76" i="3"/>
  <c r="T76" i="3"/>
  <c r="S76" i="3"/>
  <c r="R76" i="3"/>
  <c r="Q76" i="3"/>
  <c r="P76" i="3"/>
  <c r="O76" i="3"/>
  <c r="X75" i="3"/>
  <c r="W75" i="3"/>
  <c r="V75" i="3"/>
  <c r="U75" i="3"/>
  <c r="T75" i="3"/>
  <c r="S75" i="3"/>
  <c r="R75" i="3"/>
  <c r="Q75" i="3"/>
  <c r="P75" i="3"/>
  <c r="O75" i="3"/>
  <c r="X74" i="3"/>
  <c r="W74" i="3"/>
  <c r="V74" i="3"/>
  <c r="U74" i="3"/>
  <c r="T74" i="3"/>
  <c r="S74" i="3"/>
  <c r="R74" i="3"/>
  <c r="Q74" i="3"/>
  <c r="P74" i="3"/>
  <c r="O74" i="3"/>
  <c r="X73" i="3"/>
  <c r="W73" i="3"/>
  <c r="V73" i="3"/>
  <c r="U73" i="3"/>
  <c r="T73" i="3"/>
  <c r="S73" i="3"/>
  <c r="R73" i="3"/>
  <c r="Q73" i="3"/>
  <c r="P73" i="3"/>
  <c r="O73" i="3"/>
  <c r="X72" i="3"/>
  <c r="W72" i="3"/>
  <c r="V72" i="3"/>
  <c r="U72" i="3"/>
  <c r="T72" i="3"/>
  <c r="S72" i="3"/>
  <c r="R72" i="3"/>
  <c r="Q72" i="3"/>
  <c r="P72" i="3"/>
  <c r="O72" i="3"/>
  <c r="X71" i="3"/>
  <c r="W71" i="3"/>
  <c r="V71" i="3"/>
  <c r="U71" i="3"/>
  <c r="T71" i="3"/>
  <c r="S71" i="3"/>
  <c r="R71" i="3"/>
  <c r="Q71" i="3"/>
  <c r="P71" i="3"/>
  <c r="O71" i="3"/>
  <c r="X70" i="3"/>
  <c r="W70" i="3"/>
  <c r="V70" i="3"/>
  <c r="U70" i="3"/>
  <c r="T70" i="3"/>
  <c r="S70" i="3"/>
  <c r="R70" i="3"/>
  <c r="Q70" i="3"/>
  <c r="P70" i="3"/>
  <c r="O70" i="3"/>
  <c r="X69" i="3"/>
  <c r="W69" i="3"/>
  <c r="V69" i="3"/>
  <c r="U69" i="3"/>
  <c r="T69" i="3"/>
  <c r="S69" i="3"/>
  <c r="R69" i="3"/>
  <c r="Q69" i="3"/>
  <c r="P69" i="3"/>
  <c r="O69" i="3"/>
  <c r="X68" i="3"/>
  <c r="W68" i="3"/>
  <c r="V68" i="3"/>
  <c r="U68" i="3"/>
  <c r="T68" i="3"/>
  <c r="S68" i="3"/>
  <c r="R68" i="3"/>
  <c r="Q68" i="3"/>
  <c r="P68" i="3"/>
  <c r="O68" i="3"/>
  <c r="X64" i="3"/>
  <c r="W64" i="3"/>
  <c r="V64" i="3"/>
  <c r="U64" i="3"/>
  <c r="T64" i="3"/>
  <c r="S64" i="3"/>
  <c r="R64" i="3"/>
  <c r="Q64" i="3"/>
  <c r="P64" i="3"/>
  <c r="O64" i="3"/>
  <c r="X63" i="3"/>
  <c r="W63" i="3"/>
  <c r="V63" i="3"/>
  <c r="U63" i="3"/>
  <c r="T63" i="3"/>
  <c r="S63" i="3"/>
  <c r="R63" i="3"/>
  <c r="Q63" i="3"/>
  <c r="P63" i="3"/>
  <c r="O63" i="3"/>
  <c r="X62" i="3"/>
  <c r="W62" i="3"/>
  <c r="V62" i="3"/>
  <c r="U62" i="3"/>
  <c r="T62" i="3"/>
  <c r="S62" i="3"/>
  <c r="R62" i="3"/>
  <c r="Q62" i="3"/>
  <c r="P62" i="3"/>
  <c r="O62" i="3"/>
  <c r="X61" i="3"/>
  <c r="W61" i="3"/>
  <c r="V61" i="3"/>
  <c r="U61" i="3"/>
  <c r="T61" i="3"/>
  <c r="S61" i="3"/>
  <c r="R61" i="3"/>
  <c r="Q61" i="3"/>
  <c r="P61" i="3"/>
  <c r="O61" i="3"/>
  <c r="X60" i="3"/>
  <c r="W60" i="3"/>
  <c r="V60" i="3"/>
  <c r="U60" i="3"/>
  <c r="T60" i="3"/>
  <c r="S60" i="3"/>
  <c r="R60" i="3"/>
  <c r="Q60" i="3"/>
  <c r="P60" i="3"/>
  <c r="O60" i="3"/>
  <c r="X59" i="3"/>
  <c r="W59" i="3"/>
  <c r="V59" i="3"/>
  <c r="U59" i="3"/>
  <c r="T59" i="3"/>
  <c r="S59" i="3"/>
  <c r="R59" i="3"/>
  <c r="Q59" i="3"/>
  <c r="P59" i="3"/>
  <c r="O59" i="3"/>
  <c r="X58" i="3"/>
  <c r="W58" i="3"/>
  <c r="V58" i="3"/>
  <c r="U58" i="3"/>
  <c r="T58" i="3"/>
  <c r="S58" i="3"/>
  <c r="R58" i="3"/>
  <c r="Q58" i="3"/>
  <c r="P58" i="3"/>
  <c r="O58" i="3"/>
  <c r="X57" i="3"/>
  <c r="W57" i="3"/>
  <c r="V57" i="3"/>
  <c r="U57" i="3"/>
  <c r="T57" i="3"/>
  <c r="S57" i="3"/>
  <c r="R57" i="3"/>
  <c r="Q57" i="3"/>
  <c r="P57" i="3"/>
  <c r="O57" i="3"/>
  <c r="X56" i="3"/>
  <c r="W56" i="3"/>
  <c r="V56" i="3"/>
  <c r="U56" i="3"/>
  <c r="T56" i="3"/>
  <c r="S56" i="3"/>
  <c r="R56" i="3"/>
  <c r="Q56" i="3"/>
  <c r="P56" i="3"/>
  <c r="O56" i="3"/>
  <c r="X55" i="3"/>
  <c r="W55" i="3"/>
  <c r="V55" i="3"/>
  <c r="U55" i="3"/>
  <c r="T55" i="3"/>
  <c r="S55" i="3"/>
  <c r="R55" i="3"/>
  <c r="Q55" i="3"/>
  <c r="P55" i="3"/>
  <c r="O55" i="3"/>
  <c r="X54" i="3"/>
  <c r="W54" i="3"/>
  <c r="V54" i="3"/>
  <c r="U54" i="3"/>
  <c r="T54" i="3"/>
  <c r="S54" i="3"/>
  <c r="R54" i="3"/>
  <c r="Q54" i="3"/>
  <c r="P54" i="3"/>
  <c r="O54" i="3"/>
  <c r="X53" i="3"/>
  <c r="W53" i="3"/>
  <c r="V53" i="3"/>
  <c r="U53" i="3"/>
  <c r="T53" i="3"/>
  <c r="S53" i="3"/>
  <c r="R53" i="3"/>
  <c r="Q53" i="3"/>
  <c r="P53" i="3"/>
  <c r="O53" i="3"/>
  <c r="X52" i="3"/>
  <c r="W52" i="3"/>
  <c r="V52" i="3"/>
  <c r="U52" i="3"/>
  <c r="T52" i="3"/>
  <c r="S52" i="3"/>
  <c r="R52" i="3"/>
  <c r="Q52" i="3"/>
  <c r="P52" i="3"/>
  <c r="O52" i="3"/>
  <c r="X51" i="3"/>
  <c r="W51" i="3"/>
  <c r="V51" i="3"/>
  <c r="U51" i="3"/>
  <c r="T51" i="3"/>
  <c r="S51" i="3"/>
  <c r="R51" i="3"/>
  <c r="Q51" i="3"/>
  <c r="P51" i="3"/>
  <c r="O51" i="3"/>
  <c r="X50" i="3"/>
  <c r="W50" i="3"/>
  <c r="V50" i="3"/>
  <c r="U50" i="3"/>
  <c r="T50" i="3"/>
  <c r="S50" i="3"/>
  <c r="R50" i="3"/>
  <c r="Q50" i="3"/>
  <c r="P50" i="3"/>
  <c r="O50" i="3"/>
  <c r="X49" i="3"/>
  <c r="W49" i="3"/>
  <c r="V49" i="3"/>
  <c r="U49" i="3"/>
  <c r="T49" i="3"/>
  <c r="S49" i="3"/>
  <c r="R49" i="3"/>
  <c r="Q49" i="3"/>
  <c r="P49" i="3"/>
  <c r="O49" i="3"/>
  <c r="X48" i="3"/>
  <c r="W48" i="3"/>
  <c r="V48" i="3"/>
  <c r="U48" i="3"/>
  <c r="T48" i="3"/>
  <c r="S48" i="3"/>
  <c r="R48" i="3"/>
  <c r="Q48" i="3"/>
  <c r="P48" i="3"/>
  <c r="O48" i="3"/>
  <c r="X47" i="3"/>
  <c r="W47" i="3"/>
  <c r="V47" i="3"/>
  <c r="U47" i="3"/>
  <c r="T47" i="3"/>
  <c r="S47" i="3"/>
  <c r="R47" i="3"/>
  <c r="Q47" i="3"/>
  <c r="P47" i="3"/>
  <c r="O47" i="3"/>
  <c r="X46" i="3"/>
  <c r="W46" i="3"/>
  <c r="V46" i="3"/>
  <c r="U46" i="3"/>
  <c r="T46" i="3"/>
  <c r="S46" i="3"/>
  <c r="R46" i="3"/>
  <c r="Q46" i="3"/>
  <c r="P46" i="3"/>
  <c r="O46" i="3"/>
  <c r="X45" i="3"/>
  <c r="W45" i="3"/>
  <c r="V45" i="3"/>
  <c r="U45" i="3"/>
  <c r="T45" i="3"/>
  <c r="S45" i="3"/>
  <c r="R45" i="3"/>
  <c r="Q45" i="3"/>
  <c r="P45" i="3"/>
  <c r="O45" i="3"/>
  <c r="X44" i="3"/>
  <c r="W44" i="3"/>
  <c r="V44" i="3"/>
  <c r="U44" i="3"/>
  <c r="T44" i="3"/>
  <c r="S44" i="3"/>
  <c r="R44" i="3"/>
  <c r="Q44" i="3"/>
  <c r="P44" i="3"/>
  <c r="O44" i="3"/>
  <c r="X43" i="3"/>
  <c r="W43" i="3"/>
  <c r="V43" i="3"/>
  <c r="U43" i="3"/>
  <c r="T43" i="3"/>
  <c r="S43" i="3"/>
  <c r="R43" i="3"/>
  <c r="Q43" i="3"/>
  <c r="P43" i="3"/>
  <c r="O43" i="3"/>
  <c r="X42" i="3"/>
  <c r="W42" i="3"/>
  <c r="V42" i="3"/>
  <c r="U42" i="3"/>
  <c r="T42" i="3"/>
  <c r="S42" i="3"/>
  <c r="R42" i="3"/>
  <c r="Q42" i="3"/>
  <c r="P42" i="3"/>
  <c r="O42" i="3"/>
  <c r="X41" i="3"/>
  <c r="W41" i="3"/>
  <c r="V41" i="3"/>
  <c r="U41" i="3"/>
  <c r="T41" i="3"/>
  <c r="S41" i="3"/>
  <c r="R41" i="3"/>
  <c r="Q41" i="3"/>
  <c r="P41" i="3"/>
  <c r="O41" i="3"/>
  <c r="X40" i="3"/>
  <c r="W40" i="3"/>
  <c r="V40" i="3"/>
  <c r="U40" i="3"/>
  <c r="T40" i="3"/>
  <c r="S40" i="3"/>
  <c r="R40" i="3"/>
  <c r="Q40" i="3"/>
  <c r="P40" i="3"/>
  <c r="O40" i="3"/>
  <c r="X39" i="3"/>
  <c r="W39" i="3"/>
  <c r="V39" i="3"/>
  <c r="U39" i="3"/>
  <c r="T39" i="3"/>
  <c r="S39" i="3"/>
  <c r="R39" i="3"/>
  <c r="Q39" i="3"/>
  <c r="P39" i="3"/>
  <c r="O39" i="3"/>
  <c r="X38" i="3"/>
  <c r="W38" i="3"/>
  <c r="V38" i="3"/>
  <c r="U38" i="3"/>
  <c r="T38" i="3"/>
  <c r="S38" i="3"/>
  <c r="R38" i="3"/>
  <c r="Q38" i="3"/>
  <c r="P38" i="3"/>
  <c r="O38" i="3"/>
  <c r="X37" i="3"/>
  <c r="W37" i="3"/>
  <c r="V37" i="3"/>
  <c r="U37" i="3"/>
  <c r="T37" i="3"/>
  <c r="S37" i="3"/>
  <c r="R37" i="3"/>
  <c r="Q37" i="3"/>
  <c r="P37" i="3"/>
  <c r="O37" i="3"/>
  <c r="X36" i="3"/>
  <c r="W36" i="3"/>
  <c r="V36" i="3"/>
  <c r="U36" i="3"/>
  <c r="T36" i="3"/>
  <c r="S36" i="3"/>
  <c r="R36" i="3"/>
  <c r="Q36" i="3"/>
  <c r="P36" i="3"/>
  <c r="O36" i="3"/>
  <c r="X35" i="3"/>
  <c r="W35" i="3"/>
  <c r="V35" i="3"/>
  <c r="U35" i="3"/>
  <c r="T35" i="3"/>
  <c r="S35" i="3"/>
  <c r="R35" i="3"/>
  <c r="Q35" i="3"/>
  <c r="P35" i="3"/>
  <c r="O35" i="3"/>
  <c r="X31" i="3"/>
  <c r="W31" i="3"/>
  <c r="V31" i="3"/>
  <c r="U31" i="3"/>
  <c r="T31" i="3"/>
  <c r="S31" i="3"/>
  <c r="R31" i="3"/>
  <c r="Q31" i="3"/>
  <c r="P31" i="3"/>
  <c r="O31" i="3"/>
  <c r="X30" i="3"/>
  <c r="W30" i="3"/>
  <c r="V30" i="3"/>
  <c r="U30" i="3"/>
  <c r="T30" i="3"/>
  <c r="S30" i="3"/>
  <c r="R30" i="3"/>
  <c r="Q30" i="3"/>
  <c r="P30" i="3"/>
  <c r="O30" i="3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H31" i="4" l="1"/>
  <c r="H34" i="4" s="1"/>
  <c r="CO148" i="1"/>
  <c r="BL128" i="3"/>
  <c r="BL127" i="3"/>
  <c r="BL126" i="3"/>
  <c r="BL125" i="3"/>
  <c r="BL124" i="3"/>
  <c r="BL123" i="3"/>
  <c r="BL122" i="3"/>
  <c r="BL121" i="3"/>
  <c r="BL120" i="3"/>
  <c r="BL119" i="3"/>
  <c r="BL118" i="3"/>
  <c r="BL117" i="3"/>
  <c r="BL116" i="3"/>
  <c r="BL115" i="3"/>
  <c r="BL114" i="3"/>
  <c r="BL113" i="3"/>
  <c r="BL112" i="3"/>
  <c r="BL111" i="3"/>
  <c r="BL110" i="3"/>
  <c r="BL109" i="3"/>
  <c r="BL108" i="3"/>
  <c r="BL107" i="3"/>
  <c r="BL106" i="3"/>
  <c r="BL105" i="3"/>
  <c r="BL104" i="3"/>
  <c r="BL103" i="3"/>
  <c r="BL102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82" i="3"/>
  <c r="BL81" i="3"/>
  <c r="BL80" i="3"/>
  <c r="BL79" i="3"/>
  <c r="BL78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K128" i="3"/>
  <c r="BJ128" i="3"/>
  <c r="BI128" i="3"/>
  <c r="BH128" i="3"/>
  <c r="BK127" i="3"/>
  <c r="BJ127" i="3"/>
  <c r="BI127" i="3"/>
  <c r="BH127" i="3"/>
  <c r="BK126" i="3"/>
  <c r="BJ126" i="3"/>
  <c r="BI126" i="3"/>
  <c r="BH126" i="3"/>
  <c r="BK125" i="3"/>
  <c r="BJ125" i="3"/>
  <c r="BI125" i="3"/>
  <c r="BH125" i="3"/>
  <c r="BK124" i="3"/>
  <c r="BJ124" i="3"/>
  <c r="BI124" i="3"/>
  <c r="BH124" i="3"/>
  <c r="BK123" i="3"/>
  <c r="BJ123" i="3"/>
  <c r="BI123" i="3"/>
  <c r="BH123" i="3"/>
  <c r="BK122" i="3"/>
  <c r="BJ122" i="3"/>
  <c r="BI122" i="3"/>
  <c r="BH122" i="3"/>
  <c r="BK121" i="3"/>
  <c r="BJ121" i="3"/>
  <c r="BI121" i="3"/>
  <c r="BH121" i="3"/>
  <c r="BK120" i="3"/>
  <c r="BJ120" i="3"/>
  <c r="BI120" i="3"/>
  <c r="BH120" i="3"/>
  <c r="BK119" i="3"/>
  <c r="BJ119" i="3"/>
  <c r="BI119" i="3"/>
  <c r="BH119" i="3"/>
  <c r="BK118" i="3"/>
  <c r="BJ118" i="3"/>
  <c r="BI118" i="3"/>
  <c r="BH118" i="3"/>
  <c r="BK117" i="3"/>
  <c r="BJ117" i="3"/>
  <c r="BI117" i="3"/>
  <c r="BH117" i="3"/>
  <c r="BK116" i="3"/>
  <c r="BJ116" i="3"/>
  <c r="BI116" i="3"/>
  <c r="BH116" i="3"/>
  <c r="BK115" i="3"/>
  <c r="BJ115" i="3"/>
  <c r="BI115" i="3"/>
  <c r="BH115" i="3"/>
  <c r="BK114" i="3"/>
  <c r="BJ114" i="3"/>
  <c r="BI114" i="3"/>
  <c r="BH114" i="3"/>
  <c r="BK113" i="3"/>
  <c r="BJ113" i="3"/>
  <c r="BI113" i="3"/>
  <c r="BH113" i="3"/>
  <c r="BK112" i="3"/>
  <c r="BJ112" i="3"/>
  <c r="BI112" i="3"/>
  <c r="BH112" i="3"/>
  <c r="BK111" i="3"/>
  <c r="BJ111" i="3"/>
  <c r="BI111" i="3"/>
  <c r="BH111" i="3"/>
  <c r="BK110" i="3"/>
  <c r="BJ110" i="3"/>
  <c r="BI110" i="3"/>
  <c r="BH110" i="3"/>
  <c r="BK109" i="3"/>
  <c r="BJ109" i="3"/>
  <c r="BI109" i="3"/>
  <c r="BH109" i="3"/>
  <c r="BK108" i="3"/>
  <c r="BJ108" i="3"/>
  <c r="BI108" i="3"/>
  <c r="BH108" i="3"/>
  <c r="BK107" i="3"/>
  <c r="BJ107" i="3"/>
  <c r="BI107" i="3"/>
  <c r="BH107" i="3"/>
  <c r="BK106" i="3"/>
  <c r="BJ106" i="3"/>
  <c r="BI106" i="3"/>
  <c r="BH106" i="3"/>
  <c r="BK105" i="3"/>
  <c r="BJ105" i="3"/>
  <c r="BI105" i="3"/>
  <c r="BH105" i="3"/>
  <c r="BK104" i="3"/>
  <c r="BJ104" i="3"/>
  <c r="BI104" i="3"/>
  <c r="BH104" i="3"/>
  <c r="BK103" i="3"/>
  <c r="BJ103" i="3"/>
  <c r="BI103" i="3"/>
  <c r="BH103" i="3"/>
  <c r="BK102" i="3"/>
  <c r="BJ102" i="3"/>
  <c r="BI102" i="3"/>
  <c r="BH102" i="3"/>
  <c r="BK101" i="3"/>
  <c r="BJ101" i="3"/>
  <c r="BI101" i="3"/>
  <c r="BH101" i="3"/>
  <c r="BK100" i="3"/>
  <c r="BJ100" i="3"/>
  <c r="BI100" i="3"/>
  <c r="BH100" i="3"/>
  <c r="BK99" i="3"/>
  <c r="BJ99" i="3"/>
  <c r="BI99" i="3"/>
  <c r="BH99" i="3"/>
  <c r="BK98" i="3"/>
  <c r="BJ98" i="3"/>
  <c r="BI98" i="3"/>
  <c r="BH98" i="3"/>
  <c r="BK97" i="3"/>
  <c r="BJ97" i="3"/>
  <c r="BI97" i="3"/>
  <c r="BH97" i="3"/>
  <c r="BK96" i="3"/>
  <c r="BJ96" i="3"/>
  <c r="BI96" i="3"/>
  <c r="BH96" i="3"/>
  <c r="BK95" i="3"/>
  <c r="BJ95" i="3"/>
  <c r="BI95" i="3"/>
  <c r="BH95" i="3"/>
  <c r="BK94" i="3"/>
  <c r="BJ94" i="3"/>
  <c r="BI94" i="3"/>
  <c r="BH94" i="3"/>
  <c r="BK93" i="3"/>
  <c r="BJ93" i="3"/>
  <c r="BI93" i="3"/>
  <c r="BH93" i="3"/>
  <c r="BK92" i="3"/>
  <c r="BJ92" i="3"/>
  <c r="BI92" i="3"/>
  <c r="BH92" i="3"/>
  <c r="BK91" i="3"/>
  <c r="BJ91" i="3"/>
  <c r="BI91" i="3"/>
  <c r="BH91" i="3"/>
  <c r="BK90" i="3"/>
  <c r="BJ90" i="3"/>
  <c r="BI90" i="3"/>
  <c r="BH90" i="3"/>
  <c r="BK89" i="3"/>
  <c r="BJ89" i="3"/>
  <c r="BI89" i="3"/>
  <c r="BH89" i="3"/>
  <c r="BK88" i="3"/>
  <c r="BJ88" i="3"/>
  <c r="BI88" i="3"/>
  <c r="BH88" i="3"/>
  <c r="BK87" i="3"/>
  <c r="BJ87" i="3"/>
  <c r="BI87" i="3"/>
  <c r="BH87" i="3"/>
  <c r="BK86" i="3"/>
  <c r="BJ86" i="3"/>
  <c r="BI86" i="3"/>
  <c r="BH86" i="3"/>
  <c r="BK85" i="3"/>
  <c r="BJ85" i="3"/>
  <c r="BI85" i="3"/>
  <c r="BH85" i="3"/>
  <c r="BK84" i="3"/>
  <c r="BJ84" i="3"/>
  <c r="BI84" i="3"/>
  <c r="BH84" i="3"/>
  <c r="BK83" i="3"/>
  <c r="BJ83" i="3"/>
  <c r="BI83" i="3"/>
  <c r="BH83" i="3"/>
  <c r="BK82" i="3"/>
  <c r="BJ82" i="3"/>
  <c r="BI82" i="3"/>
  <c r="BH82" i="3"/>
  <c r="BK81" i="3"/>
  <c r="BJ81" i="3"/>
  <c r="BI81" i="3"/>
  <c r="BH81" i="3"/>
  <c r="BK80" i="3"/>
  <c r="BJ80" i="3"/>
  <c r="BI80" i="3"/>
  <c r="BH80" i="3"/>
  <c r="BK79" i="3"/>
  <c r="BJ79" i="3"/>
  <c r="BI79" i="3"/>
  <c r="BH79" i="3"/>
  <c r="BK78" i="3"/>
  <c r="BJ78" i="3"/>
  <c r="BI78" i="3"/>
  <c r="BH78" i="3"/>
  <c r="BK53" i="3"/>
  <c r="BJ53" i="3"/>
  <c r="BI53" i="3"/>
  <c r="BH53" i="3"/>
  <c r="BK52" i="3"/>
  <c r="BJ52" i="3"/>
  <c r="BI52" i="3"/>
  <c r="BH52" i="3"/>
  <c r="BK51" i="3"/>
  <c r="BJ51" i="3"/>
  <c r="BI51" i="3"/>
  <c r="BH51" i="3"/>
  <c r="BK50" i="3"/>
  <c r="BJ50" i="3"/>
  <c r="BI50" i="3"/>
  <c r="BH50" i="3"/>
  <c r="BK49" i="3"/>
  <c r="BJ49" i="3"/>
  <c r="BI49" i="3"/>
  <c r="BH49" i="3"/>
  <c r="BK48" i="3"/>
  <c r="BJ48" i="3"/>
  <c r="BI48" i="3"/>
  <c r="BH48" i="3"/>
  <c r="BK47" i="3"/>
  <c r="BJ47" i="3"/>
  <c r="BI47" i="3"/>
  <c r="BH47" i="3"/>
  <c r="BK46" i="3"/>
  <c r="BJ46" i="3"/>
  <c r="BI46" i="3"/>
  <c r="BH46" i="3"/>
  <c r="BK45" i="3"/>
  <c r="BJ45" i="3"/>
  <c r="BI45" i="3"/>
  <c r="BH45" i="3"/>
  <c r="BK44" i="3"/>
  <c r="BJ44" i="3"/>
  <c r="BI44" i="3"/>
  <c r="BH44" i="3"/>
  <c r="BK43" i="3"/>
  <c r="BJ43" i="3"/>
  <c r="BI43" i="3"/>
  <c r="BH43" i="3"/>
  <c r="BK42" i="3"/>
  <c r="BJ42" i="3"/>
  <c r="BI42" i="3"/>
  <c r="BH42" i="3"/>
  <c r="BK41" i="3"/>
  <c r="BJ41" i="3"/>
  <c r="BI41" i="3"/>
  <c r="BH41" i="3"/>
  <c r="BK40" i="3"/>
  <c r="BJ40" i="3"/>
  <c r="BI40" i="3"/>
  <c r="BH40" i="3"/>
  <c r="BK39" i="3"/>
  <c r="BJ39" i="3"/>
  <c r="BI39" i="3"/>
  <c r="BH39" i="3"/>
  <c r="BK38" i="3"/>
  <c r="BJ38" i="3"/>
  <c r="BI38" i="3"/>
  <c r="BH38" i="3"/>
  <c r="BK37" i="3"/>
  <c r="BJ37" i="3"/>
  <c r="BI37" i="3"/>
  <c r="BH37" i="3"/>
  <c r="BK36" i="3"/>
  <c r="BJ36" i="3"/>
  <c r="BI36" i="3"/>
  <c r="BH36" i="3"/>
  <c r="BK35" i="3"/>
  <c r="BJ35" i="3"/>
  <c r="BI35" i="3"/>
  <c r="BH35" i="3"/>
  <c r="BK34" i="3"/>
  <c r="BJ34" i="3"/>
  <c r="BI34" i="3"/>
  <c r="BH34" i="3"/>
  <c r="BK33" i="3"/>
  <c r="BJ33" i="3"/>
  <c r="BI33" i="3"/>
  <c r="BH33" i="3"/>
  <c r="BK32" i="3"/>
  <c r="BJ32" i="3"/>
  <c r="BI32" i="3"/>
  <c r="BH32" i="3"/>
  <c r="BK31" i="3"/>
  <c r="BJ31" i="3"/>
  <c r="BI31" i="3"/>
  <c r="BH31" i="3"/>
  <c r="BK30" i="3"/>
  <c r="BJ30" i="3"/>
  <c r="BI30" i="3"/>
  <c r="BH30" i="3"/>
  <c r="I30" i="3"/>
  <c r="H30" i="3"/>
  <c r="G30" i="3"/>
  <c r="F30" i="3"/>
  <c r="E30" i="3"/>
  <c r="BK29" i="3"/>
  <c r="BJ29" i="3"/>
  <c r="BI29" i="3"/>
  <c r="BH29" i="3"/>
  <c r="I29" i="3"/>
  <c r="H29" i="3"/>
  <c r="G29" i="3"/>
  <c r="F29" i="3"/>
  <c r="E29" i="3"/>
  <c r="BK28" i="3"/>
  <c r="BJ28" i="3"/>
  <c r="BI28" i="3"/>
  <c r="BH28" i="3"/>
  <c r="I28" i="3"/>
  <c r="H28" i="3"/>
  <c r="G28" i="3"/>
  <c r="F28" i="3"/>
  <c r="E28" i="3"/>
  <c r="BK27" i="3"/>
  <c r="BJ27" i="3"/>
  <c r="BI27" i="3"/>
  <c r="BH27" i="3"/>
  <c r="I27" i="3"/>
  <c r="H27" i="3"/>
  <c r="G27" i="3"/>
  <c r="F27" i="3"/>
  <c r="E27" i="3"/>
  <c r="BK26" i="3"/>
  <c r="BJ26" i="3"/>
  <c r="BI26" i="3"/>
  <c r="BH26" i="3"/>
  <c r="I26" i="3"/>
  <c r="H26" i="3"/>
  <c r="G26" i="3"/>
  <c r="F26" i="3"/>
  <c r="E26" i="3"/>
  <c r="BK25" i="3"/>
  <c r="BJ25" i="3"/>
  <c r="BI25" i="3"/>
  <c r="BH25" i="3"/>
  <c r="I25" i="3"/>
  <c r="H25" i="3"/>
  <c r="G25" i="3"/>
  <c r="F25" i="3"/>
  <c r="E25" i="3"/>
  <c r="BK24" i="3"/>
  <c r="BJ24" i="3"/>
  <c r="BI24" i="3"/>
  <c r="BH24" i="3"/>
  <c r="I24" i="3"/>
  <c r="H24" i="3"/>
  <c r="G24" i="3"/>
  <c r="F24" i="3"/>
  <c r="E24" i="3"/>
  <c r="BK23" i="3"/>
  <c r="BJ23" i="3"/>
  <c r="BI23" i="3"/>
  <c r="BH23" i="3"/>
  <c r="I23" i="3"/>
  <c r="H23" i="3"/>
  <c r="G23" i="3"/>
  <c r="F23" i="3"/>
  <c r="E23" i="3"/>
  <c r="BK22" i="3"/>
  <c r="BJ22" i="3"/>
  <c r="BI22" i="3"/>
  <c r="BH22" i="3"/>
  <c r="I22" i="3"/>
  <c r="H22" i="3"/>
  <c r="G22" i="3"/>
  <c r="F22" i="3"/>
  <c r="E22" i="3"/>
  <c r="BK21" i="3"/>
  <c r="BJ21" i="3"/>
  <c r="BI21" i="3"/>
  <c r="BH21" i="3"/>
  <c r="I21" i="3"/>
  <c r="H21" i="3"/>
  <c r="G21" i="3"/>
  <c r="F21" i="3"/>
  <c r="E21" i="3"/>
  <c r="BK20" i="3"/>
  <c r="BJ20" i="3"/>
  <c r="BI20" i="3"/>
  <c r="BH20" i="3"/>
  <c r="I20" i="3"/>
  <c r="H20" i="3"/>
  <c r="G20" i="3"/>
  <c r="F20" i="3"/>
  <c r="E20" i="3"/>
  <c r="BK19" i="3"/>
  <c r="BJ19" i="3"/>
  <c r="BI19" i="3"/>
  <c r="BH19" i="3"/>
  <c r="I19" i="3"/>
  <c r="H19" i="3"/>
  <c r="G19" i="3"/>
  <c r="F19" i="3"/>
  <c r="E19" i="3"/>
  <c r="BK18" i="3"/>
  <c r="BJ18" i="3"/>
  <c r="BI18" i="3"/>
  <c r="BH18" i="3"/>
  <c r="I18" i="3"/>
  <c r="H18" i="3"/>
  <c r="G18" i="3"/>
  <c r="F18" i="3"/>
  <c r="E18" i="3"/>
  <c r="BK17" i="3"/>
  <c r="BJ17" i="3"/>
  <c r="BI17" i="3"/>
  <c r="BH17" i="3"/>
  <c r="I17" i="3"/>
  <c r="H17" i="3"/>
  <c r="G17" i="3"/>
  <c r="F17" i="3"/>
  <c r="E17" i="3"/>
  <c r="BK16" i="3"/>
  <c r="BJ16" i="3"/>
  <c r="BI16" i="3"/>
  <c r="BH16" i="3"/>
  <c r="I16" i="3"/>
  <c r="H16" i="3"/>
  <c r="G16" i="3"/>
  <c r="F16" i="3"/>
  <c r="E16" i="3"/>
  <c r="BK15" i="3"/>
  <c r="BJ15" i="3"/>
  <c r="BI15" i="3"/>
  <c r="BH15" i="3"/>
  <c r="I15" i="3"/>
  <c r="H15" i="3"/>
  <c r="G15" i="3"/>
  <c r="F15" i="3"/>
  <c r="E15" i="3"/>
  <c r="BK14" i="3"/>
  <c r="BJ14" i="3"/>
  <c r="BI14" i="3"/>
  <c r="BH14" i="3"/>
  <c r="I14" i="3"/>
  <c r="H14" i="3"/>
  <c r="G14" i="3"/>
  <c r="F14" i="3"/>
  <c r="E14" i="3"/>
  <c r="BK13" i="3"/>
  <c r="BJ13" i="3"/>
  <c r="BI13" i="3"/>
  <c r="BH13" i="3"/>
  <c r="I13" i="3"/>
  <c r="H13" i="3"/>
  <c r="G13" i="3"/>
  <c r="F13" i="3"/>
  <c r="E13" i="3"/>
  <c r="BK12" i="3"/>
  <c r="BJ12" i="3"/>
  <c r="BI12" i="3"/>
  <c r="BH12" i="3"/>
  <c r="I12" i="3"/>
  <c r="H12" i="3"/>
  <c r="G12" i="3"/>
  <c r="F12" i="3"/>
  <c r="E12" i="3"/>
  <c r="BK11" i="3"/>
  <c r="BJ11" i="3"/>
  <c r="BI11" i="3"/>
  <c r="BH11" i="3"/>
  <c r="I11" i="3"/>
  <c r="H11" i="3"/>
  <c r="G11" i="3"/>
  <c r="F11" i="3"/>
  <c r="E11" i="3"/>
  <c r="BK10" i="3"/>
  <c r="BJ10" i="3"/>
  <c r="BI10" i="3"/>
  <c r="BH10" i="3"/>
  <c r="I10" i="3"/>
  <c r="H10" i="3"/>
  <c r="G10" i="3"/>
  <c r="F10" i="3"/>
  <c r="E10" i="3"/>
  <c r="BK9" i="3"/>
  <c r="BJ9" i="3"/>
  <c r="BI9" i="3"/>
  <c r="BH9" i="3"/>
  <c r="I9" i="3"/>
  <c r="H9" i="3"/>
  <c r="G9" i="3"/>
  <c r="F9" i="3"/>
  <c r="E9" i="3"/>
  <c r="BK8" i="3"/>
  <c r="BJ8" i="3"/>
  <c r="BI8" i="3"/>
  <c r="BH8" i="3"/>
  <c r="I8" i="3"/>
  <c r="H8" i="3"/>
  <c r="G8" i="3"/>
  <c r="F8" i="3"/>
  <c r="E8" i="3"/>
  <c r="BK7" i="3"/>
  <c r="BJ7" i="3"/>
  <c r="BI7" i="3"/>
  <c r="BH7" i="3"/>
  <c r="I7" i="3"/>
  <c r="H7" i="3"/>
  <c r="G7" i="3"/>
  <c r="F7" i="3"/>
  <c r="E7" i="3"/>
  <c r="BK6" i="3"/>
  <c r="BJ6" i="3"/>
  <c r="BI6" i="3"/>
  <c r="BH6" i="3"/>
  <c r="I6" i="3"/>
  <c r="H6" i="3"/>
  <c r="G6" i="3"/>
  <c r="F6" i="3"/>
  <c r="E6" i="3"/>
  <c r="BK5" i="3"/>
  <c r="BJ5" i="3"/>
  <c r="BI5" i="3"/>
  <c r="BH5" i="3"/>
  <c r="I5" i="3"/>
  <c r="H5" i="3"/>
  <c r="G5" i="3"/>
  <c r="F5" i="3"/>
  <c r="E5" i="3"/>
  <c r="BK4" i="3"/>
  <c r="BJ4" i="3"/>
  <c r="BI4" i="3"/>
  <c r="BH4" i="3"/>
  <c r="I4" i="3"/>
  <c r="H4" i="3"/>
  <c r="G4" i="3"/>
  <c r="F4" i="3"/>
  <c r="E4" i="3"/>
  <c r="BK3" i="3"/>
  <c r="BJ3" i="3"/>
  <c r="BI3" i="3"/>
  <c r="BH3" i="3"/>
  <c r="I3" i="3"/>
  <c r="H3" i="3"/>
  <c r="G3" i="3"/>
  <c r="F3" i="3"/>
  <c r="E3" i="3"/>
  <c r="I2" i="3"/>
  <c r="H2" i="3"/>
  <c r="G2" i="3"/>
  <c r="F2" i="3"/>
  <c r="E2" i="3"/>
  <c r="CY147" i="3"/>
  <c r="CX147" i="3"/>
  <c r="CW147" i="3"/>
  <c r="CV147" i="3"/>
  <c r="CU147" i="3"/>
  <c r="CN147" i="3"/>
  <c r="CM147" i="3"/>
  <c r="CL147" i="3"/>
  <c r="CK147" i="3"/>
  <c r="CJ147" i="3"/>
  <c r="CC147" i="3"/>
  <c r="CB147" i="3"/>
  <c r="CA147" i="3"/>
  <c r="BZ147" i="3"/>
  <c r="BY147" i="3"/>
  <c r="BQ147" i="3"/>
  <c r="BP147" i="3"/>
  <c r="BO147" i="3"/>
  <c r="BN147" i="3"/>
  <c r="BM147" i="3"/>
  <c r="N96" i="3"/>
  <c r="M96" i="3"/>
  <c r="L96" i="3"/>
  <c r="K96" i="3"/>
  <c r="J96" i="3"/>
  <c r="N95" i="3"/>
  <c r="M95" i="3"/>
  <c r="L95" i="3"/>
  <c r="K95" i="3"/>
  <c r="J95" i="3"/>
  <c r="N94" i="3"/>
  <c r="M94" i="3"/>
  <c r="L94" i="3"/>
  <c r="K94" i="3"/>
  <c r="J94" i="3"/>
  <c r="N93" i="3"/>
  <c r="M93" i="3"/>
  <c r="L93" i="3"/>
  <c r="K93" i="3"/>
  <c r="J93" i="3"/>
  <c r="N92" i="3"/>
  <c r="M92" i="3"/>
  <c r="L92" i="3"/>
  <c r="K92" i="3"/>
  <c r="J92" i="3"/>
  <c r="N91" i="3"/>
  <c r="M91" i="3"/>
  <c r="L91" i="3"/>
  <c r="K91" i="3"/>
  <c r="J91" i="3"/>
  <c r="N90" i="3"/>
  <c r="M90" i="3"/>
  <c r="L90" i="3"/>
  <c r="K90" i="3"/>
  <c r="J90" i="3"/>
  <c r="N89" i="3"/>
  <c r="M89" i="3"/>
  <c r="L89" i="3"/>
  <c r="K89" i="3"/>
  <c r="J89" i="3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CY71" i="3"/>
  <c r="CX71" i="3"/>
  <c r="CW71" i="3"/>
  <c r="CV71" i="3"/>
  <c r="CU71" i="3"/>
  <c r="CN71" i="3"/>
  <c r="CM71" i="3"/>
  <c r="CL71" i="3"/>
  <c r="CK71" i="3"/>
  <c r="CJ71" i="3"/>
  <c r="CC71" i="3"/>
  <c r="CB71" i="3"/>
  <c r="CA71" i="3"/>
  <c r="BZ71" i="3"/>
  <c r="BY71" i="3"/>
  <c r="BQ71" i="3"/>
  <c r="BP71" i="3"/>
  <c r="BO71" i="3"/>
  <c r="BN71" i="3"/>
  <c r="BM71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1" i="3"/>
  <c r="M31" i="3"/>
  <c r="L31" i="3"/>
  <c r="K31" i="3"/>
  <c r="J31" i="3"/>
  <c r="BA4" i="3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25" i="2" s="1"/>
  <c r="AB3" i="2"/>
  <c r="O415" i="1"/>
  <c r="O337" i="1"/>
  <c r="Q313" i="1"/>
  <c r="R295" i="1"/>
  <c r="T295" i="1" s="1"/>
  <c r="R288" i="1"/>
  <c r="S270" i="1"/>
  <c r="S254" i="1"/>
  <c r="Q215" i="1"/>
  <c r="O204" i="1"/>
  <c r="S198" i="1"/>
  <c r="P190" i="1"/>
  <c r="S161" i="1"/>
  <c r="P159" i="1"/>
  <c r="P158" i="1"/>
  <c r="R153" i="1"/>
  <c r="T153" i="1" s="1"/>
  <c r="R152" i="1"/>
  <c r="S150" i="1"/>
  <c r="S143" i="1"/>
  <c r="T137" i="1"/>
  <c r="Q137" i="1"/>
  <c r="R135" i="1"/>
  <c r="T135" i="1" s="1"/>
  <c r="S134" i="1"/>
  <c r="P134" i="1"/>
  <c r="S129" i="1"/>
  <c r="Q128" i="1"/>
  <c r="Q127" i="1"/>
  <c r="T126" i="1"/>
  <c r="O124" i="1"/>
  <c r="R122" i="1"/>
  <c r="R121" i="1"/>
  <c r="T121" i="1" s="1"/>
  <c r="S116" i="1"/>
  <c r="R108" i="1"/>
  <c r="P102" i="1"/>
  <c r="O94" i="1"/>
  <c r="O92" i="1"/>
  <c r="S86" i="1"/>
  <c r="P86" i="1"/>
  <c r="O84" i="1"/>
  <c r="R79" i="1"/>
  <c r="T79" i="1" s="1"/>
  <c r="O79" i="1"/>
  <c r="P78" i="1"/>
  <c r="S76" i="1"/>
  <c r="P73" i="1"/>
  <c r="S71" i="1"/>
  <c r="S70" i="1"/>
  <c r="P70" i="1"/>
  <c r="T70" i="1" s="1"/>
  <c r="P65" i="1"/>
  <c r="S63" i="1"/>
  <c r="P63" i="1"/>
  <c r="Q62" i="1"/>
  <c r="Q57" i="1"/>
  <c r="O55" i="1"/>
  <c r="R54" i="1"/>
  <c r="P49" i="1"/>
  <c r="T47" i="1"/>
  <c r="Q47" i="1"/>
  <c r="R46" i="1"/>
  <c r="O46" i="1"/>
  <c r="O41" i="1"/>
  <c r="R40" i="1"/>
  <c r="R34" i="1"/>
  <c r="R33" i="1"/>
  <c r="S1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BG128" i="3" s="1"/>
  <c r="N473" i="1"/>
  <c r="BG127" i="3" s="1"/>
  <c r="DE127" i="3" s="1"/>
  <c r="N472" i="1"/>
  <c r="N471" i="1"/>
  <c r="N470" i="1"/>
  <c r="N469" i="1"/>
  <c r="N468" i="1"/>
  <c r="N467" i="1"/>
  <c r="BG126" i="3" s="1"/>
  <c r="N466" i="1"/>
  <c r="N465" i="1"/>
  <c r="BG125" i="3" s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P450" i="1" s="1"/>
  <c r="T450" i="1" s="1"/>
  <c r="N449" i="1"/>
  <c r="N448" i="1"/>
  <c r="N447" i="1"/>
  <c r="BG124" i="3" s="1"/>
  <c r="N446" i="1"/>
  <c r="BG123" i="3" s="1"/>
  <c r="N445" i="1"/>
  <c r="R445" i="1" s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R432" i="1" s="1"/>
  <c r="N431" i="1"/>
  <c r="N430" i="1"/>
  <c r="N429" i="1"/>
  <c r="N428" i="1"/>
  <c r="N427" i="1"/>
  <c r="N426" i="1"/>
  <c r="N425" i="1"/>
  <c r="BG122" i="3" s="1"/>
  <c r="DE122" i="3" s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BG121" i="3" s="1"/>
  <c r="DG121" i="3" s="1"/>
  <c r="N403" i="1"/>
  <c r="N402" i="1"/>
  <c r="N401" i="1"/>
  <c r="N400" i="1"/>
  <c r="BG120" i="3" s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BG119" i="3" s="1"/>
  <c r="DE119" i="3" s="1"/>
  <c r="N379" i="1"/>
  <c r="N378" i="1"/>
  <c r="O378" i="1" s="1"/>
  <c r="N377" i="1"/>
  <c r="N376" i="1"/>
  <c r="N375" i="1"/>
  <c r="N374" i="1"/>
  <c r="N373" i="1"/>
  <c r="N372" i="1"/>
  <c r="N371" i="1"/>
  <c r="BG118" i="3" s="1"/>
  <c r="N370" i="1"/>
  <c r="Q370" i="1" s="1"/>
  <c r="N369" i="1"/>
  <c r="N368" i="1"/>
  <c r="N367" i="1"/>
  <c r="BG117" i="3" s="1"/>
  <c r="N366" i="1"/>
  <c r="N365" i="1"/>
  <c r="N364" i="1"/>
  <c r="N363" i="1"/>
  <c r="BG116" i="3" s="1"/>
  <c r="N362" i="1"/>
  <c r="BG115" i="3" s="1"/>
  <c r="N361" i="1"/>
  <c r="N360" i="1"/>
  <c r="N359" i="1"/>
  <c r="N358" i="1"/>
  <c r="R358" i="1" s="1"/>
  <c r="N357" i="1"/>
  <c r="N356" i="1"/>
  <c r="N355" i="1"/>
  <c r="N354" i="1"/>
  <c r="N353" i="1"/>
  <c r="N352" i="1"/>
  <c r="N351" i="1"/>
  <c r="N350" i="1"/>
  <c r="N349" i="1"/>
  <c r="N348" i="1"/>
  <c r="R348" i="1" s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BG114" i="3" s="1"/>
  <c r="DE114" i="3" s="1"/>
  <c r="N332" i="1"/>
  <c r="Q332" i="1" s="1"/>
  <c r="N331" i="1"/>
  <c r="BG113" i="3" s="1"/>
  <c r="N330" i="1"/>
  <c r="BG112" i="3" s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O315" i="1" s="1"/>
  <c r="N314" i="1"/>
  <c r="N313" i="1"/>
  <c r="N312" i="1"/>
  <c r="N311" i="1"/>
  <c r="N310" i="1"/>
  <c r="N309" i="1"/>
  <c r="N308" i="1"/>
  <c r="N307" i="1"/>
  <c r="N306" i="1"/>
  <c r="N305" i="1"/>
  <c r="N304" i="1"/>
  <c r="BG111" i="3" s="1"/>
  <c r="DE111" i="3" s="1"/>
  <c r="N303" i="1"/>
  <c r="N302" i="1"/>
  <c r="N301" i="1"/>
  <c r="N300" i="1"/>
  <c r="P300" i="1" s="1"/>
  <c r="N299" i="1"/>
  <c r="N298" i="1"/>
  <c r="N297" i="1"/>
  <c r="N296" i="1"/>
  <c r="N295" i="1"/>
  <c r="N294" i="1"/>
  <c r="N293" i="1"/>
  <c r="N292" i="1"/>
  <c r="S292" i="1" s="1"/>
  <c r="N291" i="1"/>
  <c r="N290" i="1"/>
  <c r="S290" i="1" s="1"/>
  <c r="N289" i="1"/>
  <c r="N288" i="1"/>
  <c r="N287" i="1"/>
  <c r="N286" i="1"/>
  <c r="BG110" i="3" s="1"/>
  <c r="N285" i="1"/>
  <c r="N284" i="1"/>
  <c r="P284" i="1" s="1"/>
  <c r="N283" i="1"/>
  <c r="BG109" i="3" s="1"/>
  <c r="N282" i="1"/>
  <c r="N281" i="1"/>
  <c r="BG108" i="3" s="1"/>
  <c r="N280" i="1"/>
  <c r="N279" i="1"/>
  <c r="N278" i="1"/>
  <c r="BG107" i="3" s="1"/>
  <c r="N277" i="1"/>
  <c r="N276" i="1"/>
  <c r="N275" i="1"/>
  <c r="R275" i="1" s="1"/>
  <c r="T275" i="1" s="1"/>
  <c r="N274" i="1"/>
  <c r="N273" i="1"/>
  <c r="S273" i="1" s="1"/>
  <c r="N272" i="1"/>
  <c r="N271" i="1"/>
  <c r="N270" i="1"/>
  <c r="N269" i="1"/>
  <c r="N268" i="1"/>
  <c r="N267" i="1"/>
  <c r="N266" i="1"/>
  <c r="N265" i="1"/>
  <c r="N264" i="1"/>
  <c r="N263" i="1"/>
  <c r="BG106" i="3" s="1"/>
  <c r="N262" i="1"/>
  <c r="N261" i="1"/>
  <c r="O261" i="1" s="1"/>
  <c r="N260" i="1"/>
  <c r="BG104" i="3" s="1"/>
  <c r="N259" i="1"/>
  <c r="BG103" i="3" s="1"/>
  <c r="N258" i="1"/>
  <c r="R258" i="1" s="1"/>
  <c r="N257" i="1"/>
  <c r="P257" i="1" s="1"/>
  <c r="N256" i="1"/>
  <c r="N255" i="1"/>
  <c r="N254" i="1"/>
  <c r="N253" i="1"/>
  <c r="N252" i="1"/>
  <c r="N251" i="1"/>
  <c r="N250" i="1"/>
  <c r="N249" i="1"/>
  <c r="BG102" i="3" s="1"/>
  <c r="N248" i="1"/>
  <c r="N247" i="1"/>
  <c r="N246" i="1"/>
  <c r="O246" i="1" s="1"/>
  <c r="N245" i="1"/>
  <c r="N244" i="1"/>
  <c r="N243" i="1"/>
  <c r="R243" i="1" s="1"/>
  <c r="T243" i="1" s="1"/>
  <c r="N242" i="1"/>
  <c r="P242" i="1" s="1"/>
  <c r="N241" i="1"/>
  <c r="N240" i="1"/>
  <c r="P240" i="1" s="1"/>
  <c r="N239" i="1"/>
  <c r="N238" i="1"/>
  <c r="N237" i="1"/>
  <c r="N236" i="1"/>
  <c r="P236" i="1" s="1"/>
  <c r="N235" i="1"/>
  <c r="N234" i="1"/>
  <c r="N233" i="1"/>
  <c r="N232" i="1"/>
  <c r="N231" i="1"/>
  <c r="N230" i="1"/>
  <c r="N229" i="1"/>
  <c r="O229" i="1" s="1"/>
  <c r="N228" i="1"/>
  <c r="N227" i="1"/>
  <c r="N226" i="1"/>
  <c r="N225" i="1"/>
  <c r="BG101" i="3" s="1"/>
  <c r="N224" i="1"/>
  <c r="N223" i="1"/>
  <c r="N222" i="1"/>
  <c r="N221" i="1"/>
  <c r="P221" i="1" s="1"/>
  <c r="N220" i="1"/>
  <c r="N219" i="1"/>
  <c r="S219" i="1" s="1"/>
  <c r="N218" i="1"/>
  <c r="O218" i="1" s="1"/>
  <c r="N217" i="1"/>
  <c r="P217" i="1" s="1"/>
  <c r="N216" i="1"/>
  <c r="N215" i="1"/>
  <c r="N214" i="1"/>
  <c r="N213" i="1"/>
  <c r="N212" i="1"/>
  <c r="Q212" i="1" s="1"/>
  <c r="N211" i="1"/>
  <c r="N210" i="1"/>
  <c r="N209" i="1"/>
  <c r="N208" i="1"/>
  <c r="N207" i="1"/>
  <c r="BG100" i="3" s="1"/>
  <c r="N206" i="1"/>
  <c r="N205" i="1"/>
  <c r="P205" i="1" s="1"/>
  <c r="N204" i="1"/>
  <c r="N203" i="1"/>
  <c r="N202" i="1"/>
  <c r="N201" i="1"/>
  <c r="N200" i="1"/>
  <c r="N199" i="1"/>
  <c r="N198" i="1"/>
  <c r="N197" i="1"/>
  <c r="N196" i="1"/>
  <c r="N195" i="1"/>
  <c r="Q195" i="1" s="1"/>
  <c r="N194" i="1"/>
  <c r="N193" i="1"/>
  <c r="N192" i="1"/>
  <c r="N191" i="1"/>
  <c r="N190" i="1"/>
  <c r="N189" i="1"/>
  <c r="N188" i="1"/>
  <c r="O188" i="1" s="1"/>
  <c r="N187" i="1"/>
  <c r="N186" i="1"/>
  <c r="BG99" i="3" s="1"/>
  <c r="DE99" i="3" s="1"/>
  <c r="N185" i="1"/>
  <c r="N184" i="1"/>
  <c r="N183" i="1"/>
  <c r="N182" i="1"/>
  <c r="P182" i="1" s="1"/>
  <c r="N181" i="1"/>
  <c r="O181" i="1" s="1"/>
  <c r="N180" i="1"/>
  <c r="R180" i="1" s="1"/>
  <c r="N179" i="1"/>
  <c r="P179" i="1" s="1"/>
  <c r="N178" i="1"/>
  <c r="N177" i="1"/>
  <c r="N176" i="1"/>
  <c r="N175" i="1"/>
  <c r="N174" i="1"/>
  <c r="N173" i="1"/>
  <c r="S173" i="1" s="1"/>
  <c r="N172" i="1"/>
  <c r="O172" i="1" s="1"/>
  <c r="N171" i="1"/>
  <c r="BG98" i="3" s="1"/>
  <c r="DE98" i="3" s="1"/>
  <c r="N170" i="1"/>
  <c r="N169" i="1"/>
  <c r="N168" i="1"/>
  <c r="N167" i="1"/>
  <c r="N166" i="1"/>
  <c r="N165" i="1"/>
  <c r="N164" i="1"/>
  <c r="R164" i="1" s="1"/>
  <c r="N163" i="1"/>
  <c r="R163" i="1" s="1"/>
  <c r="T163" i="1" s="1"/>
  <c r="N162" i="1"/>
  <c r="R162" i="1" s="1"/>
  <c r="N161" i="1"/>
  <c r="BG97" i="3" s="1"/>
  <c r="N160" i="1"/>
  <c r="N159" i="1"/>
  <c r="N158" i="1"/>
  <c r="N157" i="1"/>
  <c r="S157" i="1" s="1"/>
  <c r="N156" i="1"/>
  <c r="N155" i="1"/>
  <c r="Q155" i="1" s="1"/>
  <c r="N154" i="1"/>
  <c r="O154" i="1" s="1"/>
  <c r="N153" i="1"/>
  <c r="Q153" i="1" s="1"/>
  <c r="N152" i="1"/>
  <c r="N151" i="1"/>
  <c r="N150" i="1"/>
  <c r="N149" i="1"/>
  <c r="N148" i="1"/>
  <c r="S148" i="1" s="1"/>
  <c r="N147" i="1"/>
  <c r="R147" i="1" s="1"/>
  <c r="T147" i="1" s="1"/>
  <c r="N146" i="1"/>
  <c r="S146" i="1" s="1"/>
  <c r="N145" i="1"/>
  <c r="N144" i="1"/>
  <c r="S144" i="1" s="1"/>
  <c r="N143" i="1"/>
  <c r="BG96" i="3" s="1"/>
  <c r="N142" i="1"/>
  <c r="O142" i="1" s="1"/>
  <c r="N141" i="1"/>
  <c r="O141" i="1" s="1"/>
  <c r="N140" i="1"/>
  <c r="R140" i="1" s="1"/>
  <c r="N139" i="1"/>
  <c r="Q139" i="1" s="1"/>
  <c r="N138" i="1"/>
  <c r="P138" i="1" s="1"/>
  <c r="N137" i="1"/>
  <c r="P137" i="1" s="1"/>
  <c r="N136" i="1"/>
  <c r="S136" i="1" s="1"/>
  <c r="N135" i="1"/>
  <c r="Q135" i="1" s="1"/>
  <c r="N134" i="1"/>
  <c r="O134" i="1" s="1"/>
  <c r="N133" i="1"/>
  <c r="S133" i="1" s="1"/>
  <c r="N132" i="1"/>
  <c r="R132" i="1" s="1"/>
  <c r="N131" i="1"/>
  <c r="O131" i="1" s="1"/>
  <c r="N130" i="1"/>
  <c r="R130" i="1" s="1"/>
  <c r="N129" i="1"/>
  <c r="R129" i="1" s="1"/>
  <c r="T129" i="1" s="1"/>
  <c r="N128" i="1"/>
  <c r="AR8" i="2" s="1"/>
  <c r="N127" i="1"/>
  <c r="W8" i="2" s="1"/>
  <c r="N126" i="1"/>
  <c r="S126" i="1" s="1"/>
  <c r="N125" i="1"/>
  <c r="P125" i="1" s="1"/>
  <c r="N124" i="1"/>
  <c r="N123" i="1"/>
  <c r="S123" i="1" s="1"/>
  <c r="N122" i="1"/>
  <c r="Q122" i="1" s="1"/>
  <c r="N121" i="1"/>
  <c r="S121" i="1" s="1"/>
  <c r="N120" i="1"/>
  <c r="N119" i="1"/>
  <c r="Q119" i="1" s="1"/>
  <c r="N118" i="1"/>
  <c r="O118" i="1" s="1"/>
  <c r="N117" i="1"/>
  <c r="S117" i="1" s="1"/>
  <c r="N116" i="1"/>
  <c r="R116" i="1" s="1"/>
  <c r="N115" i="1"/>
  <c r="O115" i="1" s="1"/>
  <c r="N114" i="1"/>
  <c r="Q114" i="1" s="1"/>
  <c r="N113" i="1"/>
  <c r="R113" i="1" s="1"/>
  <c r="T113" i="1" s="1"/>
  <c r="N112" i="1"/>
  <c r="P112" i="1" s="1"/>
  <c r="N111" i="1"/>
  <c r="O111" i="1" s="1"/>
  <c r="N110" i="1"/>
  <c r="S110" i="1" s="1"/>
  <c r="N109" i="1"/>
  <c r="AR7" i="2" s="1"/>
  <c r="N108" i="1"/>
  <c r="W7" i="2" s="1"/>
  <c r="N107" i="1"/>
  <c r="S107" i="1" s="1"/>
  <c r="N106" i="1"/>
  <c r="Q106" i="1" s="1"/>
  <c r="N105" i="1"/>
  <c r="S105" i="1" s="1"/>
  <c r="N104" i="1"/>
  <c r="N103" i="1"/>
  <c r="Q103" i="1" s="1"/>
  <c r="N102" i="1"/>
  <c r="O102" i="1" s="1"/>
  <c r="N101" i="1"/>
  <c r="S101" i="1" s="1"/>
  <c r="N100" i="1"/>
  <c r="R100" i="1" s="1"/>
  <c r="N99" i="1"/>
  <c r="O99" i="1" s="1"/>
  <c r="N98" i="1"/>
  <c r="Q98" i="1" s="1"/>
  <c r="N97" i="1"/>
  <c r="R97" i="1" s="1"/>
  <c r="T97" i="1" s="1"/>
  <c r="N96" i="1"/>
  <c r="P96" i="1" s="1"/>
  <c r="N95" i="1"/>
  <c r="O95" i="1" s="1"/>
  <c r="N94" i="1"/>
  <c r="S94" i="1" s="1"/>
  <c r="N93" i="1"/>
  <c r="BG92" i="3" s="1"/>
  <c r="DE92" i="3" s="1"/>
  <c r="N92" i="1"/>
  <c r="N91" i="1"/>
  <c r="AR6" i="2" s="1"/>
  <c r="N90" i="1"/>
  <c r="W6" i="2" s="1"/>
  <c r="N89" i="1"/>
  <c r="S89" i="1" s="1"/>
  <c r="N88" i="1"/>
  <c r="N87" i="1"/>
  <c r="Q87" i="1" s="1"/>
  <c r="N86" i="1"/>
  <c r="BG91" i="3" s="1"/>
  <c r="DE91" i="3" s="1"/>
  <c r="N85" i="1"/>
  <c r="N84" i="1"/>
  <c r="S84" i="1" s="1"/>
  <c r="N83" i="1"/>
  <c r="P83" i="1" s="1"/>
  <c r="N82" i="1"/>
  <c r="R82" i="1" s="1"/>
  <c r="N81" i="1"/>
  <c r="S81" i="1" s="1"/>
  <c r="N80" i="1"/>
  <c r="Q80" i="1" s="1"/>
  <c r="N79" i="1"/>
  <c r="S79" i="1" s="1"/>
  <c r="N78" i="1"/>
  <c r="N77" i="1"/>
  <c r="BG15" i="3" s="1"/>
  <c r="N76" i="1"/>
  <c r="O76" i="1" s="1"/>
  <c r="N75" i="1"/>
  <c r="S75" i="1" s="1"/>
  <c r="N74" i="1"/>
  <c r="R74" i="1" s="1"/>
  <c r="N73" i="1"/>
  <c r="O73" i="1" s="1"/>
  <c r="N72" i="1"/>
  <c r="N71" i="1"/>
  <c r="R71" i="1" s="1"/>
  <c r="N70" i="1"/>
  <c r="O70" i="1" s="1"/>
  <c r="N69" i="1"/>
  <c r="N68" i="1"/>
  <c r="S68" i="1" s="1"/>
  <c r="N67" i="1"/>
  <c r="P67" i="1" s="1"/>
  <c r="N66" i="1"/>
  <c r="R66" i="1" s="1"/>
  <c r="N65" i="1"/>
  <c r="N64" i="1"/>
  <c r="R64" i="1" s="1"/>
  <c r="N63" i="1"/>
  <c r="Q63" i="1" s="1"/>
  <c r="N62" i="1"/>
  <c r="BG88" i="3" s="1"/>
  <c r="N61" i="1"/>
  <c r="R61" i="1" s="1"/>
  <c r="T61" i="1" s="1"/>
  <c r="N60" i="1"/>
  <c r="AR5" i="2" s="1"/>
  <c r="N59" i="1"/>
  <c r="W5" i="2" s="1"/>
  <c r="N58" i="1"/>
  <c r="S58" i="1" s="1"/>
  <c r="N57" i="1"/>
  <c r="P57" i="1" s="1"/>
  <c r="N56" i="1"/>
  <c r="O56" i="1" s="1"/>
  <c r="N55" i="1"/>
  <c r="S55" i="1" s="1"/>
  <c r="N54" i="1"/>
  <c r="Q54" i="1" s="1"/>
  <c r="N53" i="1"/>
  <c r="BG12" i="3" s="1"/>
  <c r="N52" i="1"/>
  <c r="Q52" i="1" s="1"/>
  <c r="N51" i="1"/>
  <c r="P51" i="1" s="1"/>
  <c r="N50" i="1"/>
  <c r="O50" i="1" s="1"/>
  <c r="N49" i="1"/>
  <c r="S49" i="1" s="1"/>
  <c r="N48" i="1"/>
  <c r="BG85" i="3" s="1"/>
  <c r="N47" i="1"/>
  <c r="R47" i="1" s="1"/>
  <c r="N46" i="1"/>
  <c r="T46" i="1" s="1"/>
  <c r="N45" i="1"/>
  <c r="AR4" i="2" s="1"/>
  <c r="N44" i="1"/>
  <c r="W4" i="2" s="1"/>
  <c r="N43" i="1"/>
  <c r="O43" i="1" s="1"/>
  <c r="N42" i="1"/>
  <c r="R42" i="1" s="1"/>
  <c r="N41" i="1"/>
  <c r="S41" i="1" s="1"/>
  <c r="N40" i="1"/>
  <c r="Q40" i="1" s="1"/>
  <c r="N39" i="1"/>
  <c r="S39" i="1" s="1"/>
  <c r="N38" i="1"/>
  <c r="P38" i="1" s="1"/>
  <c r="N37" i="1"/>
  <c r="Q37" i="1" s="1"/>
  <c r="N36" i="1"/>
  <c r="N35" i="1"/>
  <c r="BG6" i="3" s="1"/>
  <c r="N34" i="1"/>
  <c r="Q34" i="1" s="1"/>
  <c r="N33" i="1"/>
  <c r="S33" i="1" s="1"/>
  <c r="N32" i="1"/>
  <c r="O32" i="1" s="1"/>
  <c r="N31" i="1"/>
  <c r="Q31" i="1" s="1"/>
  <c r="N30" i="1"/>
  <c r="AR3" i="2" s="1"/>
  <c r="N29" i="1"/>
  <c r="W3" i="2" s="1"/>
  <c r="N28" i="1"/>
  <c r="R28" i="1" s="1"/>
  <c r="N27" i="1"/>
  <c r="O27" i="1" s="1"/>
  <c r="N26" i="1"/>
  <c r="Q26" i="1" s="1"/>
  <c r="N25" i="1"/>
  <c r="R25" i="1" s="1"/>
  <c r="T25" i="1" s="1"/>
  <c r="N24" i="1"/>
  <c r="P24" i="1" s="1"/>
  <c r="N23" i="1"/>
  <c r="S23" i="1" s="1"/>
  <c r="N22" i="1"/>
  <c r="R22" i="1" s="1"/>
  <c r="N21" i="1"/>
  <c r="P21" i="1" s="1"/>
  <c r="N20" i="1"/>
  <c r="N19" i="1"/>
  <c r="S19" i="1" s="1"/>
  <c r="N18" i="1"/>
  <c r="Q18" i="1" s="1"/>
  <c r="N17" i="1"/>
  <c r="O17" i="1" s="1"/>
  <c r="N16" i="1"/>
  <c r="N15" i="1"/>
  <c r="R15" i="1" s="1"/>
  <c r="N14" i="1"/>
  <c r="P14" i="1" s="1"/>
  <c r="N13" i="1"/>
  <c r="N12" i="1"/>
  <c r="P12" i="1" s="1"/>
  <c r="N11" i="1"/>
  <c r="Q11" i="1" s="1"/>
  <c r="N10" i="1"/>
  <c r="O10" i="1" s="1"/>
  <c r="N9" i="1"/>
  <c r="Q9" i="1" s="1"/>
  <c r="N8" i="1"/>
  <c r="S8" i="1" s="1"/>
  <c r="N7" i="1"/>
  <c r="P7" i="1" s="1"/>
  <c r="N6" i="1"/>
  <c r="N5" i="1"/>
  <c r="N4" i="1"/>
  <c r="R4" i="1" s="1"/>
  <c r="N3" i="1"/>
  <c r="R3" i="1" s="1"/>
  <c r="T3" i="1" s="1"/>
  <c r="N2" i="1"/>
  <c r="R2" i="1" s="1"/>
  <c r="G3" i="2"/>
  <c r="AA5" i="2"/>
  <c r="Y5" i="2"/>
  <c r="C5" i="2"/>
  <c r="AU4" i="2"/>
  <c r="Y4" i="2"/>
  <c r="AV3" i="2"/>
  <c r="AU3" i="2"/>
  <c r="AT3" i="2"/>
  <c r="AS3" i="2"/>
  <c r="BC3" i="2" s="1"/>
  <c r="AA3" i="2"/>
  <c r="Z3" i="2"/>
  <c r="Y3" i="2"/>
  <c r="X3" i="2"/>
  <c r="F3" i="2"/>
  <c r="E3" i="2"/>
  <c r="D3" i="2"/>
  <c r="C3" i="2"/>
  <c r="BB25" i="2"/>
  <c r="BA25" i="2"/>
  <c r="AZ25" i="2"/>
  <c r="AY25" i="2"/>
  <c r="AX25" i="2"/>
  <c r="AG25" i="2"/>
  <c r="AF25" i="2"/>
  <c r="AE25" i="2"/>
  <c r="AD25" i="2"/>
  <c r="AC25" i="2"/>
  <c r="L25" i="2"/>
  <c r="K25" i="2"/>
  <c r="J25" i="2"/>
  <c r="I25" i="2"/>
  <c r="H25" i="2"/>
  <c r="BW24" i="2"/>
  <c r="BV24" i="2"/>
  <c r="BU24" i="2"/>
  <c r="BT24" i="2"/>
  <c r="BS24" i="2"/>
  <c r="BW23" i="2"/>
  <c r="BV23" i="2"/>
  <c r="BU23" i="2"/>
  <c r="BT23" i="2"/>
  <c r="BS23" i="2"/>
  <c r="BW22" i="2"/>
  <c r="BV22" i="2"/>
  <c r="BU22" i="2"/>
  <c r="BT22" i="2"/>
  <c r="BS22" i="2"/>
  <c r="BW21" i="2"/>
  <c r="BV21" i="2"/>
  <c r="BU21" i="2"/>
  <c r="BT21" i="2"/>
  <c r="BS21" i="2"/>
  <c r="BW20" i="2"/>
  <c r="BV20" i="2"/>
  <c r="BU20" i="2"/>
  <c r="BT20" i="2"/>
  <c r="BS20" i="2"/>
  <c r="BW19" i="2"/>
  <c r="BV19" i="2"/>
  <c r="BU19" i="2"/>
  <c r="BT19" i="2"/>
  <c r="BS19" i="2"/>
  <c r="BW18" i="2"/>
  <c r="BV18" i="2"/>
  <c r="BU18" i="2"/>
  <c r="BT18" i="2"/>
  <c r="BS18" i="2"/>
  <c r="BW17" i="2"/>
  <c r="BV17" i="2"/>
  <c r="BU17" i="2"/>
  <c r="BT17" i="2"/>
  <c r="BS17" i="2"/>
  <c r="BW16" i="2"/>
  <c r="BV16" i="2"/>
  <c r="BU16" i="2"/>
  <c r="BT16" i="2"/>
  <c r="BS16" i="2"/>
  <c r="BW15" i="2"/>
  <c r="BV15" i="2"/>
  <c r="BU15" i="2"/>
  <c r="BT15" i="2"/>
  <c r="BS15" i="2"/>
  <c r="BW14" i="2"/>
  <c r="BV14" i="2"/>
  <c r="BU14" i="2"/>
  <c r="BT14" i="2"/>
  <c r="BS14" i="2"/>
  <c r="BW13" i="2"/>
  <c r="BV13" i="2"/>
  <c r="BU13" i="2"/>
  <c r="BT13" i="2"/>
  <c r="BS13" i="2"/>
  <c r="BW12" i="2"/>
  <c r="BV12" i="2"/>
  <c r="BU12" i="2"/>
  <c r="BT12" i="2"/>
  <c r="BS12" i="2"/>
  <c r="BW11" i="2"/>
  <c r="BV11" i="2"/>
  <c r="BU11" i="2"/>
  <c r="BT11" i="2"/>
  <c r="BS11" i="2"/>
  <c r="BW10" i="2"/>
  <c r="BV10" i="2"/>
  <c r="BU10" i="2"/>
  <c r="BT10" i="2"/>
  <c r="BS10" i="2"/>
  <c r="BW9" i="2"/>
  <c r="BV9" i="2"/>
  <c r="BU9" i="2"/>
  <c r="BT9" i="2"/>
  <c r="BS9" i="2"/>
  <c r="BW8" i="2"/>
  <c r="BV8" i="2"/>
  <c r="BU8" i="2"/>
  <c r="BT8" i="2"/>
  <c r="BS8" i="2"/>
  <c r="BW7" i="2"/>
  <c r="BV7" i="2"/>
  <c r="BU7" i="2"/>
  <c r="BT7" i="2"/>
  <c r="BS7" i="2"/>
  <c r="BW6" i="2"/>
  <c r="BV6" i="2"/>
  <c r="BU6" i="2"/>
  <c r="BT6" i="2"/>
  <c r="BS6" i="2"/>
  <c r="BW5" i="2"/>
  <c r="BV5" i="2"/>
  <c r="BU5" i="2"/>
  <c r="BT5" i="2"/>
  <c r="BS5" i="2"/>
  <c r="BW4" i="2"/>
  <c r="BV4" i="2"/>
  <c r="BU4" i="2"/>
  <c r="BT4" i="2"/>
  <c r="BS4" i="2"/>
  <c r="A4" i="2"/>
  <c r="A5" i="2" s="1"/>
  <c r="AU5" i="2" s="1"/>
  <c r="BW3" i="2"/>
  <c r="BV3" i="2"/>
  <c r="BU3" i="2"/>
  <c r="BU25" i="2" s="1"/>
  <c r="BT3" i="2"/>
  <c r="BS3" i="2"/>
  <c r="BS25" i="2" s="1"/>
  <c r="BR3" i="2"/>
  <c r="BL3" i="2"/>
  <c r="A490" i="1"/>
  <c r="A491" i="1" s="1"/>
  <c r="A492" i="1" s="1"/>
  <c r="A493" i="1" s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46" i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DE102" i="3" l="1"/>
  <c r="DJ102" i="3"/>
  <c r="DE108" i="3"/>
  <c r="DA108" i="3"/>
  <c r="DJ125" i="3"/>
  <c r="DE125" i="3"/>
  <c r="DD125" i="3"/>
  <c r="DC125" i="3"/>
  <c r="DE101" i="3"/>
  <c r="DA101" i="3"/>
  <c r="DI101" i="3"/>
  <c r="DE112" i="3"/>
  <c r="DF112" i="3"/>
  <c r="DE115" i="3"/>
  <c r="DB115" i="3"/>
  <c r="DA115" i="3"/>
  <c r="DI115" i="3"/>
  <c r="DF128" i="3"/>
  <c r="DE128" i="3"/>
  <c r="DE103" i="3"/>
  <c r="DC103" i="3"/>
  <c r="DB113" i="3"/>
  <c r="DG113" i="3"/>
  <c r="DJ116" i="3"/>
  <c r="DA116" i="3"/>
  <c r="DC118" i="3"/>
  <c r="DA118" i="3"/>
  <c r="DE118" i="3"/>
  <c r="DE126" i="3"/>
  <c r="DA126" i="3"/>
  <c r="DC126" i="3"/>
  <c r="DJ109" i="3"/>
  <c r="DC109" i="3"/>
  <c r="DD109" i="3"/>
  <c r="DI109" i="3"/>
  <c r="DE109" i="3"/>
  <c r="DE104" i="3"/>
  <c r="DA104" i="3"/>
  <c r="DD104" i="3"/>
  <c r="DE88" i="3"/>
  <c r="DA88" i="3"/>
  <c r="DJ107" i="3"/>
  <c r="DE107" i="3"/>
  <c r="DC110" i="3"/>
  <c r="DE110" i="3"/>
  <c r="DE123" i="3"/>
  <c r="DI123" i="3"/>
  <c r="DC123" i="3"/>
  <c r="DB123" i="3"/>
  <c r="DA123" i="3"/>
  <c r="DE100" i="3"/>
  <c r="DH100" i="3"/>
  <c r="DE106" i="3"/>
  <c r="DD106" i="3"/>
  <c r="DE117" i="3"/>
  <c r="DI117" i="3"/>
  <c r="DJ117" i="3"/>
  <c r="DC117" i="3"/>
  <c r="DD117" i="3"/>
  <c r="DJ124" i="3"/>
  <c r="DA124" i="3"/>
  <c r="DI96" i="3"/>
  <c r="DA96" i="3"/>
  <c r="DD96" i="3"/>
  <c r="DJ96" i="3"/>
  <c r="DE96" i="3"/>
  <c r="DE85" i="3"/>
  <c r="DA85" i="3"/>
  <c r="DF120" i="3"/>
  <c r="DE120" i="3"/>
  <c r="O19" i="1"/>
  <c r="T92" i="1"/>
  <c r="S3" i="1"/>
  <c r="R11" i="1"/>
  <c r="T11" i="1" s="1"/>
  <c r="O20" i="1"/>
  <c r="S27" i="1"/>
  <c r="P35" i="1"/>
  <c r="T35" i="1" s="1"/>
  <c r="Q42" i="1"/>
  <c r="S48" i="1"/>
  <c r="S64" i="1"/>
  <c r="R92" i="1"/>
  <c r="S100" i="1"/>
  <c r="O108" i="1"/>
  <c r="S115" i="1"/>
  <c r="O123" i="1"/>
  <c r="Q130" i="1"/>
  <c r="BG93" i="3"/>
  <c r="P3" i="1"/>
  <c r="P27" i="1"/>
  <c r="S99" i="1"/>
  <c r="O107" i="1"/>
  <c r="O163" i="1"/>
  <c r="S4" i="1"/>
  <c r="R20" i="1"/>
  <c r="T20" i="1" s="1"/>
  <c r="S28" i="1"/>
  <c r="P36" i="1"/>
  <c r="T36" i="1" s="1"/>
  <c r="P43" i="1"/>
  <c r="P131" i="1"/>
  <c r="O139" i="1"/>
  <c r="DB121" i="3"/>
  <c r="BG78" i="3"/>
  <c r="DG78" i="3" s="1"/>
  <c r="BG86" i="3"/>
  <c r="BG94" i="3"/>
  <c r="O6" i="1"/>
  <c r="Q14" i="1"/>
  <c r="S22" i="1"/>
  <c r="P30" i="1"/>
  <c r="S36" i="1"/>
  <c r="S43" i="1"/>
  <c r="P50" i="1"/>
  <c r="T50" i="1" s="1"/>
  <c r="O58" i="1"/>
  <c r="O66" i="1"/>
  <c r="S73" i="1"/>
  <c r="R80" i="1"/>
  <c r="R87" i="1"/>
  <c r="T87" i="1" s="1"/>
  <c r="Q95" i="1"/>
  <c r="S102" i="1"/>
  <c r="O110" i="1"/>
  <c r="P118" i="1"/>
  <c r="R124" i="1"/>
  <c r="T124" i="1" s="1"/>
  <c r="S131" i="1"/>
  <c r="S139" i="1"/>
  <c r="DC85" i="3"/>
  <c r="DC93" i="3"/>
  <c r="DC107" i="3"/>
  <c r="DC115" i="3"/>
  <c r="BG79" i="3"/>
  <c r="DE79" i="3" s="1"/>
  <c r="BG87" i="3"/>
  <c r="DE87" i="3" s="1"/>
  <c r="BG95" i="3"/>
  <c r="DE95" i="3" s="1"/>
  <c r="P115" i="1"/>
  <c r="R6" i="1"/>
  <c r="T6" i="1" s="1"/>
  <c r="S15" i="1"/>
  <c r="Q23" i="1"/>
  <c r="S30" i="1"/>
  <c r="S44" i="1"/>
  <c r="S50" i="1"/>
  <c r="Q59" i="1"/>
  <c r="S74" i="1"/>
  <c r="O81" i="1"/>
  <c r="O89" i="1"/>
  <c r="Q96" i="1"/>
  <c r="R103" i="1"/>
  <c r="T103" i="1" s="1"/>
  <c r="Q111" i="1"/>
  <c r="S118" i="1"/>
  <c r="O126" i="1"/>
  <c r="S132" i="1"/>
  <c r="R156" i="1"/>
  <c r="T156" i="1" s="1"/>
  <c r="R186" i="1"/>
  <c r="DD115" i="3"/>
  <c r="DD123" i="3"/>
  <c r="BG80" i="3"/>
  <c r="DA80" i="3" s="1"/>
  <c r="Q7" i="1"/>
  <c r="P17" i="1"/>
  <c r="Q24" i="1"/>
  <c r="R31" i="1"/>
  <c r="T31" i="1" s="1"/>
  <c r="O39" i="1"/>
  <c r="S51" i="1"/>
  <c r="Q60" i="1"/>
  <c r="Q67" i="1"/>
  <c r="P75" i="1"/>
  <c r="O82" i="1"/>
  <c r="R89" i="1"/>
  <c r="T89" i="1" s="1"/>
  <c r="S97" i="1"/>
  <c r="O105" i="1"/>
  <c r="Q112" i="1"/>
  <c r="R119" i="1"/>
  <c r="T119" i="1" s="1"/>
  <c r="AW25" i="2"/>
  <c r="DA90" i="3"/>
  <c r="BG81" i="3"/>
  <c r="DE81" i="3" s="1"/>
  <c r="BG89" i="3"/>
  <c r="BG105" i="3"/>
  <c r="T65" i="1"/>
  <c r="S17" i="1"/>
  <c r="S25" i="1"/>
  <c r="O33" i="1"/>
  <c r="R39" i="1"/>
  <c r="T39" i="1" s="1"/>
  <c r="O68" i="1"/>
  <c r="P76" i="1"/>
  <c r="R90" i="1"/>
  <c r="R105" i="1"/>
  <c r="T105" i="1" s="1"/>
  <c r="S113" i="1"/>
  <c r="O121" i="1"/>
  <c r="DB88" i="3"/>
  <c r="DB90" i="3"/>
  <c r="DB98" i="3"/>
  <c r="DB100" i="3"/>
  <c r="DB104" i="3"/>
  <c r="DB108" i="3"/>
  <c r="DB112" i="3"/>
  <c r="DB116" i="3"/>
  <c r="DB124" i="3"/>
  <c r="DB128" i="3"/>
  <c r="BG82" i="3"/>
  <c r="BG90" i="3"/>
  <c r="T66" i="1"/>
  <c r="T82" i="1"/>
  <c r="Q2" i="1"/>
  <c r="P10" i="1"/>
  <c r="R18" i="1"/>
  <c r="Q83" i="1"/>
  <c r="O91" i="1"/>
  <c r="P99" i="1"/>
  <c r="R106" i="1"/>
  <c r="S147" i="1"/>
  <c r="BG83" i="3"/>
  <c r="DC83" i="3" s="1"/>
  <c r="DD88" i="3"/>
  <c r="DD110" i="3"/>
  <c r="DD118" i="3"/>
  <c r="DD126" i="3"/>
  <c r="BG84" i="3"/>
  <c r="DE89" i="3"/>
  <c r="DE97" i="3"/>
  <c r="DE105" i="3"/>
  <c r="DE113" i="3"/>
  <c r="DE121" i="3"/>
  <c r="BL147" i="3"/>
  <c r="DG84" i="3"/>
  <c r="DJ84" i="3"/>
  <c r="DD100" i="3"/>
  <c r="DI108" i="3"/>
  <c r="DD116" i="3"/>
  <c r="DC124" i="3"/>
  <c r="DH108" i="3"/>
  <c r="DE124" i="3"/>
  <c r="DJ108" i="3"/>
  <c r="DD124" i="3"/>
  <c r="DC108" i="3"/>
  <c r="DE116" i="3"/>
  <c r="DD108" i="3"/>
  <c r="DE80" i="3"/>
  <c r="DD80" i="3"/>
  <c r="DE78" i="3"/>
  <c r="DF78" i="3"/>
  <c r="DC96" i="3"/>
  <c r="DB101" i="3"/>
  <c r="DB109" i="3"/>
  <c r="DB117" i="3"/>
  <c r="DB125" i="3"/>
  <c r="BJ71" i="3"/>
  <c r="DA102" i="3"/>
  <c r="DA110" i="3"/>
  <c r="F31" i="3"/>
  <c r="BG17" i="3"/>
  <c r="D13" i="3"/>
  <c r="S165" i="1"/>
  <c r="R165" i="1"/>
  <c r="P165" i="1"/>
  <c r="O165" i="1"/>
  <c r="P197" i="1"/>
  <c r="O197" i="1"/>
  <c r="S197" i="1"/>
  <c r="R197" i="1"/>
  <c r="T197" i="1" s="1"/>
  <c r="O237" i="1"/>
  <c r="R237" i="1"/>
  <c r="Q237" i="1"/>
  <c r="P237" i="1"/>
  <c r="T237" i="1"/>
  <c r="S237" i="1"/>
  <c r="O277" i="1"/>
  <c r="P277" i="1"/>
  <c r="S277" i="1"/>
  <c r="R277" i="1"/>
  <c r="Q277" i="1"/>
  <c r="S325" i="1"/>
  <c r="R325" i="1"/>
  <c r="P325" i="1"/>
  <c r="T325" i="1" s="1"/>
  <c r="O325" i="1"/>
  <c r="S381" i="1"/>
  <c r="Q381" i="1"/>
  <c r="R381" i="1"/>
  <c r="T381" i="1"/>
  <c r="O381" i="1"/>
  <c r="P381" i="1"/>
  <c r="Q397" i="1"/>
  <c r="O397" i="1"/>
  <c r="R397" i="1"/>
  <c r="T397" i="1" s="1"/>
  <c r="W21" i="2"/>
  <c r="S397" i="1"/>
  <c r="P397" i="1"/>
  <c r="O437" i="1"/>
  <c r="P437" i="1"/>
  <c r="S437" i="1"/>
  <c r="R437" i="1"/>
  <c r="T437" i="1" s="1"/>
  <c r="Q437" i="1"/>
  <c r="R469" i="1"/>
  <c r="O469" i="1"/>
  <c r="P469" i="1"/>
  <c r="T469" i="1" s="1"/>
  <c r="Q469" i="1"/>
  <c r="D12" i="3"/>
  <c r="BG13" i="3"/>
  <c r="BG16" i="3"/>
  <c r="D24" i="3"/>
  <c r="S142" i="1"/>
  <c r="R142" i="1"/>
  <c r="P142" i="1"/>
  <c r="O150" i="1"/>
  <c r="Q150" i="1"/>
  <c r="W10" i="2"/>
  <c r="R158" i="1"/>
  <c r="T158" i="1" s="1"/>
  <c r="Q158" i="1"/>
  <c r="O158" i="1"/>
  <c r="R166" i="1"/>
  <c r="T166" i="1" s="1"/>
  <c r="Q166" i="1"/>
  <c r="P166" i="1"/>
  <c r="O166" i="1"/>
  <c r="Q174" i="1"/>
  <c r="P174" i="1"/>
  <c r="S174" i="1"/>
  <c r="R174" i="1"/>
  <c r="T174" i="1" s="1"/>
  <c r="O174" i="1"/>
  <c r="S182" i="1"/>
  <c r="R182" i="1"/>
  <c r="T182" i="1" s="1"/>
  <c r="Q182" i="1"/>
  <c r="O182" i="1"/>
  <c r="T190" i="1"/>
  <c r="R190" i="1"/>
  <c r="S190" i="1"/>
  <c r="Q190" i="1"/>
  <c r="O190" i="1"/>
  <c r="O198" i="1"/>
  <c r="P198" i="1"/>
  <c r="R198" i="1"/>
  <c r="T198" i="1" s="1"/>
  <c r="Q198" i="1"/>
  <c r="Q206" i="1"/>
  <c r="P206" i="1"/>
  <c r="O206" i="1"/>
  <c r="S206" i="1"/>
  <c r="S214" i="1"/>
  <c r="R214" i="1"/>
  <c r="T214" i="1" s="1"/>
  <c r="Q214" i="1"/>
  <c r="P214" i="1"/>
  <c r="W14" i="2"/>
  <c r="R222" i="1"/>
  <c r="T222" i="1" s="1"/>
  <c r="Q222" i="1"/>
  <c r="P222" i="1"/>
  <c r="S222" i="1"/>
  <c r="O222" i="1"/>
  <c r="O230" i="1"/>
  <c r="P230" i="1"/>
  <c r="S230" i="1"/>
  <c r="R230" i="1"/>
  <c r="T230" i="1" s="1"/>
  <c r="Q238" i="1"/>
  <c r="P238" i="1"/>
  <c r="T238" i="1" s="1"/>
  <c r="O238" i="1"/>
  <c r="S238" i="1"/>
  <c r="S246" i="1"/>
  <c r="R246" i="1"/>
  <c r="T246" i="1" s="1"/>
  <c r="Q246" i="1"/>
  <c r="W15" i="2"/>
  <c r="P246" i="1"/>
  <c r="Q254" i="1"/>
  <c r="P254" i="1"/>
  <c r="O254" i="1"/>
  <c r="R254" i="1"/>
  <c r="T254" i="1" s="1"/>
  <c r="R262" i="1"/>
  <c r="T262" i="1" s="1"/>
  <c r="P262" i="1"/>
  <c r="O262" i="1"/>
  <c r="S262" i="1"/>
  <c r="P270" i="1"/>
  <c r="T270" i="1" s="1"/>
  <c r="O270" i="1"/>
  <c r="Q270" i="1"/>
  <c r="R270" i="1"/>
  <c r="BG32" i="3"/>
  <c r="D8" i="3"/>
  <c r="P278" i="1"/>
  <c r="R278" i="1"/>
  <c r="T278" i="1" s="1"/>
  <c r="Q278" i="1"/>
  <c r="S278" i="1"/>
  <c r="O278" i="1"/>
  <c r="D6" i="3"/>
  <c r="BG35" i="3"/>
  <c r="S286" i="1"/>
  <c r="R286" i="1"/>
  <c r="Q286" i="1"/>
  <c r="P286" i="1"/>
  <c r="O286" i="1"/>
  <c r="S294" i="1"/>
  <c r="R294" i="1"/>
  <c r="P294" i="1"/>
  <c r="T294" i="1" s="1"/>
  <c r="O294" i="1"/>
  <c r="Q294" i="1"/>
  <c r="AR18" i="2"/>
  <c r="R302" i="1"/>
  <c r="S302" i="1"/>
  <c r="Q302" i="1"/>
  <c r="P302" i="1"/>
  <c r="T302" i="1" s="1"/>
  <c r="O302" i="1"/>
  <c r="O310" i="1"/>
  <c r="R310" i="1"/>
  <c r="P310" i="1"/>
  <c r="T310" i="1" s="1"/>
  <c r="S310" i="1"/>
  <c r="R318" i="1"/>
  <c r="O318" i="1"/>
  <c r="Q318" i="1"/>
  <c r="P318" i="1"/>
  <c r="T318" i="1" s="1"/>
  <c r="S318" i="1"/>
  <c r="P326" i="1"/>
  <c r="T326" i="1" s="1"/>
  <c r="R326" i="1"/>
  <c r="Q326" i="1"/>
  <c r="O326" i="1"/>
  <c r="S326" i="1"/>
  <c r="Q334" i="1"/>
  <c r="R334" i="1"/>
  <c r="O334" i="1"/>
  <c r="T334" i="1"/>
  <c r="S334" i="1"/>
  <c r="P334" i="1"/>
  <c r="T342" i="1"/>
  <c r="Q342" i="1"/>
  <c r="R342" i="1"/>
  <c r="P342" i="1"/>
  <c r="O342" i="1"/>
  <c r="S342" i="1"/>
  <c r="Q350" i="1"/>
  <c r="O350" i="1"/>
  <c r="P350" i="1"/>
  <c r="T350" i="1" s="1"/>
  <c r="S350" i="1"/>
  <c r="R350" i="1"/>
  <c r="S358" i="1"/>
  <c r="O358" i="1"/>
  <c r="T358" i="1"/>
  <c r="P358" i="1"/>
  <c r="Q358" i="1"/>
  <c r="Q366" i="1"/>
  <c r="O366" i="1"/>
  <c r="S366" i="1"/>
  <c r="R366" i="1"/>
  <c r="T366" i="1" s="1"/>
  <c r="S374" i="1"/>
  <c r="Q374" i="1"/>
  <c r="R374" i="1"/>
  <c r="T374" i="1" s="1"/>
  <c r="P374" i="1"/>
  <c r="O374" i="1"/>
  <c r="S382" i="1"/>
  <c r="P382" i="1"/>
  <c r="O382" i="1"/>
  <c r="Q382" i="1"/>
  <c r="T382" i="1" s="1"/>
  <c r="P390" i="1"/>
  <c r="T390" i="1" s="1"/>
  <c r="Q390" i="1"/>
  <c r="S390" i="1"/>
  <c r="R390" i="1"/>
  <c r="O390" i="1"/>
  <c r="AR21" i="2"/>
  <c r="S398" i="1"/>
  <c r="Q398" i="1"/>
  <c r="P398" i="1"/>
  <c r="R398" i="1"/>
  <c r="T398" i="1" s="1"/>
  <c r="S406" i="1"/>
  <c r="R406" i="1"/>
  <c r="T406" i="1" s="1"/>
  <c r="Q406" i="1"/>
  <c r="P406" i="1"/>
  <c r="O406" i="1"/>
  <c r="R414" i="1"/>
  <c r="T414" i="1" s="1"/>
  <c r="S414" i="1"/>
  <c r="P414" i="1"/>
  <c r="O414" i="1"/>
  <c r="Q414" i="1"/>
  <c r="S422" i="1"/>
  <c r="Q422" i="1"/>
  <c r="R422" i="1"/>
  <c r="T422" i="1" s="1"/>
  <c r="O422" i="1"/>
  <c r="P422" i="1"/>
  <c r="O430" i="1"/>
  <c r="S430" i="1"/>
  <c r="Q430" i="1"/>
  <c r="T430" i="1"/>
  <c r="P430" i="1"/>
  <c r="R430" i="1"/>
  <c r="Q438" i="1"/>
  <c r="S438" i="1"/>
  <c r="P438" i="1"/>
  <c r="O438" i="1"/>
  <c r="R438" i="1"/>
  <c r="T438" i="1" s="1"/>
  <c r="BG48" i="3"/>
  <c r="D20" i="3"/>
  <c r="S446" i="1"/>
  <c r="R446" i="1"/>
  <c r="P446" i="1"/>
  <c r="T446" i="1" s="1"/>
  <c r="Q446" i="1"/>
  <c r="O446" i="1"/>
  <c r="O454" i="1"/>
  <c r="R454" i="1"/>
  <c r="T454" i="1" s="1"/>
  <c r="P454" i="1"/>
  <c r="S454" i="1"/>
  <c r="Q454" i="1"/>
  <c r="S462" i="1"/>
  <c r="P462" i="1"/>
  <c r="W23" i="2"/>
  <c r="Q462" i="1"/>
  <c r="O462" i="1"/>
  <c r="R462" i="1"/>
  <c r="T462" i="1" s="1"/>
  <c r="O470" i="1"/>
  <c r="S470" i="1"/>
  <c r="R470" i="1"/>
  <c r="Q470" i="1"/>
  <c r="P470" i="1"/>
  <c r="T470" i="1" s="1"/>
  <c r="S478" i="1"/>
  <c r="P478" i="1"/>
  <c r="T478" i="1" s="1"/>
  <c r="R478" i="1"/>
  <c r="Q478" i="1"/>
  <c r="O478" i="1"/>
  <c r="O486" i="1"/>
  <c r="R486" i="1"/>
  <c r="P486" i="1"/>
  <c r="T486" i="1" s="1"/>
  <c r="S486" i="1"/>
  <c r="Q486" i="1"/>
  <c r="O2" i="1"/>
  <c r="Q3" i="1"/>
  <c r="T4" i="1"/>
  <c r="P6" i="1"/>
  <c r="R7" i="1"/>
  <c r="T7" i="1" s="1"/>
  <c r="O9" i="1"/>
  <c r="Q10" i="1"/>
  <c r="S11" i="1"/>
  <c r="P13" i="1"/>
  <c r="R14" i="1"/>
  <c r="T14" i="1" s="1"/>
  <c r="O16" i="1"/>
  <c r="Q17" i="1"/>
  <c r="S18" i="1"/>
  <c r="P20" i="1"/>
  <c r="R21" i="1"/>
  <c r="O23" i="1"/>
  <c r="R24" i="1"/>
  <c r="O26" i="1"/>
  <c r="Q27" i="1"/>
  <c r="T28" i="1"/>
  <c r="Q30" i="1"/>
  <c r="S31" i="1"/>
  <c r="P33" i="1"/>
  <c r="T33" i="1" s="1"/>
  <c r="S34" i="1"/>
  <c r="Q36" i="1"/>
  <c r="S37" i="1"/>
  <c r="P39" i="1"/>
  <c r="S40" i="1"/>
  <c r="O42" i="1"/>
  <c r="Q43" i="1"/>
  <c r="P46" i="1"/>
  <c r="Q50" i="1"/>
  <c r="O52" i="1"/>
  <c r="Q53" i="1"/>
  <c r="S54" i="1"/>
  <c r="P56" i="1"/>
  <c r="R57" i="1"/>
  <c r="T57" i="1" s="1"/>
  <c r="O59" i="1"/>
  <c r="R60" i="1"/>
  <c r="O62" i="1"/>
  <c r="P66" i="1"/>
  <c r="R67" i="1"/>
  <c r="T67" i="1" s="1"/>
  <c r="O69" i="1"/>
  <c r="Q70" i="1"/>
  <c r="O72" i="1"/>
  <c r="Q73" i="1"/>
  <c r="T74" i="1"/>
  <c r="Q76" i="1"/>
  <c r="S77" i="1"/>
  <c r="P79" i="1"/>
  <c r="S80" i="1"/>
  <c r="P82" i="1"/>
  <c r="R83" i="1"/>
  <c r="T83" i="1" s="1"/>
  <c r="O85" i="1"/>
  <c r="Q86" i="1"/>
  <c r="S87" i="1"/>
  <c r="P89" i="1"/>
  <c r="S90" i="1"/>
  <c r="P92" i="1"/>
  <c r="R93" i="1"/>
  <c r="T93" i="1" s="1"/>
  <c r="R96" i="1"/>
  <c r="T96" i="1" s="1"/>
  <c r="O98" i="1"/>
  <c r="Q99" i="1"/>
  <c r="T100" i="1"/>
  <c r="Q102" i="1"/>
  <c r="S103" i="1"/>
  <c r="P105" i="1"/>
  <c r="S106" i="1"/>
  <c r="P108" i="1"/>
  <c r="R109" i="1"/>
  <c r="T109" i="1" s="1"/>
  <c r="R112" i="1"/>
  <c r="O114" i="1"/>
  <c r="Q115" i="1"/>
  <c r="T116" i="1"/>
  <c r="Q118" i="1"/>
  <c r="S119" i="1"/>
  <c r="P121" i="1"/>
  <c r="S122" i="1"/>
  <c r="P124" i="1"/>
  <c r="R125" i="1"/>
  <c r="T125" i="1" s="1"/>
  <c r="O127" i="1"/>
  <c r="R128" i="1"/>
  <c r="O130" i="1"/>
  <c r="Q131" i="1"/>
  <c r="T132" i="1"/>
  <c r="Q134" i="1"/>
  <c r="S135" i="1"/>
  <c r="R137" i="1"/>
  <c r="P139" i="1"/>
  <c r="R141" i="1"/>
  <c r="Q144" i="1"/>
  <c r="P147" i="1"/>
  <c r="P150" i="1"/>
  <c r="O153" i="1"/>
  <c r="O156" i="1"/>
  <c r="S158" i="1"/>
  <c r="P162" i="1"/>
  <c r="S166" i="1"/>
  <c r="P173" i="1"/>
  <c r="P366" i="1"/>
  <c r="S149" i="1"/>
  <c r="Q149" i="1"/>
  <c r="S189" i="1"/>
  <c r="R189" i="1"/>
  <c r="T189" i="1"/>
  <c r="Q189" i="1"/>
  <c r="P189" i="1"/>
  <c r="S253" i="1"/>
  <c r="P253" i="1"/>
  <c r="R253" i="1"/>
  <c r="T253" i="1" s="1"/>
  <c r="O253" i="1"/>
  <c r="W18" i="2"/>
  <c r="P301" i="1"/>
  <c r="R301" i="1"/>
  <c r="T301" i="1" s="1"/>
  <c r="Q301" i="1"/>
  <c r="O301" i="1"/>
  <c r="R341" i="1"/>
  <c r="T341" i="1" s="1"/>
  <c r="Q341" i="1"/>
  <c r="P341" i="1"/>
  <c r="S341" i="1"/>
  <c r="O341" i="1"/>
  <c r="P413" i="1"/>
  <c r="O413" i="1"/>
  <c r="R413" i="1"/>
  <c r="T413" i="1" s="1"/>
  <c r="Q413" i="1"/>
  <c r="S413" i="1"/>
  <c r="O485" i="1"/>
  <c r="S485" i="1"/>
  <c r="R485" i="1"/>
  <c r="Q485" i="1"/>
  <c r="P485" i="1"/>
  <c r="T485" i="1" s="1"/>
  <c r="Q21" i="1"/>
  <c r="S61" i="1"/>
  <c r="Q93" i="1"/>
  <c r="R149" i="1"/>
  <c r="T149" i="1" s="1"/>
  <c r="T165" i="1"/>
  <c r="DJ87" i="3"/>
  <c r="DI87" i="3"/>
  <c r="DC87" i="3"/>
  <c r="DA87" i="3"/>
  <c r="DB87" i="3"/>
  <c r="DH87" i="3"/>
  <c r="DG87" i="3"/>
  <c r="BG9" i="3"/>
  <c r="BG14" i="3"/>
  <c r="D10" i="3"/>
  <c r="D26" i="3"/>
  <c r="BG18" i="3"/>
  <c r="D17" i="3"/>
  <c r="BG19" i="3"/>
  <c r="BG21" i="3"/>
  <c r="R143" i="1"/>
  <c r="T143" i="1" s="1"/>
  <c r="O143" i="1"/>
  <c r="Q151" i="1"/>
  <c r="P151" i="1"/>
  <c r="S151" i="1"/>
  <c r="AR10" i="2"/>
  <c r="S159" i="1"/>
  <c r="Q159" i="1"/>
  <c r="O167" i="1"/>
  <c r="S167" i="1"/>
  <c r="R167" i="1"/>
  <c r="T167" i="1" s="1"/>
  <c r="Q167" i="1"/>
  <c r="S175" i="1"/>
  <c r="R175" i="1"/>
  <c r="T175" i="1" s="1"/>
  <c r="P175" i="1"/>
  <c r="O175" i="1"/>
  <c r="W12" i="2"/>
  <c r="S183" i="1"/>
  <c r="R183" i="1"/>
  <c r="T183" i="1" s="1"/>
  <c r="Q183" i="1"/>
  <c r="P183" i="1"/>
  <c r="O191" i="1"/>
  <c r="S191" i="1"/>
  <c r="R191" i="1"/>
  <c r="T191" i="1" s="1"/>
  <c r="Q191" i="1"/>
  <c r="Q199" i="1"/>
  <c r="P199" i="1"/>
  <c r="O199" i="1"/>
  <c r="S199" i="1"/>
  <c r="BG25" i="3"/>
  <c r="S207" i="1"/>
  <c r="R207" i="1"/>
  <c r="T207" i="1" s="1"/>
  <c r="Q207" i="1"/>
  <c r="P207" i="1"/>
  <c r="O207" i="1"/>
  <c r="P215" i="1"/>
  <c r="O215" i="1"/>
  <c r="S215" i="1"/>
  <c r="R215" i="1"/>
  <c r="T215" i="1" s="1"/>
  <c r="AR14" i="2"/>
  <c r="O223" i="1"/>
  <c r="R223" i="1"/>
  <c r="T223" i="1" s="1"/>
  <c r="Q223" i="1"/>
  <c r="Q231" i="1"/>
  <c r="P231" i="1"/>
  <c r="S231" i="1"/>
  <c r="R231" i="1"/>
  <c r="T231" i="1" s="1"/>
  <c r="O231" i="1"/>
  <c r="S239" i="1"/>
  <c r="Q239" i="1"/>
  <c r="P239" i="1"/>
  <c r="O239" i="1"/>
  <c r="R239" i="1"/>
  <c r="T239" i="1" s="1"/>
  <c r="AR15" i="2"/>
  <c r="O247" i="1"/>
  <c r="R247" i="1"/>
  <c r="T247" i="1" s="1"/>
  <c r="P247" i="1"/>
  <c r="S247" i="1"/>
  <c r="P255" i="1"/>
  <c r="T255" i="1" s="1"/>
  <c r="O255" i="1"/>
  <c r="S255" i="1"/>
  <c r="R255" i="1"/>
  <c r="Q255" i="1"/>
  <c r="BG31" i="3"/>
  <c r="D16" i="3"/>
  <c r="S263" i="1"/>
  <c r="R263" i="1"/>
  <c r="T263" i="1" s="1"/>
  <c r="Q263" i="1"/>
  <c r="P263" i="1"/>
  <c r="O263" i="1"/>
  <c r="O271" i="1"/>
  <c r="S271" i="1"/>
  <c r="P271" i="1"/>
  <c r="T271" i="1" s="1"/>
  <c r="R271" i="1"/>
  <c r="Q271" i="1"/>
  <c r="R279" i="1"/>
  <c r="O279" i="1"/>
  <c r="S279" i="1"/>
  <c r="P279" i="1"/>
  <c r="T279" i="1" s="1"/>
  <c r="R287" i="1"/>
  <c r="Q287" i="1"/>
  <c r="P287" i="1"/>
  <c r="T287" i="1" s="1"/>
  <c r="S287" i="1"/>
  <c r="O287" i="1"/>
  <c r="Q295" i="1"/>
  <c r="P295" i="1"/>
  <c r="S295" i="1"/>
  <c r="O295" i="1"/>
  <c r="P303" i="1"/>
  <c r="T303" i="1" s="1"/>
  <c r="O303" i="1"/>
  <c r="Q303" i="1"/>
  <c r="S303" i="1"/>
  <c r="R303" i="1"/>
  <c r="Q311" i="1"/>
  <c r="R311" i="1"/>
  <c r="P311" i="1"/>
  <c r="T311" i="1" s="1"/>
  <c r="S311" i="1"/>
  <c r="O311" i="1"/>
  <c r="S319" i="1"/>
  <c r="P319" i="1"/>
  <c r="T319" i="1" s="1"/>
  <c r="O319" i="1"/>
  <c r="Q319" i="1"/>
  <c r="P327" i="1"/>
  <c r="T327" i="1" s="1"/>
  <c r="W19" i="2"/>
  <c r="S327" i="1"/>
  <c r="R327" i="1"/>
  <c r="Q327" i="1"/>
  <c r="O327" i="1"/>
  <c r="S335" i="1"/>
  <c r="P335" i="1"/>
  <c r="T335" i="1" s="1"/>
  <c r="Q335" i="1"/>
  <c r="O335" i="1"/>
  <c r="R335" i="1"/>
  <c r="P343" i="1"/>
  <c r="T343" i="1" s="1"/>
  <c r="Q343" i="1"/>
  <c r="O343" i="1"/>
  <c r="S343" i="1"/>
  <c r="R343" i="1"/>
  <c r="R351" i="1"/>
  <c r="T351" i="1" s="1"/>
  <c r="P351" i="1"/>
  <c r="Q351" i="1"/>
  <c r="S351" i="1"/>
  <c r="O351" i="1"/>
  <c r="O359" i="1"/>
  <c r="R359" i="1"/>
  <c r="T359" i="1" s="1"/>
  <c r="W20" i="2"/>
  <c r="S359" i="1"/>
  <c r="Q359" i="1"/>
  <c r="P359" i="1"/>
  <c r="BG42" i="3"/>
  <c r="D25" i="3"/>
  <c r="S367" i="1"/>
  <c r="Q367" i="1"/>
  <c r="P367" i="1"/>
  <c r="R367" i="1"/>
  <c r="T367" i="1" s="1"/>
  <c r="O367" i="1"/>
  <c r="S375" i="1"/>
  <c r="P375" i="1"/>
  <c r="R375" i="1"/>
  <c r="T375" i="1" s="1"/>
  <c r="Q375" i="1"/>
  <c r="O375" i="1"/>
  <c r="O383" i="1"/>
  <c r="R383" i="1"/>
  <c r="T383" i="1" s="1"/>
  <c r="Q383" i="1"/>
  <c r="S383" i="1"/>
  <c r="P383" i="1"/>
  <c r="S391" i="1"/>
  <c r="Q391" i="1"/>
  <c r="R391" i="1"/>
  <c r="T391" i="1" s="1"/>
  <c r="O391" i="1"/>
  <c r="P391" i="1"/>
  <c r="S399" i="1"/>
  <c r="P399" i="1"/>
  <c r="Q399" i="1"/>
  <c r="O399" i="1"/>
  <c r="R399" i="1"/>
  <c r="T399" i="1" s="1"/>
  <c r="O407" i="1"/>
  <c r="Q407" i="1"/>
  <c r="S407" i="1"/>
  <c r="R407" i="1"/>
  <c r="T407" i="1" s="1"/>
  <c r="P407" i="1"/>
  <c r="S415" i="1"/>
  <c r="R415" i="1"/>
  <c r="T415" i="1" s="1"/>
  <c r="Q415" i="1"/>
  <c r="P415" i="1"/>
  <c r="O423" i="1"/>
  <c r="Q423" i="1"/>
  <c r="S423" i="1"/>
  <c r="R423" i="1"/>
  <c r="T423" i="1" s="1"/>
  <c r="P423" i="1"/>
  <c r="Q431" i="1"/>
  <c r="S431" i="1"/>
  <c r="P431" i="1"/>
  <c r="O431" i="1"/>
  <c r="R431" i="1"/>
  <c r="T431" i="1" s="1"/>
  <c r="S439" i="1"/>
  <c r="Q439" i="1"/>
  <c r="P439" i="1"/>
  <c r="R439" i="1"/>
  <c r="T439" i="1" s="1"/>
  <c r="O439" i="1"/>
  <c r="BG49" i="3"/>
  <c r="D19" i="3"/>
  <c r="O447" i="1"/>
  <c r="S447" i="1"/>
  <c r="R447" i="1"/>
  <c r="P447" i="1"/>
  <c r="T447" i="1" s="1"/>
  <c r="Q447" i="1"/>
  <c r="R455" i="1"/>
  <c r="T455" i="1" s="1"/>
  <c r="O455" i="1"/>
  <c r="S455" i="1"/>
  <c r="Q455" i="1"/>
  <c r="P455" i="1"/>
  <c r="AR23" i="2"/>
  <c r="Q463" i="1"/>
  <c r="O463" i="1"/>
  <c r="S463" i="1"/>
  <c r="P463" i="1"/>
  <c r="R471" i="1"/>
  <c r="S471" i="1"/>
  <c r="P471" i="1"/>
  <c r="T471" i="1" s="1"/>
  <c r="O471" i="1"/>
  <c r="Q471" i="1"/>
  <c r="R479" i="1"/>
  <c r="O479" i="1"/>
  <c r="S479" i="1"/>
  <c r="Q479" i="1"/>
  <c r="P479" i="1"/>
  <c r="T479" i="1" s="1"/>
  <c r="R487" i="1"/>
  <c r="T487" i="1" s="1"/>
  <c r="W24" i="2"/>
  <c r="O487" i="1"/>
  <c r="Q487" i="1"/>
  <c r="P487" i="1"/>
  <c r="P2" i="1"/>
  <c r="O5" i="1"/>
  <c r="Q6" i="1"/>
  <c r="S7" i="1"/>
  <c r="P9" i="1"/>
  <c r="R10" i="1"/>
  <c r="O12" i="1"/>
  <c r="Q13" i="1"/>
  <c r="S14" i="1"/>
  <c r="P16" i="1"/>
  <c r="R17" i="1"/>
  <c r="T18" i="1"/>
  <c r="Q20" i="1"/>
  <c r="S21" i="1"/>
  <c r="P23" i="1"/>
  <c r="S24" i="1"/>
  <c r="P26" i="1"/>
  <c r="R27" i="1"/>
  <c r="T27" i="1" s="1"/>
  <c r="O29" i="1"/>
  <c r="R30" i="1"/>
  <c r="T30" i="1" s="1"/>
  <c r="Q33" i="1"/>
  <c r="O35" i="1"/>
  <c r="R36" i="1"/>
  <c r="O38" i="1"/>
  <c r="Q39" i="1"/>
  <c r="T40" i="1"/>
  <c r="P42" i="1"/>
  <c r="R43" i="1"/>
  <c r="T43" i="1" s="1"/>
  <c r="O45" i="1"/>
  <c r="Q46" i="1"/>
  <c r="S47" i="1"/>
  <c r="O49" i="1"/>
  <c r="R50" i="1"/>
  <c r="P52" i="1"/>
  <c r="T52" i="1" s="1"/>
  <c r="R53" i="1"/>
  <c r="T54" i="1"/>
  <c r="Q56" i="1"/>
  <c r="S57" i="1"/>
  <c r="P59" i="1"/>
  <c r="S60" i="1"/>
  <c r="P62" i="1"/>
  <c r="R63" i="1"/>
  <c r="T63" i="1" s="1"/>
  <c r="O65" i="1"/>
  <c r="Q66" i="1"/>
  <c r="S67" i="1"/>
  <c r="P69" i="1"/>
  <c r="T69" i="1" s="1"/>
  <c r="R70" i="1"/>
  <c r="P72" i="1"/>
  <c r="T72" i="1" s="1"/>
  <c r="R73" i="1"/>
  <c r="T73" i="1" s="1"/>
  <c r="O75" i="1"/>
  <c r="R76" i="1"/>
  <c r="O78" i="1"/>
  <c r="Q79" i="1"/>
  <c r="T80" i="1"/>
  <c r="Q82" i="1"/>
  <c r="S83" i="1"/>
  <c r="P85" i="1"/>
  <c r="T85" i="1" s="1"/>
  <c r="R86" i="1"/>
  <c r="T86" i="1" s="1"/>
  <c r="O88" i="1"/>
  <c r="Q89" i="1"/>
  <c r="T90" i="1"/>
  <c r="Q92" i="1"/>
  <c r="S93" i="1"/>
  <c r="P95" i="1"/>
  <c r="S96" i="1"/>
  <c r="P98" i="1"/>
  <c r="R99" i="1"/>
  <c r="T99" i="1" s="1"/>
  <c r="O101" i="1"/>
  <c r="R102" i="1"/>
  <c r="O104" i="1"/>
  <c r="Q105" i="1"/>
  <c r="T106" i="1"/>
  <c r="Q108" i="1"/>
  <c r="S109" i="1"/>
  <c r="P111" i="1"/>
  <c r="S112" i="1"/>
  <c r="P114" i="1"/>
  <c r="R115" i="1"/>
  <c r="T115" i="1" s="1"/>
  <c r="O117" i="1"/>
  <c r="R118" i="1"/>
  <c r="O120" i="1"/>
  <c r="Q121" i="1"/>
  <c r="T122" i="1"/>
  <c r="Q124" i="1"/>
  <c r="S125" i="1"/>
  <c r="P127" i="1"/>
  <c r="S128" i="1"/>
  <c r="P130" i="1"/>
  <c r="R131" i="1"/>
  <c r="T131" i="1" s="1"/>
  <c r="O133" i="1"/>
  <c r="R134" i="1"/>
  <c r="O136" i="1"/>
  <c r="S137" i="1"/>
  <c r="R139" i="1"/>
  <c r="T139" i="1" s="1"/>
  <c r="R150" i="1"/>
  <c r="T150" i="1" s="1"/>
  <c r="Q156" i="1"/>
  <c r="O159" i="1"/>
  <c r="P167" i="1"/>
  <c r="O189" i="1"/>
  <c r="Q197" i="1"/>
  <c r="R206" i="1"/>
  <c r="T206" i="1" s="1"/>
  <c r="Q230" i="1"/>
  <c r="Q310" i="1"/>
  <c r="DC95" i="3"/>
  <c r="BG5" i="3"/>
  <c r="D11" i="3"/>
  <c r="D23" i="3"/>
  <c r="BG10" i="3"/>
  <c r="P144" i="1"/>
  <c r="O144" i="1"/>
  <c r="R144" i="1"/>
  <c r="T144" i="1" s="1"/>
  <c r="T152" i="1"/>
  <c r="S152" i="1"/>
  <c r="Q152" i="1"/>
  <c r="O160" i="1"/>
  <c r="R160" i="1"/>
  <c r="T160" i="1" s="1"/>
  <c r="Q160" i="1"/>
  <c r="W11" i="2"/>
  <c r="R168" i="1"/>
  <c r="Q168" i="1"/>
  <c r="O168" i="1"/>
  <c r="T168" i="1"/>
  <c r="R176" i="1"/>
  <c r="T176" i="1" s="1"/>
  <c r="Q176" i="1"/>
  <c r="P176" i="1"/>
  <c r="O176" i="1"/>
  <c r="AR12" i="2"/>
  <c r="P184" i="1"/>
  <c r="O184" i="1"/>
  <c r="S184" i="1"/>
  <c r="R184" i="1"/>
  <c r="R192" i="1"/>
  <c r="T192" i="1" s="1"/>
  <c r="Q192" i="1"/>
  <c r="S192" i="1"/>
  <c r="O192" i="1"/>
  <c r="T200" i="1"/>
  <c r="S200" i="1"/>
  <c r="O200" i="1"/>
  <c r="R200" i="1"/>
  <c r="Q200" i="1"/>
  <c r="P200" i="1"/>
  <c r="O208" i="1"/>
  <c r="S208" i="1"/>
  <c r="R208" i="1"/>
  <c r="T208" i="1" s="1"/>
  <c r="P208" i="1"/>
  <c r="P216" i="1"/>
  <c r="O216" i="1"/>
  <c r="S216" i="1"/>
  <c r="R216" i="1"/>
  <c r="T216" i="1" s="1"/>
  <c r="Q216" i="1"/>
  <c r="R224" i="1"/>
  <c r="T224" i="1" s="1"/>
  <c r="Q224" i="1"/>
  <c r="S224" i="1"/>
  <c r="P224" i="1"/>
  <c r="O224" i="1"/>
  <c r="S232" i="1"/>
  <c r="O232" i="1"/>
  <c r="R232" i="1"/>
  <c r="T232" i="1" s="1"/>
  <c r="Q232" i="1"/>
  <c r="O240" i="1"/>
  <c r="Q240" i="1"/>
  <c r="S240" i="1"/>
  <c r="R240" i="1"/>
  <c r="T240" i="1" s="1"/>
  <c r="Q248" i="1"/>
  <c r="P248" i="1"/>
  <c r="S248" i="1"/>
  <c r="R248" i="1"/>
  <c r="T248" i="1" s="1"/>
  <c r="O248" i="1"/>
  <c r="W16" i="2"/>
  <c r="S256" i="1"/>
  <c r="R256" i="1"/>
  <c r="T256" i="1" s="1"/>
  <c r="P256" i="1"/>
  <c r="O256" i="1"/>
  <c r="Q256" i="1"/>
  <c r="O264" i="1"/>
  <c r="P264" i="1"/>
  <c r="S264" i="1"/>
  <c r="R264" i="1"/>
  <c r="Q264" i="1"/>
  <c r="R272" i="1"/>
  <c r="O272" i="1"/>
  <c r="S272" i="1"/>
  <c r="Q272" i="1"/>
  <c r="P272" i="1"/>
  <c r="T272" i="1"/>
  <c r="P280" i="1"/>
  <c r="O280" i="1"/>
  <c r="S280" i="1"/>
  <c r="R280" i="1"/>
  <c r="T280" i="1" s="1"/>
  <c r="Q280" i="1"/>
  <c r="P288" i="1"/>
  <c r="T288" i="1" s="1"/>
  <c r="Q288" i="1"/>
  <c r="O288" i="1"/>
  <c r="S288" i="1"/>
  <c r="R296" i="1"/>
  <c r="Q296" i="1"/>
  <c r="S296" i="1"/>
  <c r="P296" i="1"/>
  <c r="T296" i="1" s="1"/>
  <c r="O296" i="1"/>
  <c r="BG36" i="3"/>
  <c r="P304" i="1"/>
  <c r="T304" i="1" s="1"/>
  <c r="S304" i="1"/>
  <c r="O304" i="1"/>
  <c r="R304" i="1"/>
  <c r="P312" i="1"/>
  <c r="T312" i="1" s="1"/>
  <c r="O312" i="1"/>
  <c r="S312" i="1"/>
  <c r="R312" i="1"/>
  <c r="Q312" i="1"/>
  <c r="P320" i="1"/>
  <c r="R320" i="1"/>
  <c r="Q320" i="1"/>
  <c r="O320" i="1"/>
  <c r="T320" i="1"/>
  <c r="S320" i="1"/>
  <c r="S328" i="1"/>
  <c r="AR19" i="2"/>
  <c r="O328" i="1"/>
  <c r="T328" i="1"/>
  <c r="R328" i="1"/>
  <c r="P328" i="1"/>
  <c r="Q328" i="1"/>
  <c r="Q336" i="1"/>
  <c r="S336" i="1"/>
  <c r="R336" i="1"/>
  <c r="P336" i="1"/>
  <c r="T336" i="1" s="1"/>
  <c r="O336" i="1"/>
  <c r="S344" i="1"/>
  <c r="Q344" i="1"/>
  <c r="P344" i="1"/>
  <c r="T344" i="1" s="1"/>
  <c r="R344" i="1"/>
  <c r="O344" i="1"/>
  <c r="O352" i="1"/>
  <c r="P352" i="1"/>
  <c r="T352" i="1" s="1"/>
  <c r="R352" i="1"/>
  <c r="Q352" i="1"/>
  <c r="S352" i="1"/>
  <c r="AR20" i="2"/>
  <c r="R360" i="1"/>
  <c r="T360" i="1" s="1"/>
  <c r="P360" i="1"/>
  <c r="O360" i="1"/>
  <c r="Q360" i="1"/>
  <c r="S360" i="1"/>
  <c r="S368" i="1"/>
  <c r="R368" i="1"/>
  <c r="T368" i="1" s="1"/>
  <c r="P368" i="1"/>
  <c r="O368" i="1"/>
  <c r="Q368" i="1"/>
  <c r="P376" i="1"/>
  <c r="S376" i="1"/>
  <c r="Q376" i="1"/>
  <c r="R376" i="1"/>
  <c r="T376" i="1" s="1"/>
  <c r="O376" i="1"/>
  <c r="R384" i="1"/>
  <c r="T384" i="1" s="1"/>
  <c r="P384" i="1"/>
  <c r="O384" i="1"/>
  <c r="S384" i="1"/>
  <c r="Q384" i="1"/>
  <c r="O392" i="1"/>
  <c r="R392" i="1"/>
  <c r="P392" i="1"/>
  <c r="T392" i="1" s="1"/>
  <c r="S392" i="1"/>
  <c r="Q392" i="1"/>
  <c r="BG45" i="3"/>
  <c r="P400" i="1"/>
  <c r="T400" i="1"/>
  <c r="S400" i="1"/>
  <c r="R400" i="1"/>
  <c r="Q400" i="1"/>
  <c r="O400" i="1"/>
  <c r="R408" i="1"/>
  <c r="T408" i="1" s="1"/>
  <c r="P408" i="1"/>
  <c r="S408" i="1"/>
  <c r="O408" i="1"/>
  <c r="Q408" i="1"/>
  <c r="O416" i="1"/>
  <c r="Q416" i="1"/>
  <c r="T416" i="1"/>
  <c r="S416" i="1"/>
  <c r="P416" i="1"/>
  <c r="R416" i="1"/>
  <c r="R424" i="1"/>
  <c r="Q424" i="1"/>
  <c r="O424" i="1"/>
  <c r="P424" i="1"/>
  <c r="T424" i="1"/>
  <c r="S424" i="1"/>
  <c r="T432" i="1"/>
  <c r="Q432" i="1"/>
  <c r="O432" i="1"/>
  <c r="S432" i="1"/>
  <c r="P432" i="1"/>
  <c r="Q440" i="1"/>
  <c r="O440" i="1"/>
  <c r="R440" i="1"/>
  <c r="T440" i="1" s="1"/>
  <c r="P440" i="1"/>
  <c r="S440" i="1"/>
  <c r="Q448" i="1"/>
  <c r="R448" i="1"/>
  <c r="T448" i="1" s="1"/>
  <c r="O448" i="1"/>
  <c r="S448" i="1"/>
  <c r="P448" i="1"/>
  <c r="S456" i="1"/>
  <c r="Q456" i="1"/>
  <c r="P456" i="1"/>
  <c r="T456" i="1"/>
  <c r="R456" i="1"/>
  <c r="O456" i="1"/>
  <c r="Q464" i="1"/>
  <c r="S464" i="1"/>
  <c r="R464" i="1"/>
  <c r="T464" i="1"/>
  <c r="P464" i="1"/>
  <c r="O464" i="1"/>
  <c r="S472" i="1"/>
  <c r="R472" i="1"/>
  <c r="T472" i="1" s="1"/>
  <c r="Q472" i="1"/>
  <c r="P472" i="1"/>
  <c r="O472" i="1"/>
  <c r="Q480" i="1"/>
  <c r="O480" i="1"/>
  <c r="P480" i="1"/>
  <c r="T480" i="1" s="1"/>
  <c r="S480" i="1"/>
  <c r="R480" i="1"/>
  <c r="AR24" i="2"/>
  <c r="Q488" i="1"/>
  <c r="O488" i="1"/>
  <c r="R488" i="1"/>
  <c r="S488" i="1"/>
  <c r="P488" i="1"/>
  <c r="T488" i="1" s="1"/>
  <c r="P5" i="1"/>
  <c r="T5" i="1" s="1"/>
  <c r="O8" i="1"/>
  <c r="R13" i="1"/>
  <c r="T13" i="1" s="1"/>
  <c r="Q16" i="1"/>
  <c r="T21" i="1"/>
  <c r="T24" i="1"/>
  <c r="P29" i="1"/>
  <c r="P32" i="1"/>
  <c r="P45" i="1"/>
  <c r="S53" i="1"/>
  <c r="R56" i="1"/>
  <c r="T56" i="1" s="1"/>
  <c r="Q69" i="1"/>
  <c r="Q72" i="1"/>
  <c r="Q85" i="1"/>
  <c r="P88" i="1"/>
  <c r="P101" i="1"/>
  <c r="P104" i="1"/>
  <c r="T112" i="1"/>
  <c r="P117" i="1"/>
  <c r="P120" i="1"/>
  <c r="T128" i="1"/>
  <c r="P133" i="1"/>
  <c r="P136" i="1"/>
  <c r="P168" i="1"/>
  <c r="Q208" i="1"/>
  <c r="P232" i="1"/>
  <c r="T277" i="1"/>
  <c r="AR13" i="2"/>
  <c r="O205" i="1"/>
  <c r="S205" i="1"/>
  <c r="R205" i="1"/>
  <c r="T205" i="1" s="1"/>
  <c r="Q205" i="1"/>
  <c r="R269" i="1"/>
  <c r="S269" i="1"/>
  <c r="O269" i="1"/>
  <c r="Q269" i="1"/>
  <c r="S309" i="1"/>
  <c r="R309" i="1"/>
  <c r="Q309" i="1"/>
  <c r="P309" i="1"/>
  <c r="T309" i="1" s="1"/>
  <c r="O309" i="1"/>
  <c r="O349" i="1"/>
  <c r="P349" i="1"/>
  <c r="T349" i="1" s="1"/>
  <c r="S349" i="1"/>
  <c r="R349" i="1"/>
  <c r="Q349" i="1"/>
  <c r="S405" i="1"/>
  <c r="Q405" i="1"/>
  <c r="P405" i="1"/>
  <c r="T405" i="1"/>
  <c r="O405" i="1"/>
  <c r="R405" i="1"/>
  <c r="Q453" i="1"/>
  <c r="O453" i="1"/>
  <c r="R453" i="1"/>
  <c r="S453" i="1"/>
  <c r="T453" i="1"/>
  <c r="P453" i="1"/>
  <c r="P53" i="1"/>
  <c r="Q125" i="1"/>
  <c r="Q325" i="1"/>
  <c r="R145" i="1"/>
  <c r="T145" i="1" s="1"/>
  <c r="Q145" i="1"/>
  <c r="O145" i="1"/>
  <c r="S153" i="1"/>
  <c r="P153" i="1"/>
  <c r="BG22" i="3"/>
  <c r="R161" i="1"/>
  <c r="Q161" i="1"/>
  <c r="O161" i="1"/>
  <c r="T161" i="1"/>
  <c r="AR11" i="2"/>
  <c r="S169" i="1"/>
  <c r="Q169" i="1"/>
  <c r="P169" i="1"/>
  <c r="O169" i="1"/>
  <c r="P177" i="1"/>
  <c r="O177" i="1"/>
  <c r="Q177" i="1"/>
  <c r="S177" i="1"/>
  <c r="R185" i="1"/>
  <c r="T185" i="1" s="1"/>
  <c r="Q185" i="1"/>
  <c r="S185" i="1"/>
  <c r="P185" i="1"/>
  <c r="O185" i="1"/>
  <c r="T193" i="1"/>
  <c r="S193" i="1"/>
  <c r="O193" i="1"/>
  <c r="R193" i="1"/>
  <c r="Q193" i="1"/>
  <c r="S201" i="1"/>
  <c r="Q201" i="1"/>
  <c r="P201" i="1"/>
  <c r="P209" i="1"/>
  <c r="O209" i="1"/>
  <c r="S209" i="1"/>
  <c r="R209" i="1"/>
  <c r="T209" i="1" s="1"/>
  <c r="Q209" i="1"/>
  <c r="R217" i="1"/>
  <c r="T217" i="1" s="1"/>
  <c r="Q217" i="1"/>
  <c r="O217" i="1"/>
  <c r="S217" i="1"/>
  <c r="BG26" i="3"/>
  <c r="S225" i="1"/>
  <c r="Q225" i="1"/>
  <c r="P225" i="1"/>
  <c r="O225" i="1"/>
  <c r="S233" i="1"/>
  <c r="R233" i="1"/>
  <c r="T233" i="1" s="1"/>
  <c r="Q233" i="1"/>
  <c r="P233" i="1"/>
  <c r="Q241" i="1"/>
  <c r="P241" i="1"/>
  <c r="R241" i="1"/>
  <c r="O241" i="1"/>
  <c r="T241" i="1"/>
  <c r="S241" i="1"/>
  <c r="D15" i="3"/>
  <c r="BG27" i="3"/>
  <c r="S249" i="1"/>
  <c r="R249" i="1"/>
  <c r="Q249" i="1"/>
  <c r="P249" i="1"/>
  <c r="O249" i="1"/>
  <c r="AR16" i="2"/>
  <c r="T257" i="1"/>
  <c r="S257" i="1"/>
  <c r="R257" i="1"/>
  <c r="O257" i="1"/>
  <c r="Q257" i="1"/>
  <c r="Q265" i="1"/>
  <c r="R265" i="1"/>
  <c r="P265" i="1"/>
  <c r="T265" i="1"/>
  <c r="S265" i="1"/>
  <c r="O265" i="1"/>
  <c r="R273" i="1"/>
  <c r="Q273" i="1"/>
  <c r="P273" i="1"/>
  <c r="T273" i="1" s="1"/>
  <c r="O273" i="1"/>
  <c r="BG33" i="3"/>
  <c r="O281" i="1"/>
  <c r="S281" i="1"/>
  <c r="R281" i="1"/>
  <c r="T281" i="1" s="1"/>
  <c r="P281" i="1"/>
  <c r="Q281" i="1"/>
  <c r="R289" i="1"/>
  <c r="T289" i="1"/>
  <c r="S289" i="1"/>
  <c r="Q289" i="1"/>
  <c r="P289" i="1"/>
  <c r="O289" i="1"/>
  <c r="Q297" i="1"/>
  <c r="O297" i="1"/>
  <c r="S297" i="1"/>
  <c r="R297" i="1"/>
  <c r="T297" i="1" s="1"/>
  <c r="R305" i="1"/>
  <c r="Q305" i="1"/>
  <c r="P305" i="1"/>
  <c r="T305" i="1" s="1"/>
  <c r="O305" i="1"/>
  <c r="S305" i="1"/>
  <c r="P313" i="1"/>
  <c r="O313" i="1"/>
  <c r="T313" i="1"/>
  <c r="S313" i="1"/>
  <c r="R313" i="1"/>
  <c r="R321" i="1"/>
  <c r="Q321" i="1"/>
  <c r="S321" i="1"/>
  <c r="P321" i="1"/>
  <c r="O321" i="1"/>
  <c r="T321" i="1"/>
  <c r="R329" i="1"/>
  <c r="S329" i="1"/>
  <c r="Q329" i="1"/>
  <c r="O329" i="1"/>
  <c r="P329" i="1"/>
  <c r="T329" i="1" s="1"/>
  <c r="P337" i="1"/>
  <c r="R337" i="1"/>
  <c r="T337" i="1" s="1"/>
  <c r="Q337" i="1"/>
  <c r="S337" i="1"/>
  <c r="S345" i="1"/>
  <c r="O345" i="1"/>
  <c r="T345" i="1"/>
  <c r="R345" i="1"/>
  <c r="P345" i="1"/>
  <c r="Q353" i="1"/>
  <c r="O353" i="1"/>
  <c r="T353" i="1"/>
  <c r="R353" i="1"/>
  <c r="S353" i="1"/>
  <c r="P353" i="1"/>
  <c r="S361" i="1"/>
  <c r="R361" i="1"/>
  <c r="Q361" i="1"/>
  <c r="P361" i="1"/>
  <c r="T361" i="1" s="1"/>
  <c r="O361" i="1"/>
  <c r="P369" i="1"/>
  <c r="T369" i="1" s="1"/>
  <c r="Q369" i="1"/>
  <c r="S369" i="1"/>
  <c r="O369" i="1"/>
  <c r="R369" i="1"/>
  <c r="R377" i="1"/>
  <c r="P377" i="1"/>
  <c r="T377" i="1" s="1"/>
  <c r="Q377" i="1"/>
  <c r="O377" i="1"/>
  <c r="S377" i="1"/>
  <c r="S385" i="1"/>
  <c r="Q385" i="1"/>
  <c r="P385" i="1"/>
  <c r="T385" i="1" s="1"/>
  <c r="O385" i="1"/>
  <c r="R385" i="1"/>
  <c r="P393" i="1"/>
  <c r="S393" i="1"/>
  <c r="R393" i="1"/>
  <c r="Q393" i="1"/>
  <c r="O393" i="1"/>
  <c r="R401" i="1"/>
  <c r="T401" i="1" s="1"/>
  <c r="P401" i="1"/>
  <c r="O401" i="1"/>
  <c r="S401" i="1"/>
  <c r="Q401" i="1"/>
  <c r="T409" i="1"/>
  <c r="R409" i="1"/>
  <c r="Q409" i="1"/>
  <c r="O409" i="1"/>
  <c r="P409" i="1"/>
  <c r="Q417" i="1"/>
  <c r="R417" i="1"/>
  <c r="P417" i="1"/>
  <c r="T417" i="1" s="1"/>
  <c r="O417" i="1"/>
  <c r="S417" i="1"/>
  <c r="BG47" i="3"/>
  <c r="R425" i="1"/>
  <c r="T425" i="1" s="1"/>
  <c r="Q425" i="1"/>
  <c r="S425" i="1"/>
  <c r="P425" i="1"/>
  <c r="O425" i="1"/>
  <c r="R433" i="1"/>
  <c r="T433" i="1" s="1"/>
  <c r="S433" i="1"/>
  <c r="Q433" i="1"/>
  <c r="O433" i="1"/>
  <c r="P433" i="1"/>
  <c r="P441" i="1"/>
  <c r="T441" i="1" s="1"/>
  <c r="R441" i="1"/>
  <c r="O441" i="1"/>
  <c r="Q441" i="1"/>
  <c r="S441" i="1"/>
  <c r="S449" i="1"/>
  <c r="R449" i="1"/>
  <c r="O449" i="1"/>
  <c r="P449" i="1"/>
  <c r="T449" i="1" s="1"/>
  <c r="Q449" i="1"/>
  <c r="O457" i="1"/>
  <c r="S457" i="1"/>
  <c r="R457" i="1"/>
  <c r="Q457" i="1"/>
  <c r="P457" i="1"/>
  <c r="T457" i="1" s="1"/>
  <c r="D18" i="3"/>
  <c r="BG50" i="3"/>
  <c r="S465" i="1"/>
  <c r="O465" i="1"/>
  <c r="Q465" i="1"/>
  <c r="P465" i="1"/>
  <c r="T465" i="1"/>
  <c r="R465" i="1"/>
  <c r="BG52" i="3"/>
  <c r="O473" i="1"/>
  <c r="Q473" i="1"/>
  <c r="R473" i="1"/>
  <c r="T473" i="1"/>
  <c r="S473" i="1"/>
  <c r="P473" i="1"/>
  <c r="S481" i="1"/>
  <c r="R481" i="1"/>
  <c r="P481" i="1"/>
  <c r="T481" i="1" s="1"/>
  <c r="Q481" i="1"/>
  <c r="O481" i="1"/>
  <c r="O489" i="1"/>
  <c r="T489" i="1"/>
  <c r="R489" i="1"/>
  <c r="P489" i="1"/>
  <c r="S489" i="1"/>
  <c r="Q489" i="1"/>
  <c r="O4" i="1"/>
  <c r="Q5" i="1"/>
  <c r="S6" i="1"/>
  <c r="P8" i="1"/>
  <c r="R9" i="1"/>
  <c r="T9" i="1" s="1"/>
  <c r="T10" i="1"/>
  <c r="Q12" i="1"/>
  <c r="S13" i="1"/>
  <c r="O15" i="1"/>
  <c r="R16" i="1"/>
  <c r="T16" i="1" s="1"/>
  <c r="T17" i="1"/>
  <c r="P19" i="1"/>
  <c r="S20" i="1"/>
  <c r="O22" i="1"/>
  <c r="R23" i="1"/>
  <c r="T23" i="1" s="1"/>
  <c r="O25" i="1"/>
  <c r="R26" i="1"/>
  <c r="T26" i="1" s="1"/>
  <c r="O28" i="1"/>
  <c r="Q29" i="1"/>
  <c r="Q32" i="1"/>
  <c r="Q35" i="1"/>
  <c r="Q38" i="1"/>
  <c r="P41" i="1"/>
  <c r="T41" i="1" s="1"/>
  <c r="O44" i="1"/>
  <c r="Q45" i="1"/>
  <c r="S46" i="1"/>
  <c r="O48" i="1"/>
  <c r="Q49" i="1"/>
  <c r="O51" i="1"/>
  <c r="R52" i="1"/>
  <c r="P55" i="1"/>
  <c r="S56" i="1"/>
  <c r="P58" i="1"/>
  <c r="R59" i="1"/>
  <c r="T59" i="1" s="1"/>
  <c r="O61" i="1"/>
  <c r="R62" i="1"/>
  <c r="O64" i="1"/>
  <c r="Q65" i="1"/>
  <c r="S66" i="1"/>
  <c r="P68" i="1"/>
  <c r="T68" i="1" s="1"/>
  <c r="R69" i="1"/>
  <c r="O71" i="1"/>
  <c r="R72" i="1"/>
  <c r="O74" i="1"/>
  <c r="Q75" i="1"/>
  <c r="T76" i="1"/>
  <c r="Q78" i="1"/>
  <c r="P81" i="1"/>
  <c r="S82" i="1"/>
  <c r="P84" i="1"/>
  <c r="R85" i="1"/>
  <c r="Q88" i="1"/>
  <c r="P91" i="1"/>
  <c r="T91" i="1" s="1"/>
  <c r="S92" i="1"/>
  <c r="P94" i="1"/>
  <c r="R95" i="1"/>
  <c r="T95" i="1" s="1"/>
  <c r="O97" i="1"/>
  <c r="R98" i="1"/>
  <c r="T98" i="1" s="1"/>
  <c r="O100" i="1"/>
  <c r="Q101" i="1"/>
  <c r="T102" i="1"/>
  <c r="Q104" i="1"/>
  <c r="P107" i="1"/>
  <c r="S108" i="1"/>
  <c r="P110" i="1"/>
  <c r="R111" i="1"/>
  <c r="T111" i="1" s="1"/>
  <c r="O113" i="1"/>
  <c r="R114" i="1"/>
  <c r="T114" i="1" s="1"/>
  <c r="O116" i="1"/>
  <c r="Q117" i="1"/>
  <c r="T118" i="1"/>
  <c r="Q120" i="1"/>
  <c r="P123" i="1"/>
  <c r="S124" i="1"/>
  <c r="P126" i="1"/>
  <c r="R127" i="1"/>
  <c r="T127" i="1" s="1"/>
  <c r="O129" i="1"/>
  <c r="O132" i="1"/>
  <c r="Q133" i="1"/>
  <c r="T134" i="1"/>
  <c r="Q136" i="1"/>
  <c r="P140" i="1"/>
  <c r="Q142" i="1"/>
  <c r="P145" i="1"/>
  <c r="P148" i="1"/>
  <c r="O151" i="1"/>
  <c r="R159" i="1"/>
  <c r="T159" i="1" s="1"/>
  <c r="S168" i="1"/>
  <c r="Q175" i="1"/>
  <c r="O183" i="1"/>
  <c r="P191" i="1"/>
  <c r="R199" i="1"/>
  <c r="T199" i="1" s="1"/>
  <c r="O233" i="1"/>
  <c r="Q247" i="1"/>
  <c r="Q262" i="1"/>
  <c r="Q279" i="1"/>
  <c r="P297" i="1"/>
  <c r="R382" i="1"/>
  <c r="O173" i="1"/>
  <c r="R173" i="1"/>
  <c r="T173" i="1" s="1"/>
  <c r="Q173" i="1"/>
  <c r="S221" i="1"/>
  <c r="R221" i="1"/>
  <c r="T221" i="1" s="1"/>
  <c r="O221" i="1"/>
  <c r="Q221" i="1"/>
  <c r="BG30" i="3"/>
  <c r="S261" i="1"/>
  <c r="R261" i="1"/>
  <c r="Q261" i="1"/>
  <c r="T261" i="1"/>
  <c r="P261" i="1"/>
  <c r="P317" i="1"/>
  <c r="T317" i="1" s="1"/>
  <c r="R317" i="1"/>
  <c r="Q317" i="1"/>
  <c r="O317" i="1"/>
  <c r="O365" i="1"/>
  <c r="R365" i="1"/>
  <c r="T365" i="1" s="1"/>
  <c r="P365" i="1"/>
  <c r="S365" i="1"/>
  <c r="Q365" i="1"/>
  <c r="S421" i="1"/>
  <c r="P421" i="1"/>
  <c r="Q421" i="1"/>
  <c r="T421" i="1"/>
  <c r="R421" i="1"/>
  <c r="O421" i="1"/>
  <c r="Q477" i="1"/>
  <c r="S477" i="1"/>
  <c r="O477" i="1"/>
  <c r="R477" i="1"/>
  <c r="P477" i="1"/>
  <c r="T477" i="1" s="1"/>
  <c r="O13" i="1"/>
  <c r="R37" i="1"/>
  <c r="T37" i="1" s="1"/>
  <c r="R77" i="1"/>
  <c r="T77" i="1" s="1"/>
  <c r="D14" i="3"/>
  <c r="BG3" i="3"/>
  <c r="B3" i="2"/>
  <c r="N3" i="2" s="1"/>
  <c r="BG8" i="3"/>
  <c r="D28" i="3"/>
  <c r="D4" i="3"/>
  <c r="BG20" i="3"/>
  <c r="R138" i="1"/>
  <c r="O138" i="1"/>
  <c r="T146" i="1"/>
  <c r="R146" i="1"/>
  <c r="O146" i="1"/>
  <c r="Q154" i="1"/>
  <c r="P154" i="1"/>
  <c r="S154" i="1"/>
  <c r="T162" i="1"/>
  <c r="S162" i="1"/>
  <c r="Q162" i="1"/>
  <c r="O162" i="1"/>
  <c r="O170" i="1"/>
  <c r="T170" i="1"/>
  <c r="S170" i="1"/>
  <c r="R170" i="1"/>
  <c r="Q170" i="1"/>
  <c r="R178" i="1"/>
  <c r="Q178" i="1"/>
  <c r="T178" i="1"/>
  <c r="P178" i="1"/>
  <c r="O178" i="1"/>
  <c r="BG24" i="3"/>
  <c r="T186" i="1"/>
  <c r="S186" i="1"/>
  <c r="Q186" i="1"/>
  <c r="P186" i="1"/>
  <c r="Q194" i="1"/>
  <c r="S194" i="1"/>
  <c r="P194" i="1"/>
  <c r="O194" i="1"/>
  <c r="P202" i="1"/>
  <c r="O202" i="1"/>
  <c r="S202" i="1"/>
  <c r="R202" i="1"/>
  <c r="Q202" i="1"/>
  <c r="R210" i="1"/>
  <c r="T210" i="1" s="1"/>
  <c r="Q210" i="1"/>
  <c r="S210" i="1"/>
  <c r="P210" i="1"/>
  <c r="O210" i="1"/>
  <c r="S218" i="1"/>
  <c r="R218" i="1"/>
  <c r="T218" i="1" s="1"/>
  <c r="Q218" i="1"/>
  <c r="P218" i="1"/>
  <c r="Q226" i="1"/>
  <c r="P226" i="1"/>
  <c r="O226" i="1"/>
  <c r="S226" i="1"/>
  <c r="R226" i="1"/>
  <c r="T226" i="1" s="1"/>
  <c r="P234" i="1"/>
  <c r="O234" i="1"/>
  <c r="R234" i="1"/>
  <c r="T234" i="1" s="1"/>
  <c r="Q234" i="1"/>
  <c r="S242" i="1"/>
  <c r="R242" i="1"/>
  <c r="T242" i="1" s="1"/>
  <c r="O242" i="1"/>
  <c r="Q242" i="1"/>
  <c r="R250" i="1"/>
  <c r="T250" i="1" s="1"/>
  <c r="Q250" i="1"/>
  <c r="P250" i="1"/>
  <c r="S250" i="1"/>
  <c r="O250" i="1"/>
  <c r="O258" i="1"/>
  <c r="P258" i="1"/>
  <c r="S258" i="1"/>
  <c r="Q258" i="1"/>
  <c r="T258" i="1"/>
  <c r="S266" i="1"/>
  <c r="O266" i="1"/>
  <c r="R266" i="1"/>
  <c r="T266" i="1" s="1"/>
  <c r="P266" i="1"/>
  <c r="R274" i="1"/>
  <c r="Q274" i="1"/>
  <c r="P274" i="1"/>
  <c r="T274" i="1" s="1"/>
  <c r="S274" i="1"/>
  <c r="O274" i="1"/>
  <c r="Q282" i="1"/>
  <c r="S282" i="1"/>
  <c r="O282" i="1"/>
  <c r="R282" i="1"/>
  <c r="O290" i="1"/>
  <c r="R290" i="1"/>
  <c r="Q290" i="1"/>
  <c r="P290" i="1"/>
  <c r="T290" i="1" s="1"/>
  <c r="P298" i="1"/>
  <c r="T298" i="1" s="1"/>
  <c r="O298" i="1"/>
  <c r="S298" i="1"/>
  <c r="R298" i="1"/>
  <c r="Q298" i="1"/>
  <c r="Q306" i="1"/>
  <c r="P306" i="1"/>
  <c r="T306" i="1" s="1"/>
  <c r="O306" i="1"/>
  <c r="S306" i="1"/>
  <c r="R306" i="1"/>
  <c r="P314" i="1"/>
  <c r="T314" i="1" s="1"/>
  <c r="S314" i="1"/>
  <c r="R314" i="1"/>
  <c r="O314" i="1"/>
  <c r="Q314" i="1"/>
  <c r="P322" i="1"/>
  <c r="O322" i="1"/>
  <c r="S322" i="1"/>
  <c r="R322" i="1"/>
  <c r="T322" i="1" s="1"/>
  <c r="Q322" i="1"/>
  <c r="BG37" i="3"/>
  <c r="D27" i="3"/>
  <c r="O330" i="1"/>
  <c r="S330" i="1"/>
  <c r="Q330" i="1"/>
  <c r="P330" i="1"/>
  <c r="T330" i="1" s="1"/>
  <c r="R330" i="1"/>
  <c r="R338" i="1"/>
  <c r="Q338" i="1"/>
  <c r="O338" i="1"/>
  <c r="P338" i="1"/>
  <c r="T338" i="1" s="1"/>
  <c r="S338" i="1"/>
  <c r="O346" i="1"/>
  <c r="P346" i="1"/>
  <c r="T346" i="1" s="1"/>
  <c r="S346" i="1"/>
  <c r="Q346" i="1"/>
  <c r="R346" i="1"/>
  <c r="S354" i="1"/>
  <c r="Q354" i="1"/>
  <c r="R354" i="1"/>
  <c r="O354" i="1"/>
  <c r="P354" i="1"/>
  <c r="T354" i="1" s="1"/>
  <c r="BG40" i="3"/>
  <c r="O362" i="1"/>
  <c r="Q362" i="1"/>
  <c r="R362" i="1"/>
  <c r="P362" i="1"/>
  <c r="T362" i="1" s="1"/>
  <c r="S362" i="1"/>
  <c r="R370" i="1"/>
  <c r="T370" i="1" s="1"/>
  <c r="P370" i="1"/>
  <c r="O370" i="1"/>
  <c r="S370" i="1"/>
  <c r="R378" i="1"/>
  <c r="T378" i="1" s="1"/>
  <c r="Q378" i="1"/>
  <c r="S378" i="1"/>
  <c r="P378" i="1"/>
  <c r="O386" i="1"/>
  <c r="P386" i="1"/>
  <c r="S386" i="1"/>
  <c r="Q386" i="1"/>
  <c r="R386" i="1"/>
  <c r="T386" i="1" s="1"/>
  <c r="R394" i="1"/>
  <c r="T394" i="1" s="1"/>
  <c r="P394" i="1"/>
  <c r="S394" i="1"/>
  <c r="Q394" i="1"/>
  <c r="O394" i="1"/>
  <c r="T402" i="1"/>
  <c r="R402" i="1"/>
  <c r="S402" i="1"/>
  <c r="Q402" i="1"/>
  <c r="P402" i="1"/>
  <c r="O402" i="1"/>
  <c r="Q410" i="1"/>
  <c r="R410" i="1"/>
  <c r="S410" i="1"/>
  <c r="T410" i="1"/>
  <c r="P410" i="1"/>
  <c r="O410" i="1"/>
  <c r="S418" i="1"/>
  <c r="R418" i="1"/>
  <c r="O418" i="1"/>
  <c r="Q418" i="1"/>
  <c r="P418" i="1"/>
  <c r="T418" i="1" s="1"/>
  <c r="O426" i="1"/>
  <c r="R426" i="1"/>
  <c r="T426" i="1" s="1"/>
  <c r="S426" i="1"/>
  <c r="Q426" i="1"/>
  <c r="P426" i="1"/>
  <c r="P434" i="1"/>
  <c r="O434" i="1"/>
  <c r="Q434" i="1"/>
  <c r="S434" i="1"/>
  <c r="R434" i="1"/>
  <c r="T434" i="1" s="1"/>
  <c r="R442" i="1"/>
  <c r="T442" i="1" s="1"/>
  <c r="Q442" i="1"/>
  <c r="P442" i="1"/>
  <c r="O442" i="1"/>
  <c r="S442" i="1"/>
  <c r="O450" i="1"/>
  <c r="S450" i="1"/>
  <c r="R450" i="1"/>
  <c r="Q450" i="1"/>
  <c r="Q458" i="1"/>
  <c r="P458" i="1"/>
  <c r="T458" i="1" s="1"/>
  <c r="S458" i="1"/>
  <c r="R458" i="1"/>
  <c r="O458" i="1"/>
  <c r="R466" i="1"/>
  <c r="T466" i="1" s="1"/>
  <c r="P466" i="1"/>
  <c r="S466" i="1"/>
  <c r="O466" i="1"/>
  <c r="Q466" i="1"/>
  <c r="BG53" i="3"/>
  <c r="Q474" i="1"/>
  <c r="R474" i="1"/>
  <c r="O474" i="1"/>
  <c r="S474" i="1"/>
  <c r="P474" i="1"/>
  <c r="T474" i="1" s="1"/>
  <c r="S482" i="1"/>
  <c r="P482" i="1"/>
  <c r="T482" i="1" s="1"/>
  <c r="R482" i="1"/>
  <c r="Q482" i="1"/>
  <c r="O482" i="1"/>
  <c r="S2" i="1"/>
  <c r="P4" i="1"/>
  <c r="R5" i="1"/>
  <c r="Q8" i="1"/>
  <c r="S9" i="1"/>
  <c r="O11" i="1"/>
  <c r="R12" i="1"/>
  <c r="T12" i="1" s="1"/>
  <c r="P15" i="1"/>
  <c r="T15" i="1" s="1"/>
  <c r="S16" i="1"/>
  <c r="O18" i="1"/>
  <c r="Q19" i="1"/>
  <c r="P22" i="1"/>
  <c r="T22" i="1" s="1"/>
  <c r="P25" i="1"/>
  <c r="S26" i="1"/>
  <c r="P28" i="1"/>
  <c r="R29" i="1"/>
  <c r="T29" i="1" s="1"/>
  <c r="O31" i="1"/>
  <c r="R32" i="1"/>
  <c r="O34" i="1"/>
  <c r="R35" i="1"/>
  <c r="O37" i="1"/>
  <c r="R38" i="1"/>
  <c r="T38" i="1" s="1"/>
  <c r="O40" i="1"/>
  <c r="Q41" i="1"/>
  <c r="S42" i="1"/>
  <c r="P44" i="1"/>
  <c r="R45" i="1"/>
  <c r="P48" i="1"/>
  <c r="R49" i="1"/>
  <c r="T49" i="1" s="1"/>
  <c r="S52" i="1"/>
  <c r="O54" i="1"/>
  <c r="Q55" i="1"/>
  <c r="Q58" i="1"/>
  <c r="S59" i="1"/>
  <c r="P61" i="1"/>
  <c r="S62" i="1"/>
  <c r="P64" i="1"/>
  <c r="T64" i="1" s="1"/>
  <c r="R65" i="1"/>
  <c r="Q68" i="1"/>
  <c r="S69" i="1"/>
  <c r="P71" i="1"/>
  <c r="T71" i="1" s="1"/>
  <c r="S72" i="1"/>
  <c r="P74" i="1"/>
  <c r="R75" i="1"/>
  <c r="T75" i="1" s="1"/>
  <c r="O77" i="1"/>
  <c r="R78" i="1"/>
  <c r="T78" i="1" s="1"/>
  <c r="O80" i="1"/>
  <c r="Q81" i="1"/>
  <c r="Q84" i="1"/>
  <c r="S85" i="1"/>
  <c r="O87" i="1"/>
  <c r="R88" i="1"/>
  <c r="T88" i="1" s="1"/>
  <c r="O90" i="1"/>
  <c r="Q91" i="1"/>
  <c r="Q94" i="1"/>
  <c r="S95" i="1"/>
  <c r="P97" i="1"/>
  <c r="S98" i="1"/>
  <c r="P100" i="1"/>
  <c r="R101" i="1"/>
  <c r="T101" i="1" s="1"/>
  <c r="O103" i="1"/>
  <c r="R104" i="1"/>
  <c r="T104" i="1" s="1"/>
  <c r="O106" i="1"/>
  <c r="Q107" i="1"/>
  <c r="T108" i="1"/>
  <c r="Q110" i="1"/>
  <c r="S111" i="1"/>
  <c r="P113" i="1"/>
  <c r="S114" i="1"/>
  <c r="P116" i="1"/>
  <c r="R117" i="1"/>
  <c r="T117" i="1" s="1"/>
  <c r="O119" i="1"/>
  <c r="R120" i="1"/>
  <c r="T120" i="1" s="1"/>
  <c r="O122" i="1"/>
  <c r="Q123" i="1"/>
  <c r="Q126" i="1"/>
  <c r="S127" i="1"/>
  <c r="P129" i="1"/>
  <c r="S130" i="1"/>
  <c r="P132" i="1"/>
  <c r="R133" i="1"/>
  <c r="T133" i="1" s="1"/>
  <c r="O135" i="1"/>
  <c r="R136" i="1"/>
  <c r="Q138" i="1"/>
  <c r="Q140" i="1"/>
  <c r="T142" i="1"/>
  <c r="S145" i="1"/>
  <c r="R151" i="1"/>
  <c r="T151" i="1" s="1"/>
  <c r="R154" i="1"/>
  <c r="Q157" i="1"/>
  <c r="P160" i="1"/>
  <c r="O164" i="1"/>
  <c r="R169" i="1"/>
  <c r="T169" i="1" s="1"/>
  <c r="S176" i="1"/>
  <c r="Q184" i="1"/>
  <c r="P192" i="1"/>
  <c r="O201" i="1"/>
  <c r="P223" i="1"/>
  <c r="S234" i="1"/>
  <c r="T249" i="1"/>
  <c r="T264" i="1"/>
  <c r="P282" i="1"/>
  <c r="T282" i="1" s="1"/>
  <c r="S317" i="1"/>
  <c r="Q345" i="1"/>
  <c r="T393" i="1"/>
  <c r="R463" i="1"/>
  <c r="T463" i="1" s="1"/>
  <c r="AR9" i="2"/>
  <c r="Q141" i="1"/>
  <c r="P141" i="1"/>
  <c r="T141" i="1" s="1"/>
  <c r="S141" i="1"/>
  <c r="Q181" i="1"/>
  <c r="P181" i="1"/>
  <c r="S181" i="1"/>
  <c r="R181" i="1"/>
  <c r="T181" i="1" s="1"/>
  <c r="Q213" i="1"/>
  <c r="P213" i="1"/>
  <c r="R213" i="1"/>
  <c r="O213" i="1"/>
  <c r="T213" i="1"/>
  <c r="S213" i="1"/>
  <c r="R245" i="1"/>
  <c r="Q245" i="1"/>
  <c r="O245" i="1"/>
  <c r="S245" i="1"/>
  <c r="P245" i="1"/>
  <c r="T245" i="1" s="1"/>
  <c r="Q285" i="1"/>
  <c r="O285" i="1"/>
  <c r="S285" i="1"/>
  <c r="R285" i="1"/>
  <c r="T285" i="1" s="1"/>
  <c r="P285" i="1"/>
  <c r="BG39" i="3"/>
  <c r="O333" i="1"/>
  <c r="R333" i="1"/>
  <c r="Q333" i="1"/>
  <c r="S333" i="1"/>
  <c r="P333" i="1"/>
  <c r="T333" i="1" s="1"/>
  <c r="Q373" i="1"/>
  <c r="O373" i="1"/>
  <c r="P373" i="1"/>
  <c r="T373" i="1"/>
  <c r="S373" i="1"/>
  <c r="R373" i="1"/>
  <c r="S389" i="1"/>
  <c r="Q389" i="1"/>
  <c r="P389" i="1"/>
  <c r="T389" i="1" s="1"/>
  <c r="R389" i="1"/>
  <c r="O389" i="1"/>
  <c r="P429" i="1"/>
  <c r="T429" i="1" s="1"/>
  <c r="S429" i="1"/>
  <c r="O429" i="1"/>
  <c r="R429" i="1"/>
  <c r="Q429" i="1"/>
  <c r="Q461" i="1"/>
  <c r="S461" i="1"/>
  <c r="P461" i="1"/>
  <c r="O461" i="1"/>
  <c r="R461" i="1"/>
  <c r="T461" i="1" s="1"/>
  <c r="P3" i="2"/>
  <c r="D22" i="3"/>
  <c r="BG4" i="3"/>
  <c r="D29" i="3"/>
  <c r="BG11" i="3"/>
  <c r="O147" i="1"/>
  <c r="Q147" i="1"/>
  <c r="S155" i="1"/>
  <c r="R155" i="1"/>
  <c r="T155" i="1" s="1"/>
  <c r="P155" i="1"/>
  <c r="S163" i="1"/>
  <c r="Q163" i="1"/>
  <c r="P163" i="1"/>
  <c r="BG23" i="3"/>
  <c r="R171" i="1"/>
  <c r="T171" i="1" s="1"/>
  <c r="Q171" i="1"/>
  <c r="S171" i="1"/>
  <c r="P171" i="1"/>
  <c r="S179" i="1"/>
  <c r="O179" i="1"/>
  <c r="R179" i="1"/>
  <c r="T179" i="1" s="1"/>
  <c r="Q179" i="1"/>
  <c r="O187" i="1"/>
  <c r="S187" i="1"/>
  <c r="R187" i="1"/>
  <c r="T187" i="1" s="1"/>
  <c r="Q187" i="1"/>
  <c r="P187" i="1"/>
  <c r="P195" i="1"/>
  <c r="O195" i="1"/>
  <c r="S195" i="1"/>
  <c r="R195" i="1"/>
  <c r="T195" i="1" s="1"/>
  <c r="R203" i="1"/>
  <c r="T203" i="1" s="1"/>
  <c r="Q203" i="1"/>
  <c r="S203" i="1"/>
  <c r="P203" i="1"/>
  <c r="O203" i="1"/>
  <c r="S211" i="1"/>
  <c r="Q211" i="1"/>
  <c r="P211" i="1"/>
  <c r="O211" i="1"/>
  <c r="R211" i="1"/>
  <c r="T211" i="1" s="1"/>
  <c r="O219" i="1"/>
  <c r="R219" i="1"/>
  <c r="T219" i="1" s="1"/>
  <c r="Q219" i="1"/>
  <c r="P219" i="1"/>
  <c r="P227" i="1"/>
  <c r="T227" i="1" s="1"/>
  <c r="O227" i="1"/>
  <c r="S227" i="1"/>
  <c r="R227" i="1"/>
  <c r="Q227" i="1"/>
  <c r="R235" i="1"/>
  <c r="T235" i="1" s="1"/>
  <c r="Q235" i="1"/>
  <c r="S235" i="1"/>
  <c r="P235" i="1"/>
  <c r="O235" i="1"/>
  <c r="P243" i="1"/>
  <c r="O243" i="1"/>
  <c r="S243" i="1"/>
  <c r="Q243" i="1"/>
  <c r="O251" i="1"/>
  <c r="Q251" i="1"/>
  <c r="S251" i="1"/>
  <c r="R251" i="1"/>
  <c r="T251" i="1" s="1"/>
  <c r="D3" i="3"/>
  <c r="BG28" i="3"/>
  <c r="Q259" i="1"/>
  <c r="P259" i="1"/>
  <c r="S259" i="1"/>
  <c r="R259" i="1"/>
  <c r="T259" i="1" s="1"/>
  <c r="O259" i="1"/>
  <c r="O267" i="1"/>
  <c r="S267" i="1"/>
  <c r="R267" i="1"/>
  <c r="Q267" i="1"/>
  <c r="P267" i="1"/>
  <c r="T267" i="1" s="1"/>
  <c r="Q275" i="1"/>
  <c r="P275" i="1"/>
  <c r="O275" i="1"/>
  <c r="W17" i="2"/>
  <c r="S275" i="1"/>
  <c r="D5" i="3"/>
  <c r="BG34" i="3"/>
  <c r="Q283" i="1"/>
  <c r="P283" i="1"/>
  <c r="T283" i="1" s="1"/>
  <c r="R283" i="1"/>
  <c r="O283" i="1"/>
  <c r="S283" i="1"/>
  <c r="O291" i="1"/>
  <c r="R291" i="1"/>
  <c r="T291" i="1" s="1"/>
  <c r="Q291" i="1"/>
  <c r="S291" i="1"/>
  <c r="P291" i="1"/>
  <c r="S299" i="1"/>
  <c r="R299" i="1"/>
  <c r="T299" i="1" s="1"/>
  <c r="Q299" i="1"/>
  <c r="P299" i="1"/>
  <c r="O299" i="1"/>
  <c r="O307" i="1"/>
  <c r="R307" i="1"/>
  <c r="Q307" i="1"/>
  <c r="P307" i="1"/>
  <c r="T307" i="1" s="1"/>
  <c r="S307" i="1"/>
  <c r="S315" i="1"/>
  <c r="P315" i="1"/>
  <c r="T315" i="1" s="1"/>
  <c r="R315" i="1"/>
  <c r="Q315" i="1"/>
  <c r="O323" i="1"/>
  <c r="S323" i="1"/>
  <c r="R323" i="1"/>
  <c r="Q323" i="1"/>
  <c r="D30" i="3"/>
  <c r="BG38" i="3"/>
  <c r="R331" i="1"/>
  <c r="T331" i="1" s="1"/>
  <c r="P331" i="1"/>
  <c r="S331" i="1"/>
  <c r="Q331" i="1"/>
  <c r="O331" i="1"/>
  <c r="O339" i="1"/>
  <c r="S339" i="1"/>
  <c r="R339" i="1"/>
  <c r="Q339" i="1"/>
  <c r="P339" i="1"/>
  <c r="T339" i="1" s="1"/>
  <c r="R347" i="1"/>
  <c r="P347" i="1"/>
  <c r="T347" i="1" s="1"/>
  <c r="Q347" i="1"/>
  <c r="O347" i="1"/>
  <c r="S347" i="1"/>
  <c r="S355" i="1"/>
  <c r="R355" i="1"/>
  <c r="O355" i="1"/>
  <c r="Q355" i="1"/>
  <c r="BG41" i="3"/>
  <c r="D7" i="3"/>
  <c r="R363" i="1"/>
  <c r="T363" i="1" s="1"/>
  <c r="P363" i="1"/>
  <c r="S363" i="1"/>
  <c r="Q363" i="1"/>
  <c r="O363" i="1"/>
  <c r="BG43" i="3"/>
  <c r="R371" i="1"/>
  <c r="T371" i="1" s="1"/>
  <c r="O371" i="1"/>
  <c r="Q371" i="1"/>
  <c r="S371" i="1"/>
  <c r="P371" i="1"/>
  <c r="Q379" i="1"/>
  <c r="R379" i="1"/>
  <c r="T379" i="1" s="1"/>
  <c r="P379" i="1"/>
  <c r="S379" i="1"/>
  <c r="O379" i="1"/>
  <c r="Q387" i="1"/>
  <c r="O387" i="1"/>
  <c r="S387" i="1"/>
  <c r="R387" i="1"/>
  <c r="T387" i="1" s="1"/>
  <c r="P387" i="1"/>
  <c r="R395" i="1"/>
  <c r="T395" i="1" s="1"/>
  <c r="Q395" i="1"/>
  <c r="S395" i="1"/>
  <c r="P395" i="1"/>
  <c r="O395" i="1"/>
  <c r="O403" i="1"/>
  <c r="P403" i="1"/>
  <c r="S403" i="1"/>
  <c r="Q403" i="1"/>
  <c r="R403" i="1"/>
  <c r="T403" i="1" s="1"/>
  <c r="S411" i="1"/>
  <c r="Q411" i="1"/>
  <c r="O411" i="1"/>
  <c r="R411" i="1"/>
  <c r="T411" i="1" s="1"/>
  <c r="P411" i="1"/>
  <c r="R419" i="1"/>
  <c r="T419" i="1" s="1"/>
  <c r="P419" i="1"/>
  <c r="O419" i="1"/>
  <c r="Q419" i="1"/>
  <c r="S419" i="1"/>
  <c r="P427" i="1"/>
  <c r="R427" i="1"/>
  <c r="T427" i="1" s="1"/>
  <c r="O427" i="1"/>
  <c r="S427" i="1"/>
  <c r="Q427" i="1"/>
  <c r="R435" i="1"/>
  <c r="T435" i="1" s="1"/>
  <c r="Q435" i="1"/>
  <c r="O435" i="1"/>
  <c r="S435" i="1"/>
  <c r="P435" i="1"/>
  <c r="W22" i="2"/>
  <c r="Q443" i="1"/>
  <c r="O443" i="1"/>
  <c r="R443" i="1"/>
  <c r="T443" i="1" s="1"/>
  <c r="S443" i="1"/>
  <c r="P443" i="1"/>
  <c r="P451" i="1"/>
  <c r="S451" i="1"/>
  <c r="Q451" i="1"/>
  <c r="O451" i="1"/>
  <c r="R451" i="1"/>
  <c r="T451" i="1" s="1"/>
  <c r="R459" i="1"/>
  <c r="Q459" i="1"/>
  <c r="P459" i="1"/>
  <c r="T459" i="1" s="1"/>
  <c r="S459" i="1"/>
  <c r="O459" i="1"/>
  <c r="BG51" i="3"/>
  <c r="P467" i="1"/>
  <c r="T467" i="1" s="1"/>
  <c r="S467" i="1"/>
  <c r="R467" i="1"/>
  <c r="Q467" i="1"/>
  <c r="O467" i="1"/>
  <c r="O475" i="1"/>
  <c r="R475" i="1"/>
  <c r="T475" i="1" s="1"/>
  <c r="S475" i="1"/>
  <c r="Q475" i="1"/>
  <c r="P475" i="1"/>
  <c r="P483" i="1"/>
  <c r="T483" i="1" s="1"/>
  <c r="Q483" i="1"/>
  <c r="R483" i="1"/>
  <c r="O483" i="1"/>
  <c r="S483" i="1"/>
  <c r="Q4" i="1"/>
  <c r="S5" i="1"/>
  <c r="O7" i="1"/>
  <c r="R8" i="1"/>
  <c r="T8" i="1" s="1"/>
  <c r="P11" i="1"/>
  <c r="S12" i="1"/>
  <c r="O14" i="1"/>
  <c r="Q15" i="1"/>
  <c r="P18" i="1"/>
  <c r="R19" i="1"/>
  <c r="T19" i="1" s="1"/>
  <c r="O21" i="1"/>
  <c r="Q22" i="1"/>
  <c r="O24" i="1"/>
  <c r="Q25" i="1"/>
  <c r="Q28" i="1"/>
  <c r="S29" i="1"/>
  <c r="P31" i="1"/>
  <c r="S32" i="1"/>
  <c r="P34" i="1"/>
  <c r="T34" i="1" s="1"/>
  <c r="S35" i="1"/>
  <c r="P37" i="1"/>
  <c r="S38" i="1"/>
  <c r="P40" i="1"/>
  <c r="R41" i="1"/>
  <c r="T42" i="1"/>
  <c r="Q44" i="1"/>
  <c r="S45" i="1"/>
  <c r="O47" i="1"/>
  <c r="Q48" i="1"/>
  <c r="Q51" i="1"/>
  <c r="P54" i="1"/>
  <c r="R55" i="1"/>
  <c r="T55" i="1" s="1"/>
  <c r="O57" i="1"/>
  <c r="R58" i="1"/>
  <c r="T58" i="1" s="1"/>
  <c r="O60" i="1"/>
  <c r="Q61" i="1"/>
  <c r="T62" i="1"/>
  <c r="Q64" i="1"/>
  <c r="S65" i="1"/>
  <c r="O67" i="1"/>
  <c r="R68" i="1"/>
  <c r="Q71" i="1"/>
  <c r="Q74" i="1"/>
  <c r="P77" i="1"/>
  <c r="S78" i="1"/>
  <c r="P80" i="1"/>
  <c r="R81" i="1"/>
  <c r="T81" i="1" s="1"/>
  <c r="O83" i="1"/>
  <c r="R84" i="1"/>
  <c r="T84" i="1" s="1"/>
  <c r="P87" i="1"/>
  <c r="S88" i="1"/>
  <c r="P90" i="1"/>
  <c r="R91" i="1"/>
  <c r="O93" i="1"/>
  <c r="R94" i="1"/>
  <c r="T94" i="1" s="1"/>
  <c r="O96" i="1"/>
  <c r="Q97" i="1"/>
  <c r="Q100" i="1"/>
  <c r="P103" i="1"/>
  <c r="S104" i="1"/>
  <c r="P106" i="1"/>
  <c r="R107" i="1"/>
  <c r="T107" i="1" s="1"/>
  <c r="O109" i="1"/>
  <c r="R110" i="1"/>
  <c r="T110" i="1" s="1"/>
  <c r="O112" i="1"/>
  <c r="Q113" i="1"/>
  <c r="Q116" i="1"/>
  <c r="P119" i="1"/>
  <c r="S120" i="1"/>
  <c r="P122" i="1"/>
  <c r="R123" i="1"/>
  <c r="T123" i="1" s="1"/>
  <c r="O125" i="1"/>
  <c r="R126" i="1"/>
  <c r="O128" i="1"/>
  <c r="Q129" i="1"/>
  <c r="T130" i="1"/>
  <c r="Q132" i="1"/>
  <c r="P135" i="1"/>
  <c r="T136" i="1"/>
  <c r="S138" i="1"/>
  <c r="P143" i="1"/>
  <c r="P146" i="1"/>
  <c r="O149" i="1"/>
  <c r="O152" i="1"/>
  <c r="T154" i="1"/>
  <c r="S160" i="1"/>
  <c r="P170" i="1"/>
  <c r="R177" i="1"/>
  <c r="T177" i="1" s="1"/>
  <c r="T184" i="1"/>
  <c r="P193" i="1"/>
  <c r="R201" i="1"/>
  <c r="T201" i="1" s="1"/>
  <c r="S223" i="1"/>
  <c r="P251" i="1"/>
  <c r="Q266" i="1"/>
  <c r="S301" i="1"/>
  <c r="R319" i="1"/>
  <c r="O398" i="1"/>
  <c r="S469" i="1"/>
  <c r="P157" i="1"/>
  <c r="O157" i="1"/>
  <c r="R157" i="1"/>
  <c r="S229" i="1"/>
  <c r="R229" i="1"/>
  <c r="T229" i="1" s="1"/>
  <c r="Q229" i="1"/>
  <c r="P229" i="1"/>
  <c r="P293" i="1"/>
  <c r="O293" i="1"/>
  <c r="S293" i="1"/>
  <c r="R293" i="1"/>
  <c r="T293" i="1" s="1"/>
  <c r="Q293" i="1"/>
  <c r="S357" i="1"/>
  <c r="Q357" i="1"/>
  <c r="T357" i="1"/>
  <c r="P357" i="1"/>
  <c r="O357" i="1"/>
  <c r="R357" i="1"/>
  <c r="Q445" i="1"/>
  <c r="O445" i="1"/>
  <c r="T445" i="1"/>
  <c r="P445" i="1"/>
  <c r="S445" i="1"/>
  <c r="Q109" i="1"/>
  <c r="BR79" i="3"/>
  <c r="BS79" i="3" s="1"/>
  <c r="DI79" i="3"/>
  <c r="DH79" i="3"/>
  <c r="DB79" i="3"/>
  <c r="DG79" i="3"/>
  <c r="DA79" i="3"/>
  <c r="DJ79" i="3"/>
  <c r="BG7" i="3"/>
  <c r="D21" i="3"/>
  <c r="W9" i="2"/>
  <c r="O140" i="1"/>
  <c r="T140" i="1"/>
  <c r="R148" i="1"/>
  <c r="Q148" i="1"/>
  <c r="O148" i="1"/>
  <c r="T148" i="1"/>
  <c r="S156" i="1"/>
  <c r="P156" i="1"/>
  <c r="Q164" i="1"/>
  <c r="P164" i="1"/>
  <c r="T164" i="1"/>
  <c r="S164" i="1"/>
  <c r="S172" i="1"/>
  <c r="R172" i="1"/>
  <c r="T172" i="1" s="1"/>
  <c r="Q172" i="1"/>
  <c r="P172" i="1"/>
  <c r="O180" i="1"/>
  <c r="T180" i="1"/>
  <c r="S180" i="1"/>
  <c r="Q180" i="1"/>
  <c r="P180" i="1"/>
  <c r="Q188" i="1"/>
  <c r="P188" i="1"/>
  <c r="T188" i="1"/>
  <c r="S188" i="1"/>
  <c r="R188" i="1"/>
  <c r="S196" i="1"/>
  <c r="R196" i="1"/>
  <c r="T196" i="1" s="1"/>
  <c r="P196" i="1"/>
  <c r="Q196" i="1"/>
  <c r="O196" i="1"/>
  <c r="W13" i="2"/>
  <c r="T204" i="1"/>
  <c r="S204" i="1"/>
  <c r="R204" i="1"/>
  <c r="Q204" i="1"/>
  <c r="P204" i="1"/>
  <c r="O212" i="1"/>
  <c r="P212" i="1"/>
  <c r="S212" i="1"/>
  <c r="R212" i="1"/>
  <c r="T212" i="1" s="1"/>
  <c r="Q220" i="1"/>
  <c r="P220" i="1"/>
  <c r="T220" i="1"/>
  <c r="S220" i="1"/>
  <c r="R220" i="1"/>
  <c r="O220" i="1"/>
  <c r="S228" i="1"/>
  <c r="R228" i="1"/>
  <c r="T228" i="1" s="1"/>
  <c r="P228" i="1"/>
  <c r="O228" i="1"/>
  <c r="Q228" i="1"/>
  <c r="Q236" i="1"/>
  <c r="O236" i="1"/>
  <c r="S236" i="1"/>
  <c r="R236" i="1"/>
  <c r="T236" i="1" s="1"/>
  <c r="P244" i="1"/>
  <c r="O244" i="1"/>
  <c r="S244" i="1"/>
  <c r="R244" i="1"/>
  <c r="T244" i="1" s="1"/>
  <c r="Q244" i="1"/>
  <c r="R252" i="1"/>
  <c r="T252" i="1" s="1"/>
  <c r="Q252" i="1"/>
  <c r="S252" i="1"/>
  <c r="P252" i="1"/>
  <c r="O252" i="1"/>
  <c r="BG29" i="3"/>
  <c r="D2" i="3"/>
  <c r="T260" i="1"/>
  <c r="S260" i="1"/>
  <c r="O260" i="1"/>
  <c r="R260" i="1"/>
  <c r="Q260" i="1"/>
  <c r="P260" i="1"/>
  <c r="P268" i="1"/>
  <c r="S268" i="1"/>
  <c r="R268" i="1"/>
  <c r="T268" i="1" s="1"/>
  <c r="O268" i="1"/>
  <c r="Q268" i="1"/>
  <c r="AR17" i="2"/>
  <c r="S276" i="1"/>
  <c r="R276" i="1"/>
  <c r="T276" i="1" s="1"/>
  <c r="Q276" i="1"/>
  <c r="P276" i="1"/>
  <c r="O276" i="1"/>
  <c r="O284" i="1"/>
  <c r="Q284" i="1"/>
  <c r="S284" i="1"/>
  <c r="R284" i="1"/>
  <c r="T284" i="1" s="1"/>
  <c r="R292" i="1"/>
  <c r="P292" i="1"/>
  <c r="O292" i="1"/>
  <c r="T292" i="1"/>
  <c r="Q292" i="1"/>
  <c r="O300" i="1"/>
  <c r="T300" i="1"/>
  <c r="S300" i="1"/>
  <c r="R300" i="1"/>
  <c r="Q300" i="1"/>
  <c r="R308" i="1"/>
  <c r="P308" i="1"/>
  <c r="T308" i="1" s="1"/>
  <c r="O308" i="1"/>
  <c r="S308" i="1"/>
  <c r="Q308" i="1"/>
  <c r="R316" i="1"/>
  <c r="S316" i="1"/>
  <c r="Q316" i="1"/>
  <c r="P316" i="1"/>
  <c r="T316" i="1" s="1"/>
  <c r="O316" i="1"/>
  <c r="Q324" i="1"/>
  <c r="S324" i="1"/>
  <c r="O324" i="1"/>
  <c r="P324" i="1"/>
  <c r="T324" i="1" s="1"/>
  <c r="R324" i="1"/>
  <c r="T332" i="1"/>
  <c r="O332" i="1"/>
  <c r="S332" i="1"/>
  <c r="R332" i="1"/>
  <c r="P332" i="1"/>
  <c r="R340" i="1"/>
  <c r="P340" i="1"/>
  <c r="T340" i="1" s="1"/>
  <c r="S340" i="1"/>
  <c r="Q340" i="1"/>
  <c r="O340" i="1"/>
  <c r="S348" i="1"/>
  <c r="P348" i="1"/>
  <c r="T348" i="1" s="1"/>
  <c r="Q348" i="1"/>
  <c r="O348" i="1"/>
  <c r="Q356" i="1"/>
  <c r="O356" i="1"/>
  <c r="S356" i="1"/>
  <c r="T356" i="1"/>
  <c r="P356" i="1"/>
  <c r="R356" i="1"/>
  <c r="S364" i="1"/>
  <c r="R364" i="1"/>
  <c r="P364" i="1"/>
  <c r="T364" i="1" s="1"/>
  <c r="O364" i="1"/>
  <c r="Q364" i="1"/>
  <c r="O372" i="1"/>
  <c r="T372" i="1"/>
  <c r="Q372" i="1"/>
  <c r="P372" i="1"/>
  <c r="S372" i="1"/>
  <c r="R372" i="1"/>
  <c r="BG44" i="3"/>
  <c r="D9" i="3"/>
  <c r="Q380" i="1"/>
  <c r="O380" i="1"/>
  <c r="R380" i="1"/>
  <c r="T380" i="1" s="1"/>
  <c r="S380" i="1"/>
  <c r="P380" i="1"/>
  <c r="R388" i="1"/>
  <c r="T388" i="1" s="1"/>
  <c r="O388" i="1"/>
  <c r="P388" i="1"/>
  <c r="S388" i="1"/>
  <c r="Q388" i="1"/>
  <c r="O396" i="1"/>
  <c r="S396" i="1"/>
  <c r="R396" i="1"/>
  <c r="T396" i="1" s="1"/>
  <c r="P396" i="1"/>
  <c r="Q396" i="1"/>
  <c r="BG46" i="3"/>
  <c r="Q404" i="1"/>
  <c r="T404" i="1" s="1"/>
  <c r="O404" i="1"/>
  <c r="P404" i="1"/>
  <c r="S404" i="1"/>
  <c r="R404" i="1"/>
  <c r="S412" i="1"/>
  <c r="R412" i="1"/>
  <c r="T412" i="1" s="1"/>
  <c r="O412" i="1"/>
  <c r="Q412" i="1"/>
  <c r="P412" i="1"/>
  <c r="Q420" i="1"/>
  <c r="T420" i="1"/>
  <c r="P420" i="1"/>
  <c r="O420" i="1"/>
  <c r="S420" i="1"/>
  <c r="R420" i="1"/>
  <c r="S428" i="1"/>
  <c r="Q428" i="1"/>
  <c r="P428" i="1"/>
  <c r="R428" i="1"/>
  <c r="T428" i="1" s="1"/>
  <c r="O428" i="1"/>
  <c r="S436" i="1"/>
  <c r="P436" i="1"/>
  <c r="Q436" i="1"/>
  <c r="T436" i="1"/>
  <c r="R436" i="1"/>
  <c r="O436" i="1"/>
  <c r="AR22" i="2"/>
  <c r="O444" i="1"/>
  <c r="S444" i="1"/>
  <c r="R444" i="1"/>
  <c r="T444" i="1" s="1"/>
  <c r="P444" i="1"/>
  <c r="Q444" i="1"/>
  <c r="S452" i="1"/>
  <c r="R452" i="1"/>
  <c r="Q452" i="1"/>
  <c r="P452" i="1"/>
  <c r="T452" i="1" s="1"/>
  <c r="O452" i="1"/>
  <c r="O460" i="1"/>
  <c r="P460" i="1"/>
  <c r="Q460" i="1"/>
  <c r="T460" i="1"/>
  <c r="S460" i="1"/>
  <c r="R460" i="1"/>
  <c r="S468" i="1"/>
  <c r="Q468" i="1"/>
  <c r="O468" i="1"/>
  <c r="P468" i="1"/>
  <c r="T468" i="1" s="1"/>
  <c r="R468" i="1"/>
  <c r="O476" i="1"/>
  <c r="S476" i="1"/>
  <c r="Q476" i="1"/>
  <c r="R476" i="1"/>
  <c r="T476" i="1" s="1"/>
  <c r="P476" i="1"/>
  <c r="S484" i="1"/>
  <c r="R484" i="1"/>
  <c r="T484" i="1" s="1"/>
  <c r="Q484" i="1"/>
  <c r="O484" i="1"/>
  <c r="P484" i="1"/>
  <c r="O3" i="1"/>
  <c r="O30" i="1"/>
  <c r="T32" i="1"/>
  <c r="O36" i="1"/>
  <c r="R44" i="1"/>
  <c r="T44" i="1" s="1"/>
  <c r="T45" i="1"/>
  <c r="P47" i="1"/>
  <c r="R48" i="1"/>
  <c r="T48" i="1" s="1"/>
  <c r="R51" i="1"/>
  <c r="T51" i="1" s="1"/>
  <c r="O53" i="1"/>
  <c r="T53" i="1" s="1"/>
  <c r="P60" i="1"/>
  <c r="T60" i="1" s="1"/>
  <c r="O63" i="1"/>
  <c r="Q77" i="1"/>
  <c r="O86" i="1"/>
  <c r="Q90" i="1"/>
  <c r="S91" i="1"/>
  <c r="P93" i="1"/>
  <c r="P109" i="1"/>
  <c r="P128" i="1"/>
  <c r="O137" i="1"/>
  <c r="T138" i="1"/>
  <c r="S140" i="1"/>
  <c r="Q143" i="1"/>
  <c r="Q146" i="1"/>
  <c r="P149" i="1"/>
  <c r="P152" i="1"/>
  <c r="O155" i="1"/>
  <c r="T157" i="1"/>
  <c r="P161" i="1"/>
  <c r="Q165" i="1"/>
  <c r="O171" i="1"/>
  <c r="S178" i="1"/>
  <c r="O186" i="1"/>
  <c r="R194" i="1"/>
  <c r="T194" i="1" s="1"/>
  <c r="T202" i="1"/>
  <c r="O214" i="1"/>
  <c r="R225" i="1"/>
  <c r="T225" i="1" s="1"/>
  <c r="R238" i="1"/>
  <c r="Q253" i="1"/>
  <c r="P269" i="1"/>
  <c r="T269" i="1" s="1"/>
  <c r="T286" i="1"/>
  <c r="Q304" i="1"/>
  <c r="P323" i="1"/>
  <c r="T323" i="1" s="1"/>
  <c r="P355" i="1"/>
  <c r="T355" i="1" s="1"/>
  <c r="S409" i="1"/>
  <c r="S487" i="1"/>
  <c r="DA103" i="3"/>
  <c r="DB103" i="3"/>
  <c r="E31" i="3"/>
  <c r="G31" i="3"/>
  <c r="I31" i="3"/>
  <c r="BI71" i="3"/>
  <c r="BK147" i="3"/>
  <c r="DB80" i="3"/>
  <c r="DC99" i="3"/>
  <c r="DB120" i="3"/>
  <c r="BH71" i="3"/>
  <c r="BK71" i="3"/>
  <c r="BR78" i="3"/>
  <c r="DC79" i="3"/>
  <c r="DA81" i="3"/>
  <c r="DA89" i="3"/>
  <c r="DD79" i="3"/>
  <c r="DB81" i="3"/>
  <c r="DC84" i="3"/>
  <c r="DD87" i="3"/>
  <c r="DB97" i="3"/>
  <c r="DD84" i="3"/>
  <c r="BR85" i="3"/>
  <c r="BS85" i="3" s="1"/>
  <c r="BL71" i="3"/>
  <c r="DF106" i="3"/>
  <c r="DB83" i="3"/>
  <c r="DI84" i="3"/>
  <c r="DB92" i="3"/>
  <c r="DF93" i="3"/>
  <c r="DJ93" i="3"/>
  <c r="DB95" i="3"/>
  <c r="DF98" i="3"/>
  <c r="DC106" i="3"/>
  <c r="DF83" i="3"/>
  <c r="DD95" i="3"/>
  <c r="DG99" i="3"/>
  <c r="DH114" i="3"/>
  <c r="J97" i="3"/>
  <c r="DD93" i="3"/>
  <c r="DB99" i="3"/>
  <c r="DA107" i="3"/>
  <c r="DB114" i="3"/>
  <c r="DH122" i="3"/>
  <c r="BG147" i="3"/>
  <c r="DG147" i="3" s="1"/>
  <c r="DA84" i="3"/>
  <c r="DA93" i="3"/>
  <c r="DC114" i="3"/>
  <c r="DB122" i="3"/>
  <c r="DC92" i="3"/>
  <c r="DB84" i="3"/>
  <c r="DG93" i="3"/>
  <c r="DD107" i="3"/>
  <c r="DC122" i="3"/>
  <c r="DH84" i="3"/>
  <c r="DF92" i="3"/>
  <c r="DI93" i="3"/>
  <c r="DG95" i="3"/>
  <c r="DB106" i="3"/>
  <c r="K64" i="3"/>
  <c r="H31" i="3"/>
  <c r="BA5" i="3"/>
  <c r="L64" i="3"/>
  <c r="J64" i="3"/>
  <c r="M64" i="3"/>
  <c r="N64" i="3"/>
  <c r="BH147" i="3"/>
  <c r="DA78" i="3"/>
  <c r="BI147" i="3"/>
  <c r="DB78" i="3"/>
  <c r="BJ147" i="3"/>
  <c r="DC78" i="3"/>
  <c r="K97" i="3"/>
  <c r="L97" i="3"/>
  <c r="M97" i="3"/>
  <c r="N97" i="3"/>
  <c r="DD85" i="3"/>
  <c r="DH91" i="3"/>
  <c r="DG91" i="3"/>
  <c r="DF91" i="3"/>
  <c r="DD91" i="3"/>
  <c r="DH78" i="3"/>
  <c r="DF80" i="3"/>
  <c r="DD82" i="3"/>
  <c r="DG83" i="3"/>
  <c r="DH86" i="3"/>
  <c r="DF88" i="3"/>
  <c r="DI91" i="3"/>
  <c r="DI78" i="3"/>
  <c r="DG80" i="3"/>
  <c r="DJ81" i="3"/>
  <c r="DH83" i="3"/>
  <c r="DF85" i="3"/>
  <c r="DA86" i="3"/>
  <c r="DI86" i="3"/>
  <c r="DG88" i="3"/>
  <c r="DJ91" i="3"/>
  <c r="DJ78" i="3"/>
  <c r="DH80" i="3"/>
  <c r="DF82" i="3"/>
  <c r="DA83" i="3"/>
  <c r="DI83" i="3"/>
  <c r="DG85" i="3"/>
  <c r="DJ86" i="3"/>
  <c r="DH88" i="3"/>
  <c r="DF79" i="3"/>
  <c r="DI80" i="3"/>
  <c r="DG82" i="3"/>
  <c r="DJ83" i="3"/>
  <c r="DH85" i="3"/>
  <c r="DF87" i="3"/>
  <c r="DI88" i="3"/>
  <c r="DD78" i="3"/>
  <c r="DJ80" i="3"/>
  <c r="DH82" i="3"/>
  <c r="DI85" i="3"/>
  <c r="DJ88" i="3"/>
  <c r="DF89" i="3"/>
  <c r="DA91" i="3"/>
  <c r="DC80" i="3"/>
  <c r="DA82" i="3"/>
  <c r="DD83" i="3"/>
  <c r="DB85" i="3"/>
  <c r="DJ85" i="3"/>
  <c r="DC88" i="3"/>
  <c r="DG89" i="3"/>
  <c r="DB91" i="3"/>
  <c r="DC91" i="3"/>
  <c r="DG92" i="3"/>
  <c r="DH95" i="3"/>
  <c r="DF97" i="3"/>
  <c r="DG98" i="3"/>
  <c r="DH99" i="3"/>
  <c r="DA100" i="3"/>
  <c r="DI100" i="3"/>
  <c r="DJ101" i="3"/>
  <c r="DC102" i="3"/>
  <c r="DD103" i="3"/>
  <c r="DF105" i="3"/>
  <c r="DG106" i="3"/>
  <c r="DH92" i="3"/>
  <c r="DF94" i="3"/>
  <c r="DA95" i="3"/>
  <c r="DI95" i="3"/>
  <c r="DG97" i="3"/>
  <c r="DH98" i="3"/>
  <c r="DA99" i="3"/>
  <c r="DI99" i="3"/>
  <c r="DJ100" i="3"/>
  <c r="DC101" i="3"/>
  <c r="DD102" i="3"/>
  <c r="DF104" i="3"/>
  <c r="DG105" i="3"/>
  <c r="DH106" i="3"/>
  <c r="DF147" i="3"/>
  <c r="DA92" i="3"/>
  <c r="DI92" i="3"/>
  <c r="DG94" i="3"/>
  <c r="DJ95" i="3"/>
  <c r="DH97" i="3"/>
  <c r="DA98" i="3"/>
  <c r="DI98" i="3"/>
  <c r="DJ99" i="3"/>
  <c r="DC100" i="3"/>
  <c r="DD101" i="3"/>
  <c r="DF103" i="3"/>
  <c r="DG104" i="3"/>
  <c r="DH105" i="3"/>
  <c r="DA106" i="3"/>
  <c r="DI106" i="3"/>
  <c r="DJ92" i="3"/>
  <c r="DH94" i="3"/>
  <c r="DF96" i="3"/>
  <c r="DA97" i="3"/>
  <c r="DI97" i="3"/>
  <c r="DJ98" i="3"/>
  <c r="DF102" i="3"/>
  <c r="DG103" i="3"/>
  <c r="DH104" i="3"/>
  <c r="DA105" i="3"/>
  <c r="DI105" i="3"/>
  <c r="DJ106" i="3"/>
  <c r="DF107" i="3"/>
  <c r="DI94" i="3"/>
  <c r="DG96" i="3"/>
  <c r="DJ97" i="3"/>
  <c r="DC98" i="3"/>
  <c r="DD99" i="3"/>
  <c r="DF101" i="3"/>
  <c r="DG102" i="3"/>
  <c r="DH103" i="3"/>
  <c r="DI104" i="3"/>
  <c r="DJ105" i="3"/>
  <c r="DG107" i="3"/>
  <c r="DD92" i="3"/>
  <c r="DB94" i="3"/>
  <c r="DJ94" i="3"/>
  <c r="DH96" i="3"/>
  <c r="DC97" i="3"/>
  <c r="DD98" i="3"/>
  <c r="DF100" i="3"/>
  <c r="DG101" i="3"/>
  <c r="DH102" i="3"/>
  <c r="DI103" i="3"/>
  <c r="DJ104" i="3"/>
  <c r="DH107" i="3"/>
  <c r="DC94" i="3"/>
  <c r="DF95" i="3"/>
  <c r="DD97" i="3"/>
  <c r="DF99" i="3"/>
  <c r="DG100" i="3"/>
  <c r="DH101" i="3"/>
  <c r="DI102" i="3"/>
  <c r="DJ103" i="3"/>
  <c r="DC104" i="3"/>
  <c r="DD105" i="3"/>
  <c r="DB107" i="3"/>
  <c r="DI107" i="3"/>
  <c r="DB96" i="3"/>
  <c r="DB102" i="3"/>
  <c r="DF111" i="3"/>
  <c r="DG112" i="3"/>
  <c r="DH113" i="3"/>
  <c r="DA114" i="3"/>
  <c r="DI114" i="3"/>
  <c r="DJ115" i="3"/>
  <c r="DC116" i="3"/>
  <c r="DF119" i="3"/>
  <c r="DG120" i="3"/>
  <c r="DH121" i="3"/>
  <c r="DA122" i="3"/>
  <c r="DI122" i="3"/>
  <c r="DJ123" i="3"/>
  <c r="DF127" i="3"/>
  <c r="DG128" i="3"/>
  <c r="DF110" i="3"/>
  <c r="DG111" i="3"/>
  <c r="DH112" i="3"/>
  <c r="DA113" i="3"/>
  <c r="DI113" i="3"/>
  <c r="DJ114" i="3"/>
  <c r="DF118" i="3"/>
  <c r="DG119" i="3"/>
  <c r="DH120" i="3"/>
  <c r="DA121" i="3"/>
  <c r="DI121" i="3"/>
  <c r="DJ122" i="3"/>
  <c r="DF126" i="3"/>
  <c r="DG127" i="3"/>
  <c r="DH128" i="3"/>
  <c r="DF109" i="3"/>
  <c r="DG110" i="3"/>
  <c r="DH111" i="3"/>
  <c r="DA112" i="3"/>
  <c r="DI112" i="3"/>
  <c r="DJ113" i="3"/>
  <c r="DF117" i="3"/>
  <c r="DG118" i="3"/>
  <c r="DH119" i="3"/>
  <c r="DA120" i="3"/>
  <c r="DI120" i="3"/>
  <c r="DJ121" i="3"/>
  <c r="DF125" i="3"/>
  <c r="DG126" i="3"/>
  <c r="DH127" i="3"/>
  <c r="DA128" i="3"/>
  <c r="DI128" i="3"/>
  <c r="DF108" i="3"/>
  <c r="DG109" i="3"/>
  <c r="DH110" i="3"/>
  <c r="DA111" i="3"/>
  <c r="DI111" i="3"/>
  <c r="DJ112" i="3"/>
  <c r="DC113" i="3"/>
  <c r="DD114" i="3"/>
  <c r="DF116" i="3"/>
  <c r="DG117" i="3"/>
  <c r="DH118" i="3"/>
  <c r="DA119" i="3"/>
  <c r="DI119" i="3"/>
  <c r="DJ120" i="3"/>
  <c r="DC121" i="3"/>
  <c r="DD122" i="3"/>
  <c r="DF124" i="3"/>
  <c r="DG125" i="3"/>
  <c r="DH126" i="3"/>
  <c r="DA127" i="3"/>
  <c r="DI127" i="3"/>
  <c r="DJ128" i="3"/>
  <c r="DG108" i="3"/>
  <c r="DH109" i="3"/>
  <c r="DI110" i="3"/>
  <c r="DB111" i="3"/>
  <c r="DJ111" i="3"/>
  <c r="DC112" i="3"/>
  <c r="DD113" i="3"/>
  <c r="DF115" i="3"/>
  <c r="DG116" i="3"/>
  <c r="DH117" i="3"/>
  <c r="DI118" i="3"/>
  <c r="DB119" i="3"/>
  <c r="DJ119" i="3"/>
  <c r="DC120" i="3"/>
  <c r="DD121" i="3"/>
  <c r="DF123" i="3"/>
  <c r="DG124" i="3"/>
  <c r="DH125" i="3"/>
  <c r="DI126" i="3"/>
  <c r="DB127" i="3"/>
  <c r="DJ127" i="3"/>
  <c r="DC128" i="3"/>
  <c r="DA109" i="3"/>
  <c r="DB110" i="3"/>
  <c r="DJ110" i="3"/>
  <c r="DC111" i="3"/>
  <c r="DD112" i="3"/>
  <c r="DF114" i="3"/>
  <c r="DG115" i="3"/>
  <c r="DH116" i="3"/>
  <c r="DA117" i="3"/>
  <c r="DB118" i="3"/>
  <c r="DJ118" i="3"/>
  <c r="DC119" i="3"/>
  <c r="DD120" i="3"/>
  <c r="DF122" i="3"/>
  <c r="DG123" i="3"/>
  <c r="DH124" i="3"/>
  <c r="DA125" i="3"/>
  <c r="DI125" i="3"/>
  <c r="DB126" i="3"/>
  <c r="DJ126" i="3"/>
  <c r="DC127" i="3"/>
  <c r="DD128" i="3"/>
  <c r="DD111" i="3"/>
  <c r="DF113" i="3"/>
  <c r="DG114" i="3"/>
  <c r="DH115" i="3"/>
  <c r="DI116" i="3"/>
  <c r="DD119" i="3"/>
  <c r="DF121" i="3"/>
  <c r="DG122" i="3"/>
  <c r="DH123" i="3"/>
  <c r="DI124" i="3"/>
  <c r="DD127" i="3"/>
  <c r="F4" i="2"/>
  <c r="AT4" i="2"/>
  <c r="X5" i="2"/>
  <c r="AV5" i="2"/>
  <c r="BT25" i="2"/>
  <c r="X4" i="2"/>
  <c r="AH4" i="2" s="1"/>
  <c r="AV4" i="2"/>
  <c r="Z5" i="2"/>
  <c r="B4" i="2"/>
  <c r="BR6" i="3" s="1"/>
  <c r="Z4" i="2"/>
  <c r="AJ4" i="2" s="1"/>
  <c r="D5" i="2"/>
  <c r="G4" i="2"/>
  <c r="B5" i="2"/>
  <c r="BR12" i="3" s="1"/>
  <c r="BS12" i="3" s="1"/>
  <c r="BV25" i="2"/>
  <c r="BQ3" i="2"/>
  <c r="BW25" i="2"/>
  <c r="C4" i="2"/>
  <c r="AA4" i="2"/>
  <c r="E5" i="2"/>
  <c r="AS5" i="2"/>
  <c r="BC5" i="2" s="1"/>
  <c r="G5" i="2"/>
  <c r="BR5" i="2" s="1"/>
  <c r="D4" i="2"/>
  <c r="F5" i="2"/>
  <c r="AT5" i="2"/>
  <c r="BD5" i="2" s="1"/>
  <c r="E4" i="2"/>
  <c r="AS4" i="2"/>
  <c r="BC4" i="2" s="1"/>
  <c r="AQ3" i="2"/>
  <c r="AP3" i="2"/>
  <c r="AO3" i="2"/>
  <c r="AN3" i="2"/>
  <c r="AL3" i="2"/>
  <c r="AH3" i="2"/>
  <c r="A6" i="2"/>
  <c r="BF5" i="2"/>
  <c r="BE5" i="2"/>
  <c r="AI3" i="2"/>
  <c r="AJ3" i="2"/>
  <c r="BP3" i="2"/>
  <c r="O3" i="2"/>
  <c r="BM3" i="2"/>
  <c r="U3" i="2"/>
  <c r="S3" i="2"/>
  <c r="T3" i="2"/>
  <c r="Q3" i="2"/>
  <c r="AM3" i="2"/>
  <c r="BN3" i="2"/>
  <c r="M3" i="2"/>
  <c r="R3" i="2"/>
  <c r="BO3" i="2"/>
  <c r="V3" i="2"/>
  <c r="BH3" i="2"/>
  <c r="BI3" i="2"/>
  <c r="BJ3" i="2"/>
  <c r="BK3" i="2"/>
  <c r="BD3" i="2"/>
  <c r="BE3" i="2"/>
  <c r="AI4" i="2"/>
  <c r="BF3" i="2"/>
  <c r="AK3" i="2"/>
  <c r="BG3" i="2"/>
  <c r="AK4" i="2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7" i="1"/>
  <c r="H166" i="1"/>
  <c r="H165" i="1"/>
  <c r="H164" i="1"/>
  <c r="H163" i="1"/>
  <c r="H162" i="1"/>
  <c r="H161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30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58" i="1"/>
  <c r="H57" i="1"/>
  <c r="H56" i="1"/>
  <c r="H55" i="1"/>
  <c r="H54" i="1"/>
  <c r="H53" i="1"/>
  <c r="H52" i="1"/>
  <c r="H51" i="1"/>
  <c r="H50" i="1"/>
  <c r="H49" i="1"/>
  <c r="H48" i="1"/>
  <c r="H47" i="1"/>
  <c r="H43" i="1"/>
  <c r="H42" i="1"/>
  <c r="H41" i="1"/>
  <c r="H40" i="1"/>
  <c r="H39" i="1"/>
  <c r="H38" i="1"/>
  <c r="H37" i="1"/>
  <c r="H36" i="1"/>
  <c r="H35" i="1"/>
  <c r="H34" i="1"/>
  <c r="H33" i="1"/>
  <c r="H3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492" i="1"/>
  <c r="L492" i="1"/>
  <c r="K492" i="1"/>
  <c r="J492" i="1"/>
  <c r="I492" i="1"/>
  <c r="M491" i="1"/>
  <c r="L491" i="1"/>
  <c r="K491" i="1"/>
  <c r="J491" i="1"/>
  <c r="I491" i="1"/>
  <c r="G492" i="1"/>
  <c r="G491" i="1"/>
  <c r="F492" i="1"/>
  <c r="F491" i="1"/>
  <c r="M490" i="1"/>
  <c r="L490" i="1"/>
  <c r="K490" i="1"/>
  <c r="J490" i="1"/>
  <c r="I490" i="1"/>
  <c r="G490" i="1"/>
  <c r="F490" i="1"/>
  <c r="DE83" i="3" l="1"/>
  <c r="BX79" i="3"/>
  <c r="CI79" i="3"/>
  <c r="CT79" i="3" s="1"/>
  <c r="BR82" i="3"/>
  <c r="BS82" i="3" s="1"/>
  <c r="BR80" i="3"/>
  <c r="BS80" i="3" s="1"/>
  <c r="DE94" i="3"/>
  <c r="DD94" i="3"/>
  <c r="DA94" i="3"/>
  <c r="DG86" i="3"/>
  <c r="DF86" i="3"/>
  <c r="DD86" i="3"/>
  <c r="DC86" i="3"/>
  <c r="DB86" i="3"/>
  <c r="DE86" i="3"/>
  <c r="DE93" i="3"/>
  <c r="DH93" i="3"/>
  <c r="BR81" i="3"/>
  <c r="CD81" i="3" s="1"/>
  <c r="DB105" i="3"/>
  <c r="DC105" i="3"/>
  <c r="DE84" i="3"/>
  <c r="DF84" i="3"/>
  <c r="DI90" i="3"/>
  <c r="DH90" i="3"/>
  <c r="DG90" i="3"/>
  <c r="DE90" i="3"/>
  <c r="DF90" i="3"/>
  <c r="DJ90" i="3"/>
  <c r="DD90" i="3"/>
  <c r="DC90" i="3"/>
  <c r="DH89" i="3"/>
  <c r="DJ89" i="3"/>
  <c r="DB89" i="3"/>
  <c r="DI89" i="3"/>
  <c r="DD89" i="3"/>
  <c r="DC89" i="3"/>
  <c r="DB93" i="3"/>
  <c r="H490" i="1"/>
  <c r="BR7" i="3"/>
  <c r="BR4" i="3"/>
  <c r="BX78" i="3"/>
  <c r="CI78" i="3"/>
  <c r="CT78" i="3" s="1"/>
  <c r="I80" i="3" s="1"/>
  <c r="DE82" i="3"/>
  <c r="DC82" i="3"/>
  <c r="DB82" i="3"/>
  <c r="DI82" i="3"/>
  <c r="DJ82" i="3"/>
  <c r="DI81" i="3"/>
  <c r="DH81" i="3"/>
  <c r="DG81" i="3"/>
  <c r="DD81" i="3"/>
  <c r="DC81" i="3"/>
  <c r="DF81" i="3"/>
  <c r="CG79" i="3"/>
  <c r="CD82" i="3"/>
  <c r="DD147" i="3"/>
  <c r="BW79" i="3"/>
  <c r="CH7" i="3"/>
  <c r="DB147" i="3"/>
  <c r="CF79" i="3"/>
  <c r="BS81" i="3"/>
  <c r="CO81" i="3" s="1"/>
  <c r="BV79" i="3"/>
  <c r="CH79" i="3"/>
  <c r="BT79" i="3"/>
  <c r="DI147" i="3"/>
  <c r="BU79" i="3"/>
  <c r="CF7" i="3"/>
  <c r="CD79" i="3"/>
  <c r="CO79" i="3" s="1"/>
  <c r="N490" i="1"/>
  <c r="S490" i="1" s="1"/>
  <c r="CI6" i="3"/>
  <c r="BX6" i="3"/>
  <c r="BW6" i="3"/>
  <c r="CG6" i="3"/>
  <c r="CH6" i="3"/>
  <c r="BV6" i="3"/>
  <c r="BU6" i="3"/>
  <c r="BS6" i="3"/>
  <c r="BT6" i="3"/>
  <c r="CF6" i="3"/>
  <c r="N491" i="1"/>
  <c r="O491" i="1" s="1"/>
  <c r="CD6" i="3"/>
  <c r="CO6" i="3" s="1"/>
  <c r="CE6" i="3"/>
  <c r="BS78" i="3"/>
  <c r="CD78" i="3"/>
  <c r="K493" i="1"/>
  <c r="CI12" i="3"/>
  <c r="BX12" i="3"/>
  <c r="CF12" i="3"/>
  <c r="CG12" i="3"/>
  <c r="BV12" i="3"/>
  <c r="CE12" i="3"/>
  <c r="CD12" i="3"/>
  <c r="CO12" i="3" s="1"/>
  <c r="BU12" i="3"/>
  <c r="BT12" i="3"/>
  <c r="CH12" i="3"/>
  <c r="P492" i="1"/>
  <c r="BW12" i="3"/>
  <c r="BR3" i="3"/>
  <c r="BG71" i="3"/>
  <c r="Y19" i="3"/>
  <c r="Y17" i="3"/>
  <c r="DJ147" i="3"/>
  <c r="D31" i="3"/>
  <c r="CE79" i="3"/>
  <c r="CP79" i="3" s="1"/>
  <c r="BW7" i="3"/>
  <c r="CS7" i="3" s="1"/>
  <c r="H54" i="3" s="1"/>
  <c r="BV7" i="3"/>
  <c r="Y9" i="3"/>
  <c r="Y30" i="3"/>
  <c r="Y27" i="3"/>
  <c r="Y14" i="3"/>
  <c r="Y24" i="3"/>
  <c r="J493" i="1"/>
  <c r="DE147" i="3"/>
  <c r="DA147" i="3"/>
  <c r="Y21" i="3"/>
  <c r="Y26" i="3"/>
  <c r="BR11" i="3"/>
  <c r="Y25" i="3"/>
  <c r="Y10" i="3"/>
  <c r="BU7" i="3"/>
  <c r="CI7" i="3"/>
  <c r="BX7" i="3"/>
  <c r="L493" i="1"/>
  <c r="DH147" i="3"/>
  <c r="CD80" i="3"/>
  <c r="CO80" i="3" s="1"/>
  <c r="BT7" i="3"/>
  <c r="CD85" i="3"/>
  <c r="BR83" i="3"/>
  <c r="BR84" i="3"/>
  <c r="Y29" i="3"/>
  <c r="Y4" i="3"/>
  <c r="Y18" i="3"/>
  <c r="BR10" i="3"/>
  <c r="Y12" i="3"/>
  <c r="Y7" i="3"/>
  <c r="M493" i="1"/>
  <c r="CD3" i="2"/>
  <c r="Y3" i="3"/>
  <c r="Y15" i="3"/>
  <c r="BR86" i="3"/>
  <c r="Y28" i="3"/>
  <c r="Y23" i="3"/>
  <c r="Y16" i="3"/>
  <c r="BR9" i="3"/>
  <c r="BR87" i="3"/>
  <c r="Y8" i="3"/>
  <c r="O492" i="1"/>
  <c r="N492" i="1"/>
  <c r="S492" i="1" s="1"/>
  <c r="DC147" i="3"/>
  <c r="CI4" i="3"/>
  <c r="BX4" i="3"/>
  <c r="BR8" i="3"/>
  <c r="Y11" i="3"/>
  <c r="Y20" i="3"/>
  <c r="Y6" i="3"/>
  <c r="Y13" i="3"/>
  <c r="Y2" i="3"/>
  <c r="Y5" i="3"/>
  <c r="Y22" i="3"/>
  <c r="BR5" i="3"/>
  <c r="BT78" i="3"/>
  <c r="CE78" i="3"/>
  <c r="CH78" i="3"/>
  <c r="BW78" i="3"/>
  <c r="CG78" i="3"/>
  <c r="BV78" i="3"/>
  <c r="BU78" i="3"/>
  <c r="CF78" i="3"/>
  <c r="CS12" i="3"/>
  <c r="BA6" i="3"/>
  <c r="CO82" i="3"/>
  <c r="CO85" i="3"/>
  <c r="CS79" i="3"/>
  <c r="CR6" i="3"/>
  <c r="Y6" i="2"/>
  <c r="AA6" i="2"/>
  <c r="G6" i="2"/>
  <c r="BR6" i="2" s="1"/>
  <c r="AV6" i="2"/>
  <c r="X6" i="2"/>
  <c r="AH6" i="2" s="1"/>
  <c r="B6" i="2"/>
  <c r="AU6" i="2"/>
  <c r="AT6" i="2"/>
  <c r="F6" i="2"/>
  <c r="AS6" i="2"/>
  <c r="BC6" i="2" s="1"/>
  <c r="E6" i="2"/>
  <c r="D6" i="2"/>
  <c r="C6" i="2"/>
  <c r="Z6" i="2"/>
  <c r="BR4" i="2"/>
  <c r="CC3" i="2"/>
  <c r="CG3" i="2"/>
  <c r="CE3" i="2"/>
  <c r="CF3" i="2"/>
  <c r="CB3" i="2"/>
  <c r="BK4" i="2"/>
  <c r="BJ4" i="2"/>
  <c r="BI4" i="2"/>
  <c r="BH4" i="2"/>
  <c r="BG4" i="2"/>
  <c r="BL4" i="2"/>
  <c r="BP4" i="2"/>
  <c r="O4" i="2"/>
  <c r="BE4" i="2"/>
  <c r="BZ3" i="2"/>
  <c r="BG5" i="2"/>
  <c r="BL5" i="2"/>
  <c r="BK5" i="2"/>
  <c r="BJ5" i="2"/>
  <c r="BI5" i="2"/>
  <c r="BH5" i="2"/>
  <c r="BN4" i="2"/>
  <c r="M4" i="2"/>
  <c r="BT82" i="3" s="1"/>
  <c r="AO4" i="2"/>
  <c r="AN4" i="2"/>
  <c r="AM4" i="2"/>
  <c r="AL4" i="2"/>
  <c r="AQ4" i="2"/>
  <c r="AP4" i="2"/>
  <c r="AJ5" i="2"/>
  <c r="AQ5" i="2"/>
  <c r="AP5" i="2"/>
  <c r="AO5" i="2"/>
  <c r="AN5" i="2"/>
  <c r="AM5" i="2"/>
  <c r="AL5" i="2"/>
  <c r="BQ4" i="2"/>
  <c r="P4" i="2"/>
  <c r="BY3" i="2"/>
  <c r="BX3" i="2"/>
  <c r="V5" i="2"/>
  <c r="BM5" i="2"/>
  <c r="U5" i="2"/>
  <c r="T5" i="2"/>
  <c r="S5" i="2"/>
  <c r="R5" i="2"/>
  <c r="Q5" i="2"/>
  <c r="BX87" i="3" s="1"/>
  <c r="AH5" i="2"/>
  <c r="O5" i="2"/>
  <c r="BP5" i="2"/>
  <c r="BZ5" i="2" s="1"/>
  <c r="BD4" i="2"/>
  <c r="S4" i="2"/>
  <c r="R4" i="2"/>
  <c r="Q4" i="2"/>
  <c r="BX81" i="3" s="1"/>
  <c r="V4" i="2"/>
  <c r="BM4" i="2"/>
  <c r="U4" i="2"/>
  <c r="T4" i="2"/>
  <c r="AK5" i="2"/>
  <c r="BO5" i="2"/>
  <c r="N5" i="2"/>
  <c r="BO4" i="2"/>
  <c r="N4" i="2"/>
  <c r="BU83" i="3" s="1"/>
  <c r="CA3" i="2"/>
  <c r="CH3" i="2" s="1"/>
  <c r="BN5" i="2"/>
  <c r="M5" i="2"/>
  <c r="A7" i="2"/>
  <c r="BF6" i="2"/>
  <c r="BD6" i="2"/>
  <c r="BF4" i="2"/>
  <c r="AI5" i="2"/>
  <c r="BQ5" i="2"/>
  <c r="P5" i="2"/>
  <c r="F493" i="1"/>
  <c r="G493" i="1"/>
  <c r="I493" i="1"/>
  <c r="BT83" i="3" l="1"/>
  <c r="BB5" i="3"/>
  <c r="BV4" i="3"/>
  <c r="BU4" i="3"/>
  <c r="CH4" i="3"/>
  <c r="BT4" i="3"/>
  <c r="CG4" i="3"/>
  <c r="BS4" i="3"/>
  <c r="CF4" i="3"/>
  <c r="CQ4" i="3" s="1"/>
  <c r="CE4" i="3"/>
  <c r="CP4" i="3" s="1"/>
  <c r="BW4" i="3"/>
  <c r="CI85" i="3"/>
  <c r="BX86" i="3"/>
  <c r="CI86" i="3"/>
  <c r="CI80" i="3"/>
  <c r="CQ7" i="3"/>
  <c r="CD7" i="3"/>
  <c r="BS7" i="3"/>
  <c r="CG7" i="3"/>
  <c r="CR7" i="3" s="1"/>
  <c r="G54" i="3" s="1"/>
  <c r="CE7" i="3"/>
  <c r="CP7" i="3" s="1"/>
  <c r="E54" i="3" s="1"/>
  <c r="BX85" i="3"/>
  <c r="BX80" i="3"/>
  <c r="CD4" i="3"/>
  <c r="CO4" i="3" s="1"/>
  <c r="CI87" i="3"/>
  <c r="CT87" i="3" s="1"/>
  <c r="CI81" i="3"/>
  <c r="S491" i="1"/>
  <c r="R491" i="1"/>
  <c r="T491" i="1" s="1"/>
  <c r="P491" i="1"/>
  <c r="CR79" i="3"/>
  <c r="CI82" i="3"/>
  <c r="CT82" i="3" s="1"/>
  <c r="I87" i="3" s="1"/>
  <c r="BX82" i="3"/>
  <c r="CI84" i="3"/>
  <c r="BX84" i="3"/>
  <c r="CI83" i="3"/>
  <c r="BX83" i="3"/>
  <c r="CP6" i="3"/>
  <c r="CS6" i="3"/>
  <c r="CH87" i="3"/>
  <c r="CG84" i="3"/>
  <c r="D87" i="3"/>
  <c r="CT12" i="3"/>
  <c r="CT4" i="3"/>
  <c r="CQ79" i="3"/>
  <c r="CR12" i="3"/>
  <c r="CQ12" i="3"/>
  <c r="N493" i="1"/>
  <c r="CF86" i="3"/>
  <c r="BU87" i="3"/>
  <c r="CF84" i="3"/>
  <c r="CF87" i="3"/>
  <c r="BU84" i="3"/>
  <c r="BU86" i="3"/>
  <c r="CF85" i="3"/>
  <c r="BU85" i="3"/>
  <c r="CQ85" i="3" s="1"/>
  <c r="F89" i="3" s="1"/>
  <c r="BV82" i="3"/>
  <c r="CG83" i="3"/>
  <c r="BV83" i="3"/>
  <c r="CG82" i="3"/>
  <c r="BV81" i="3"/>
  <c r="CG81" i="3"/>
  <c r="BV80" i="3"/>
  <c r="CG80" i="3"/>
  <c r="CR80" i="3" s="1"/>
  <c r="BW80" i="3"/>
  <c r="CH81" i="3"/>
  <c r="CH80" i="3"/>
  <c r="BW81" i="3"/>
  <c r="BR90" i="3"/>
  <c r="BR89" i="3"/>
  <c r="BR15" i="3"/>
  <c r="BR91" i="3"/>
  <c r="BR88" i="3"/>
  <c r="CE83" i="3"/>
  <c r="CP83" i="3" s="1"/>
  <c r="BX9" i="3"/>
  <c r="CI9" i="3"/>
  <c r="BV9" i="3"/>
  <c r="BT9" i="3"/>
  <c r="BU9" i="3"/>
  <c r="CH9" i="3"/>
  <c r="CG9" i="3"/>
  <c r="CR9" i="3" s="1"/>
  <c r="CE9" i="3"/>
  <c r="CP9" i="3" s="1"/>
  <c r="BS9" i="3"/>
  <c r="BW9" i="3"/>
  <c r="CF9" i="3"/>
  <c r="CQ9" i="3" s="1"/>
  <c r="CD9" i="3"/>
  <c r="R493" i="1"/>
  <c r="BR16" i="3"/>
  <c r="Q490" i="1"/>
  <c r="Q492" i="1"/>
  <c r="CI8" i="3"/>
  <c r="BX8" i="3"/>
  <c r="CH8" i="3"/>
  <c r="BS8" i="3"/>
  <c r="BT8" i="3"/>
  <c r="CG8" i="3"/>
  <c r="CF8" i="3"/>
  <c r="BW8" i="3"/>
  <c r="CE8" i="3"/>
  <c r="CP8" i="3" s="1"/>
  <c r="BU8" i="3"/>
  <c r="BV8" i="3"/>
  <c r="CD8" i="3"/>
  <c r="CO8" i="3" s="1"/>
  <c r="H493" i="1"/>
  <c r="BY5" i="2"/>
  <c r="CH83" i="3"/>
  <c r="BR14" i="3"/>
  <c r="CT7" i="3"/>
  <c r="I54" i="3" s="1"/>
  <c r="O490" i="1"/>
  <c r="BW83" i="3"/>
  <c r="BS86" i="3"/>
  <c r="CD86" i="3"/>
  <c r="R490" i="1"/>
  <c r="T490" i="1" s="1"/>
  <c r="R492" i="1"/>
  <c r="T492" i="1" s="1"/>
  <c r="CF83" i="3"/>
  <c r="CQ83" i="3" s="1"/>
  <c r="BW84" i="3"/>
  <c r="CH84" i="3"/>
  <c r="CS84" i="3" s="1"/>
  <c r="BW87" i="3"/>
  <c r="CS87" i="3" s="1"/>
  <c r="CH86" i="3"/>
  <c r="BW86" i="3"/>
  <c r="CE84" i="3"/>
  <c r="CE87" i="3"/>
  <c r="BT87" i="3"/>
  <c r="BT85" i="3"/>
  <c r="BT84" i="3"/>
  <c r="CE85" i="3"/>
  <c r="BW85" i="3"/>
  <c r="CE82" i="3"/>
  <c r="CP82" i="3" s="1"/>
  <c r="CG10" i="3"/>
  <c r="BX10" i="3"/>
  <c r="CI10" i="3"/>
  <c r="BW10" i="3"/>
  <c r="CE10" i="3"/>
  <c r="CD10" i="3"/>
  <c r="CF10" i="3"/>
  <c r="BS10" i="3"/>
  <c r="BV10" i="3"/>
  <c r="CH10" i="3"/>
  <c r="BT10" i="3"/>
  <c r="BU10" i="3"/>
  <c r="BR13" i="3"/>
  <c r="P493" i="1"/>
  <c r="BX5" i="2"/>
  <c r="CG86" i="3"/>
  <c r="CR86" i="3" s="1"/>
  <c r="G95" i="3" s="1"/>
  <c r="CG85" i="3"/>
  <c r="BV86" i="3"/>
  <c r="CG87" i="3"/>
  <c r="BV87" i="3"/>
  <c r="BV85" i="3"/>
  <c r="BV84" i="3"/>
  <c r="CR84" i="3" s="1"/>
  <c r="CH85" i="3"/>
  <c r="CD84" i="3"/>
  <c r="BS84" i="3"/>
  <c r="Q491" i="1"/>
  <c r="CE86" i="3"/>
  <c r="BW82" i="3"/>
  <c r="CI5" i="3"/>
  <c r="CT5" i="3" s="1"/>
  <c r="BX5" i="3"/>
  <c r="CG5" i="3"/>
  <c r="BW5" i="3"/>
  <c r="CE5" i="3"/>
  <c r="BS5" i="3"/>
  <c r="CD5" i="3"/>
  <c r="CO5" i="3" s="1"/>
  <c r="CF5" i="3"/>
  <c r="BV5" i="3"/>
  <c r="BU5" i="3"/>
  <c r="CH5" i="3"/>
  <c r="BT5" i="3"/>
  <c r="BB4" i="3"/>
  <c r="S493" i="1"/>
  <c r="BS83" i="3"/>
  <c r="CD83" i="3"/>
  <c r="Y31" i="3"/>
  <c r="Q493" i="1"/>
  <c r="P490" i="1"/>
  <c r="CQ6" i="3"/>
  <c r="CF81" i="3"/>
  <c r="BU81" i="3"/>
  <c r="BU82" i="3"/>
  <c r="CF82" i="3"/>
  <c r="BU80" i="3"/>
  <c r="CE80" i="3"/>
  <c r="BT80" i="3"/>
  <c r="BT86" i="3"/>
  <c r="CP86" i="3" s="1"/>
  <c r="CH82" i="3"/>
  <c r="BS87" i="3"/>
  <c r="CD87" i="3"/>
  <c r="CE81" i="3"/>
  <c r="BX11" i="3"/>
  <c r="CI11" i="3"/>
  <c r="BU11" i="3"/>
  <c r="BT11" i="3"/>
  <c r="CG11" i="3"/>
  <c r="BV11" i="3"/>
  <c r="BS11" i="3"/>
  <c r="CH11" i="3"/>
  <c r="CS11" i="3" s="1"/>
  <c r="CF11" i="3"/>
  <c r="BW11" i="3"/>
  <c r="CE11" i="3"/>
  <c r="CD11" i="3"/>
  <c r="CE3" i="3"/>
  <c r="BX3" i="3"/>
  <c r="CI3" i="3"/>
  <c r="CF3" i="3"/>
  <c r="CD3" i="3"/>
  <c r="BT3" i="3"/>
  <c r="BS3" i="3"/>
  <c r="CG3" i="3"/>
  <c r="CH3" i="3"/>
  <c r="BU3" i="3"/>
  <c r="BW3" i="3"/>
  <c r="BB3" i="3"/>
  <c r="BV3" i="3"/>
  <c r="CP12" i="3"/>
  <c r="E55" i="3" s="1"/>
  <c r="CF80" i="3"/>
  <c r="CQ80" i="3" s="1"/>
  <c r="BT81" i="3"/>
  <c r="CP81" i="3" s="1"/>
  <c r="CT6" i="3"/>
  <c r="I55" i="3" s="1"/>
  <c r="D89" i="3"/>
  <c r="F94" i="3"/>
  <c r="E94" i="3"/>
  <c r="D61" i="3"/>
  <c r="F55" i="3"/>
  <c r="CQ86" i="3"/>
  <c r="CO78" i="3"/>
  <c r="CP78" i="3"/>
  <c r="CQ78" i="3"/>
  <c r="CR78" i="3"/>
  <c r="BA7" i="3"/>
  <c r="CS78" i="3"/>
  <c r="G7" i="2"/>
  <c r="AA7" i="2"/>
  <c r="C7" i="2"/>
  <c r="B7" i="2"/>
  <c r="Z7" i="2"/>
  <c r="AS7" i="2"/>
  <c r="Y7" i="2"/>
  <c r="AI7" i="2" s="1"/>
  <c r="AV7" i="2"/>
  <c r="X7" i="2"/>
  <c r="AH7" i="2" s="1"/>
  <c r="AU7" i="2"/>
  <c r="BE7" i="2" s="1"/>
  <c r="AT7" i="2"/>
  <c r="BD7" i="2" s="1"/>
  <c r="F7" i="2"/>
  <c r="D7" i="2"/>
  <c r="E7" i="2"/>
  <c r="CA5" i="2"/>
  <c r="CH5" i="2" s="1"/>
  <c r="AJ6" i="2"/>
  <c r="BP6" i="2"/>
  <c r="O6" i="2"/>
  <c r="S6" i="2"/>
  <c r="R6" i="2"/>
  <c r="Q6" i="2"/>
  <c r="CI90" i="3" s="1"/>
  <c r="V6" i="2"/>
  <c r="BM6" i="2"/>
  <c r="U6" i="2"/>
  <c r="T6" i="2"/>
  <c r="AK6" i="2"/>
  <c r="BN6" i="2"/>
  <c r="M6" i="2"/>
  <c r="A8" i="2"/>
  <c r="BF7" i="2"/>
  <c r="BX4" i="2"/>
  <c r="BQ6" i="2"/>
  <c r="P6" i="2"/>
  <c r="AI6" i="2"/>
  <c r="CC4" i="2"/>
  <c r="CB4" i="2"/>
  <c r="CD4" i="2"/>
  <c r="CE4" i="2"/>
  <c r="CF4" i="2"/>
  <c r="CG4" i="2"/>
  <c r="CA4" i="2"/>
  <c r="CH4" i="2" s="1"/>
  <c r="BK6" i="2"/>
  <c r="BJ6" i="2"/>
  <c r="BI6" i="2"/>
  <c r="BH6" i="2"/>
  <c r="BG6" i="2"/>
  <c r="BL6" i="2"/>
  <c r="BE6" i="2"/>
  <c r="CG5" i="2"/>
  <c r="CB5" i="2"/>
  <c r="CE5" i="2"/>
  <c r="CD5" i="2"/>
  <c r="CC5" i="2"/>
  <c r="CF5" i="2"/>
  <c r="AO6" i="2"/>
  <c r="AN6" i="2"/>
  <c r="AM6" i="2"/>
  <c r="AL6" i="2"/>
  <c r="AQ6" i="2"/>
  <c r="AP6" i="2"/>
  <c r="BO6" i="2"/>
  <c r="N6" i="2"/>
  <c r="BY4" i="2"/>
  <c r="BZ4" i="2"/>
  <c r="CT80" i="3" l="1"/>
  <c r="CT86" i="3"/>
  <c r="I95" i="3" s="1"/>
  <c r="CT83" i="3"/>
  <c r="I94" i="3" s="1"/>
  <c r="CR4" i="3"/>
  <c r="G55" i="3" s="1"/>
  <c r="CT81" i="3"/>
  <c r="I88" i="3" s="1"/>
  <c r="CT85" i="3"/>
  <c r="I89" i="3" s="1"/>
  <c r="CS10" i="3"/>
  <c r="CT84" i="3"/>
  <c r="CO7" i="3"/>
  <c r="D54" i="3" s="1"/>
  <c r="BX90" i="3"/>
  <c r="CT90" i="3" s="1"/>
  <c r="CS4" i="3"/>
  <c r="H55" i="3" s="1"/>
  <c r="CS83" i="3"/>
  <c r="H94" i="3" s="1"/>
  <c r="CQ8" i="3"/>
  <c r="F61" i="3" s="1"/>
  <c r="BX91" i="3"/>
  <c r="CI91" i="3"/>
  <c r="BX89" i="3"/>
  <c r="CI89" i="3"/>
  <c r="CT89" i="3" s="1"/>
  <c r="I76" i="3" s="1"/>
  <c r="BX88" i="3"/>
  <c r="CI88" i="3"/>
  <c r="CP11" i="3"/>
  <c r="E62" i="3" s="1"/>
  <c r="BB6" i="3"/>
  <c r="H88" i="3"/>
  <c r="CQ5" i="3"/>
  <c r="F54" i="3" s="1"/>
  <c r="CT8" i="3"/>
  <c r="I61" i="3" s="1"/>
  <c r="CQ84" i="3"/>
  <c r="CS81" i="3"/>
  <c r="CQ87" i="3"/>
  <c r="CO84" i="3"/>
  <c r="CT11" i="3"/>
  <c r="I62" i="3" s="1"/>
  <c r="CQ10" i="3"/>
  <c r="F56" i="3" s="1"/>
  <c r="CS85" i="3"/>
  <c r="CQ11" i="3"/>
  <c r="F62" i="3" s="1"/>
  <c r="CO10" i="3"/>
  <c r="CP10" i="3"/>
  <c r="CP84" i="3"/>
  <c r="CR81" i="3"/>
  <c r="CT3" i="3"/>
  <c r="CS80" i="3"/>
  <c r="CR11" i="3"/>
  <c r="CO87" i="3"/>
  <c r="D88" i="3" s="1"/>
  <c r="CS82" i="3"/>
  <c r="CS86" i="3"/>
  <c r="H95" i="3" s="1"/>
  <c r="CO86" i="3"/>
  <c r="D95" i="3" s="1"/>
  <c r="CR83" i="3"/>
  <c r="CE89" i="3"/>
  <c r="CE88" i="3"/>
  <c r="CE90" i="3"/>
  <c r="BT88" i="3"/>
  <c r="BT90" i="3"/>
  <c r="BT91" i="3"/>
  <c r="CE91" i="3"/>
  <c r="BT89" i="3"/>
  <c r="BR92" i="3"/>
  <c r="BR93" i="3"/>
  <c r="BR17" i="3"/>
  <c r="BR18" i="3"/>
  <c r="E87" i="3"/>
  <c r="CS3" i="3"/>
  <c r="CQ81" i="3"/>
  <c r="CO83" i="3"/>
  <c r="CH13" i="3"/>
  <c r="CI13" i="3"/>
  <c r="BT13" i="3"/>
  <c r="BX13" i="3"/>
  <c r="BS13" i="3"/>
  <c r="CF13" i="3"/>
  <c r="BW13" i="3"/>
  <c r="BV13" i="3"/>
  <c r="CE13" i="3"/>
  <c r="CP13" i="3" s="1"/>
  <c r="CD13" i="3"/>
  <c r="CG13" i="3"/>
  <c r="CR13" i="3" s="1"/>
  <c r="BU13" i="3"/>
  <c r="BS88" i="3"/>
  <c r="CD88" i="3"/>
  <c r="CR3" i="3"/>
  <c r="CO11" i="3"/>
  <c r="D62" i="3" s="1"/>
  <c r="CR8" i="3"/>
  <c r="CI16" i="3"/>
  <c r="BX16" i="3"/>
  <c r="CE16" i="3"/>
  <c r="CD16" i="3"/>
  <c r="BS16" i="3"/>
  <c r="BU16" i="3"/>
  <c r="BT16" i="3"/>
  <c r="BW16" i="3"/>
  <c r="CH16" i="3"/>
  <c r="BV16" i="3"/>
  <c r="CF16" i="3"/>
  <c r="CG16" i="3"/>
  <c r="CS9" i="3"/>
  <c r="BS91" i="3"/>
  <c r="CD91" i="3"/>
  <c r="CH90" i="3"/>
  <c r="BW90" i="3"/>
  <c r="BW89" i="3"/>
  <c r="BW88" i="3"/>
  <c r="CH89" i="3"/>
  <c r="CH88" i="3"/>
  <c r="CH91" i="3"/>
  <c r="BW91" i="3"/>
  <c r="BU90" i="3"/>
  <c r="BU89" i="3"/>
  <c r="CF90" i="3"/>
  <c r="CF88" i="3"/>
  <c r="BU88" i="3"/>
  <c r="CF89" i="3"/>
  <c r="BU91" i="3"/>
  <c r="CF91" i="3"/>
  <c r="BV90" i="3"/>
  <c r="BV89" i="3"/>
  <c r="CG90" i="3"/>
  <c r="CG89" i="3"/>
  <c r="CG91" i="3"/>
  <c r="CG88" i="3"/>
  <c r="BV91" i="3"/>
  <c r="BV88" i="3"/>
  <c r="CP80" i="3"/>
  <c r="CP5" i="3"/>
  <c r="CR87" i="3"/>
  <c r="G88" i="3" s="1"/>
  <c r="CT10" i="3"/>
  <c r="I56" i="3" s="1"/>
  <c r="CP85" i="3"/>
  <c r="E89" i="3" s="1"/>
  <c r="CI15" i="3"/>
  <c r="BX15" i="3"/>
  <c r="CE15" i="3"/>
  <c r="BS15" i="3"/>
  <c r="CD15" i="3"/>
  <c r="BV15" i="3"/>
  <c r="BW15" i="3"/>
  <c r="BU15" i="3"/>
  <c r="CG15" i="3"/>
  <c r="BT15" i="3"/>
  <c r="CF15" i="3"/>
  <c r="CH15" i="3"/>
  <c r="CP3" i="3"/>
  <c r="H62" i="3"/>
  <c r="H56" i="3"/>
  <c r="CO9" i="3"/>
  <c r="BS89" i="3"/>
  <c r="CD89" i="3"/>
  <c r="I47" i="3"/>
  <c r="E61" i="3"/>
  <c r="CO3" i="3"/>
  <c r="CS5" i="3"/>
  <c r="CR5" i="3"/>
  <c r="CR85" i="3"/>
  <c r="G89" i="3" s="1"/>
  <c r="CR10" i="3"/>
  <c r="CP87" i="3"/>
  <c r="E88" i="3" s="1"/>
  <c r="CS8" i="3"/>
  <c r="H61" i="3" s="1"/>
  <c r="BS90" i="3"/>
  <c r="CD90" i="3"/>
  <c r="T493" i="1"/>
  <c r="CQ3" i="3"/>
  <c r="CQ82" i="3"/>
  <c r="F87" i="3" s="1"/>
  <c r="BW14" i="3"/>
  <c r="CI14" i="3"/>
  <c r="BX14" i="3"/>
  <c r="CH14" i="3"/>
  <c r="BU14" i="3"/>
  <c r="BT14" i="3"/>
  <c r="BV14" i="3"/>
  <c r="CG14" i="3"/>
  <c r="CF14" i="3"/>
  <c r="CQ14" i="3" s="1"/>
  <c r="F43" i="3" s="1"/>
  <c r="CE14" i="3"/>
  <c r="CD14" i="3"/>
  <c r="BS14" i="3"/>
  <c r="CT9" i="3"/>
  <c r="CR82" i="3"/>
  <c r="O493" i="1"/>
  <c r="E95" i="3"/>
  <c r="F95" i="3"/>
  <c r="Y54" i="3"/>
  <c r="F80" i="3"/>
  <c r="BB7" i="3"/>
  <c r="BA8" i="3"/>
  <c r="H80" i="3"/>
  <c r="G80" i="3"/>
  <c r="D80" i="3"/>
  <c r="E80" i="3"/>
  <c r="B8" i="2"/>
  <c r="AS8" i="2"/>
  <c r="E8" i="2"/>
  <c r="AU8" i="2"/>
  <c r="D8" i="2"/>
  <c r="AA8" i="2"/>
  <c r="C8" i="2"/>
  <c r="Z8" i="2"/>
  <c r="Y8" i="2"/>
  <c r="AV8" i="2"/>
  <c r="X8" i="2"/>
  <c r="AH8" i="2" s="1"/>
  <c r="G8" i="2"/>
  <c r="BR8" i="2" s="1"/>
  <c r="AT8" i="2"/>
  <c r="F8" i="2"/>
  <c r="BR7" i="2"/>
  <c r="CA6" i="2"/>
  <c r="CH6" i="2" s="1"/>
  <c r="BY6" i="2"/>
  <c r="BZ6" i="2"/>
  <c r="BO7" i="2"/>
  <c r="N7" i="2"/>
  <c r="AQ7" i="2"/>
  <c r="AP7" i="2"/>
  <c r="AO7" i="2"/>
  <c r="AN7" i="2"/>
  <c r="AM7" i="2"/>
  <c r="AL7" i="2"/>
  <c r="AJ7" i="2"/>
  <c r="BC7" i="2"/>
  <c r="V7" i="2"/>
  <c r="BM7" i="2"/>
  <c r="U7" i="2"/>
  <c r="T7" i="2"/>
  <c r="S7" i="2"/>
  <c r="R7" i="2"/>
  <c r="Q7" i="2"/>
  <c r="CC6" i="2"/>
  <c r="CB6" i="2"/>
  <c r="CG6" i="2"/>
  <c r="CF6" i="2"/>
  <c r="CD6" i="2"/>
  <c r="CE6" i="2"/>
  <c r="O7" i="2"/>
  <c r="BP7" i="2"/>
  <c r="BX6" i="2"/>
  <c r="AK7" i="2"/>
  <c r="BN7" i="2"/>
  <c r="M7" i="2"/>
  <c r="A9" i="2"/>
  <c r="BQ7" i="2"/>
  <c r="P7" i="2"/>
  <c r="BG7" i="2"/>
  <c r="BL7" i="2"/>
  <c r="BK7" i="2"/>
  <c r="BJ7" i="2"/>
  <c r="BI7" i="2"/>
  <c r="BH7" i="2"/>
  <c r="CT88" i="3" l="1"/>
  <c r="I78" i="3" s="1"/>
  <c r="I77" i="3"/>
  <c r="CT91" i="3"/>
  <c r="I90" i="3" s="1"/>
  <c r="CI92" i="3"/>
  <c r="BX92" i="3"/>
  <c r="BX93" i="3"/>
  <c r="CI93" i="3"/>
  <c r="CT93" i="3" s="1"/>
  <c r="CS90" i="3"/>
  <c r="H89" i="3"/>
  <c r="CT13" i="3"/>
  <c r="I45" i="3" s="1"/>
  <c r="CQ89" i="3"/>
  <c r="F88" i="3" s="1"/>
  <c r="CS88" i="3"/>
  <c r="H78" i="3" s="1"/>
  <c r="CS89" i="3"/>
  <c r="H76" i="3" s="1"/>
  <c r="CQ13" i="3"/>
  <c r="CP91" i="3"/>
  <c r="E90" i="3" s="1"/>
  <c r="CS14" i="3"/>
  <c r="H43" i="3" s="1"/>
  <c r="CO14" i="3"/>
  <c r="D43" i="3" s="1"/>
  <c r="CO90" i="3"/>
  <c r="D77" i="3" s="1"/>
  <c r="CO15" i="3"/>
  <c r="CS16" i="3"/>
  <c r="H57" i="3" s="1"/>
  <c r="CT16" i="3"/>
  <c r="I57" i="3" s="1"/>
  <c r="CS13" i="3"/>
  <c r="CO89" i="3"/>
  <c r="CS91" i="3"/>
  <c r="H90" i="3" s="1"/>
  <c r="CO91" i="3"/>
  <c r="D90" i="3" s="1"/>
  <c r="I44" i="3"/>
  <c r="BR94" i="3"/>
  <c r="BR19" i="3"/>
  <c r="CR15" i="3"/>
  <c r="G45" i="3" s="1"/>
  <c r="CT15" i="3"/>
  <c r="CR88" i="3"/>
  <c r="G78" i="3" s="1"/>
  <c r="CQ91" i="3"/>
  <c r="F90" i="3" s="1"/>
  <c r="G87" i="3"/>
  <c r="G61" i="3"/>
  <c r="H47" i="3"/>
  <c r="CP89" i="3"/>
  <c r="E76" i="3" s="1"/>
  <c r="G94" i="3"/>
  <c r="G62" i="3"/>
  <c r="G56" i="3"/>
  <c r="E47" i="3"/>
  <c r="CG93" i="3"/>
  <c r="BV93" i="3"/>
  <c r="CG92" i="3"/>
  <c r="BV92" i="3"/>
  <c r="BT93" i="3"/>
  <c r="CE93" i="3"/>
  <c r="BT92" i="3"/>
  <c r="CE92" i="3"/>
  <c r="D55" i="3"/>
  <c r="D44" i="3"/>
  <c r="CO13" i="3"/>
  <c r="Y95" i="3"/>
  <c r="F47" i="3"/>
  <c r="CP14" i="3"/>
  <c r="E43" i="3" s="1"/>
  <c r="CT14" i="3"/>
  <c r="G44" i="3"/>
  <c r="CR91" i="3"/>
  <c r="G90" i="3" s="1"/>
  <c r="G47" i="3"/>
  <c r="E56" i="3"/>
  <c r="E45" i="3"/>
  <c r="F76" i="3"/>
  <c r="CR89" i="3"/>
  <c r="G76" i="3" s="1"/>
  <c r="CQ88" i="3"/>
  <c r="F78" i="3" s="1"/>
  <c r="CR16" i="3"/>
  <c r="G57" i="3" s="1"/>
  <c r="CO16" i="3"/>
  <c r="D57" i="3" s="1"/>
  <c r="D76" i="3"/>
  <c r="D94" i="3"/>
  <c r="BW18" i="3"/>
  <c r="BX18" i="3"/>
  <c r="CI18" i="3"/>
  <c r="CD18" i="3"/>
  <c r="BV18" i="3"/>
  <c r="CH18" i="3"/>
  <c r="CS18" i="3" s="1"/>
  <c r="CG18" i="3"/>
  <c r="BS18" i="3"/>
  <c r="BU18" i="3"/>
  <c r="CF18" i="3"/>
  <c r="CE18" i="3"/>
  <c r="BT18" i="3"/>
  <c r="CP88" i="3"/>
  <c r="BS92" i="3"/>
  <c r="CD92" i="3"/>
  <c r="CF93" i="3"/>
  <c r="CQ93" i="3" s="1"/>
  <c r="BU93" i="3"/>
  <c r="CF92" i="3"/>
  <c r="BU92" i="3"/>
  <c r="CR14" i="3"/>
  <c r="G43" i="3" s="1"/>
  <c r="CS15" i="3"/>
  <c r="H45" i="3" s="1"/>
  <c r="CR90" i="3"/>
  <c r="G77" i="3" s="1"/>
  <c r="CQ90" i="3"/>
  <c r="F77" i="3" s="1"/>
  <c r="CQ16" i="3"/>
  <c r="F57" i="3" s="1"/>
  <c r="CP16" i="3"/>
  <c r="E57" i="3" s="1"/>
  <c r="BU17" i="3"/>
  <c r="BS17" i="3"/>
  <c r="BX17" i="3"/>
  <c r="CI17" i="3"/>
  <c r="BV17" i="3"/>
  <c r="BT17" i="3"/>
  <c r="CG17" i="3"/>
  <c r="BW17" i="3"/>
  <c r="CF17" i="3"/>
  <c r="CH17" i="3"/>
  <c r="CD17" i="3"/>
  <c r="CE17" i="3"/>
  <c r="CP90" i="3"/>
  <c r="E77" i="3" s="1"/>
  <c r="H77" i="3"/>
  <c r="H87" i="3"/>
  <c r="CO88" i="3"/>
  <c r="CH93" i="3"/>
  <c r="BW93" i="3"/>
  <c r="CH92" i="3"/>
  <c r="BW92" i="3"/>
  <c r="D47" i="3"/>
  <c r="CQ15" i="3"/>
  <c r="CP15" i="3"/>
  <c r="E44" i="3" s="1"/>
  <c r="BS93" i="3"/>
  <c r="CD93" i="3"/>
  <c r="Y88" i="3"/>
  <c r="Y90" i="3"/>
  <c r="Y80" i="3"/>
  <c r="BB8" i="3"/>
  <c r="BA9" i="3"/>
  <c r="AU9" i="2"/>
  <c r="AT9" i="2"/>
  <c r="F9" i="2"/>
  <c r="AS9" i="2"/>
  <c r="BC9" i="2" s="1"/>
  <c r="E9" i="2"/>
  <c r="D9" i="2"/>
  <c r="AA9" i="2"/>
  <c r="C9" i="2"/>
  <c r="Z9" i="2"/>
  <c r="AJ9" i="2" s="1"/>
  <c r="G9" i="2"/>
  <c r="BR9" i="2" s="1"/>
  <c r="Y9" i="2"/>
  <c r="AI9" i="2" s="1"/>
  <c r="B9" i="2"/>
  <c r="AV9" i="2"/>
  <c r="BF9" i="2" s="1"/>
  <c r="X9" i="2"/>
  <c r="AH9" i="2" s="1"/>
  <c r="BX7" i="2"/>
  <c r="BP8" i="2"/>
  <c r="O8" i="2"/>
  <c r="CA7" i="2"/>
  <c r="CH7" i="2" s="1"/>
  <c r="BD8" i="2"/>
  <c r="AK8" i="2"/>
  <c r="BN8" i="2"/>
  <c r="M8" i="2"/>
  <c r="A10" i="2"/>
  <c r="BE9" i="2"/>
  <c r="BD9" i="2"/>
  <c r="BZ7" i="2"/>
  <c r="CG7" i="2"/>
  <c r="CF7" i="2"/>
  <c r="CC7" i="2"/>
  <c r="CD7" i="2"/>
  <c r="CE7" i="2"/>
  <c r="CB7" i="2"/>
  <c r="BQ8" i="2"/>
  <c r="P8" i="2"/>
  <c r="AI8" i="2"/>
  <c r="BK8" i="2"/>
  <c r="BJ8" i="2"/>
  <c r="BI8" i="2"/>
  <c r="BH8" i="2"/>
  <c r="BG8" i="2"/>
  <c r="BL8" i="2"/>
  <c r="BE8" i="2"/>
  <c r="AO8" i="2"/>
  <c r="AN8" i="2"/>
  <c r="AM8" i="2"/>
  <c r="AL8" i="2"/>
  <c r="AQ8" i="2"/>
  <c r="AP8" i="2"/>
  <c r="BO8" i="2"/>
  <c r="N8" i="2"/>
  <c r="BC8" i="2"/>
  <c r="AJ8" i="2"/>
  <c r="S8" i="2"/>
  <c r="R8" i="2"/>
  <c r="Q8" i="2"/>
  <c r="V8" i="2"/>
  <c r="BM8" i="2"/>
  <c r="U8" i="2"/>
  <c r="T8" i="2"/>
  <c r="BF8" i="2"/>
  <c r="BY7" i="2"/>
  <c r="CT92" i="3" l="1"/>
  <c r="CI94" i="3"/>
  <c r="BX94" i="3"/>
  <c r="CS93" i="3"/>
  <c r="CQ18" i="3"/>
  <c r="CQ92" i="3"/>
  <c r="CO93" i="3"/>
  <c r="Y89" i="3"/>
  <c r="CO92" i="3"/>
  <c r="CR17" i="3"/>
  <c r="Y62" i="3"/>
  <c r="CR93" i="3"/>
  <c r="CP17" i="3"/>
  <c r="CS92" i="3"/>
  <c r="CO18" i="3"/>
  <c r="CP93" i="3"/>
  <c r="Y77" i="3"/>
  <c r="D78" i="3"/>
  <c r="CQ17" i="3"/>
  <c r="CP92" i="3"/>
  <c r="CS17" i="3"/>
  <c r="F45" i="3"/>
  <c r="F44" i="3"/>
  <c r="CP18" i="3"/>
  <c r="CT18" i="3"/>
  <c r="D56" i="3"/>
  <c r="D45" i="3"/>
  <c r="Y87" i="3"/>
  <c r="CG94" i="3"/>
  <c r="BV94" i="3"/>
  <c r="E78" i="3"/>
  <c r="Y61" i="3"/>
  <c r="Y47" i="3"/>
  <c r="Y94" i="3"/>
  <c r="H44" i="3"/>
  <c r="CD19" i="3"/>
  <c r="BX19" i="3"/>
  <c r="CI19" i="3"/>
  <c r="CT19" i="3" s="1"/>
  <c r="I50" i="3" s="1"/>
  <c r="BS19" i="3"/>
  <c r="CE19" i="3"/>
  <c r="BW19" i="3"/>
  <c r="CF19" i="3"/>
  <c r="BU19" i="3"/>
  <c r="CH19" i="3"/>
  <c r="BT19" i="3"/>
  <c r="BV19" i="3"/>
  <c r="CG19" i="3"/>
  <c r="BR95" i="3"/>
  <c r="BR20" i="3"/>
  <c r="BB9" i="3" s="1"/>
  <c r="BU94" i="3"/>
  <c r="CF94" i="3"/>
  <c r="CH94" i="3"/>
  <c r="BW94" i="3"/>
  <c r="BT94" i="3"/>
  <c r="CE94" i="3"/>
  <c r="CT17" i="3"/>
  <c r="CR18" i="3"/>
  <c r="Y76" i="3"/>
  <c r="I43" i="3"/>
  <c r="Y44" i="3"/>
  <c r="CR92" i="3"/>
  <c r="BS94" i="3"/>
  <c r="CD94" i="3"/>
  <c r="CO17" i="3"/>
  <c r="Y57" i="3"/>
  <c r="Y55" i="3"/>
  <c r="BA10" i="3"/>
  <c r="Y10" i="2"/>
  <c r="B10" i="2"/>
  <c r="C10" i="2"/>
  <c r="AV10" i="2"/>
  <c r="X10" i="2"/>
  <c r="AU10" i="2"/>
  <c r="AT10" i="2"/>
  <c r="F10" i="2"/>
  <c r="AS10" i="2"/>
  <c r="BC10" i="2" s="1"/>
  <c r="E10" i="2"/>
  <c r="G10" i="2"/>
  <c r="BR10" i="2" s="1"/>
  <c r="D10" i="2"/>
  <c r="AA10" i="2"/>
  <c r="Z10" i="2"/>
  <c r="CA8" i="2"/>
  <c r="CH8" i="2" s="1"/>
  <c r="BG9" i="2"/>
  <c r="BL9" i="2"/>
  <c r="BK9" i="2"/>
  <c r="BJ9" i="2"/>
  <c r="BI9" i="2"/>
  <c r="BH9" i="2"/>
  <c r="BO9" i="2"/>
  <c r="N9" i="2"/>
  <c r="AQ9" i="2"/>
  <c r="AP9" i="2"/>
  <c r="AO9" i="2"/>
  <c r="AN9" i="2"/>
  <c r="AM9" i="2"/>
  <c r="AL9" i="2"/>
  <c r="V9" i="2"/>
  <c r="BM9" i="2"/>
  <c r="U9" i="2"/>
  <c r="T9" i="2"/>
  <c r="S9" i="2"/>
  <c r="R9" i="2"/>
  <c r="Q9" i="2"/>
  <c r="O9" i="2"/>
  <c r="BP9" i="2"/>
  <c r="BX8" i="2"/>
  <c r="CC8" i="2"/>
  <c r="CB8" i="2"/>
  <c r="CG8" i="2"/>
  <c r="CE8" i="2"/>
  <c r="CF8" i="2"/>
  <c r="CD8" i="2"/>
  <c r="AK9" i="2"/>
  <c r="BN9" i="2"/>
  <c r="M9" i="2"/>
  <c r="A11" i="2"/>
  <c r="BD10" i="2"/>
  <c r="AH10" i="2"/>
  <c r="BZ8" i="2"/>
  <c r="BY8" i="2"/>
  <c r="BQ9" i="2"/>
  <c r="P9" i="2"/>
  <c r="CT94" i="3" l="1"/>
  <c r="BX95" i="3"/>
  <c r="CI95" i="3"/>
  <c r="CT95" i="3" s="1"/>
  <c r="CQ94" i="3"/>
  <c r="CQ19" i="3"/>
  <c r="CR19" i="3"/>
  <c r="G50" i="3" s="1"/>
  <c r="CS94" i="3"/>
  <c r="Y45" i="3"/>
  <c r="BR96" i="3"/>
  <c r="BR21" i="3"/>
  <c r="Y56" i="3"/>
  <c r="CO94" i="3"/>
  <c r="CS19" i="3"/>
  <c r="CO19" i="3"/>
  <c r="BT95" i="3"/>
  <c r="CE95" i="3"/>
  <c r="CF20" i="3"/>
  <c r="CI20" i="3"/>
  <c r="CT20" i="3" s="1"/>
  <c r="BX20" i="3"/>
  <c r="BT20" i="3"/>
  <c r="CH20" i="3"/>
  <c r="CS20" i="3" s="1"/>
  <c r="BW20" i="3"/>
  <c r="CG20" i="3"/>
  <c r="CE20" i="3"/>
  <c r="CP20" i="3" s="1"/>
  <c r="BU20" i="3"/>
  <c r="CD20" i="3"/>
  <c r="BS20" i="3"/>
  <c r="BV20" i="3"/>
  <c r="Y78" i="3"/>
  <c r="CH95" i="3"/>
  <c r="BW95" i="3"/>
  <c r="CF95" i="3"/>
  <c r="BU95" i="3"/>
  <c r="BS95" i="3"/>
  <c r="CD95" i="3"/>
  <c r="CR94" i="3"/>
  <c r="CG95" i="3"/>
  <c r="BV95" i="3"/>
  <c r="CP94" i="3"/>
  <c r="Y43" i="3"/>
  <c r="CP19" i="3"/>
  <c r="BA11" i="3"/>
  <c r="AA11" i="2"/>
  <c r="C11" i="2"/>
  <c r="E11" i="2"/>
  <c r="Z11" i="2"/>
  <c r="Y11" i="2"/>
  <c r="AV11" i="2"/>
  <c r="BF11" i="2" s="1"/>
  <c r="X11" i="2"/>
  <c r="G11" i="2"/>
  <c r="AU11" i="2"/>
  <c r="AI11" i="2"/>
  <c r="AS11" i="2"/>
  <c r="B11" i="2"/>
  <c r="AT11" i="2"/>
  <c r="F11" i="2"/>
  <c r="D11" i="2"/>
  <c r="BY9" i="2"/>
  <c r="CA9" i="2"/>
  <c r="CH9" i="2" s="1"/>
  <c r="BP10" i="2"/>
  <c r="O10" i="2"/>
  <c r="BZ9" i="2"/>
  <c r="AK10" i="2"/>
  <c r="BN10" i="2"/>
  <c r="M10" i="2"/>
  <c r="A12" i="2"/>
  <c r="BE11" i="2"/>
  <c r="BD11" i="2"/>
  <c r="BQ10" i="2"/>
  <c r="P10" i="2"/>
  <c r="AI10" i="2"/>
  <c r="BK10" i="2"/>
  <c r="BJ10" i="2"/>
  <c r="BI10" i="2"/>
  <c r="BH10" i="2"/>
  <c r="BG10" i="2"/>
  <c r="BL10" i="2"/>
  <c r="BE10" i="2"/>
  <c r="BX9" i="2"/>
  <c r="AO10" i="2"/>
  <c r="AN10" i="2"/>
  <c r="AM10" i="2"/>
  <c r="AL10" i="2"/>
  <c r="AQ10" i="2"/>
  <c r="AP10" i="2"/>
  <c r="BO10" i="2"/>
  <c r="N10" i="2"/>
  <c r="AJ10" i="2"/>
  <c r="S10" i="2"/>
  <c r="R10" i="2"/>
  <c r="Q10" i="2"/>
  <c r="V10" i="2"/>
  <c r="BM10" i="2"/>
  <c r="U10" i="2"/>
  <c r="T10" i="2"/>
  <c r="BF10" i="2"/>
  <c r="CG9" i="2"/>
  <c r="CF9" i="2"/>
  <c r="CB9" i="2"/>
  <c r="CE9" i="2"/>
  <c r="CC9" i="2"/>
  <c r="CD9" i="2"/>
  <c r="BX96" i="3" l="1"/>
  <c r="CI96" i="3"/>
  <c r="I83" i="3"/>
  <c r="F83" i="3"/>
  <c r="CS95" i="3"/>
  <c r="CR20" i="3"/>
  <c r="CI21" i="3"/>
  <c r="BX21" i="3"/>
  <c r="CG21" i="3"/>
  <c r="BS21" i="3"/>
  <c r="CF21" i="3"/>
  <c r="CD21" i="3"/>
  <c r="BW21" i="3"/>
  <c r="BV21" i="3"/>
  <c r="CH21" i="3"/>
  <c r="BT21" i="3"/>
  <c r="CE21" i="3"/>
  <c r="BU21" i="3"/>
  <c r="CH96" i="3"/>
  <c r="BW96" i="3"/>
  <c r="H50" i="3"/>
  <c r="BS96" i="3"/>
  <c r="CD96" i="3"/>
  <c r="BR97" i="3"/>
  <c r="BR22" i="3"/>
  <c r="CQ95" i="3"/>
  <c r="CO20" i="3"/>
  <c r="D83" i="3"/>
  <c r="CF96" i="3"/>
  <c r="BU96" i="3"/>
  <c r="CG96" i="3"/>
  <c r="BV96" i="3"/>
  <c r="CQ20" i="3"/>
  <c r="BB10" i="3"/>
  <c r="BT96" i="3"/>
  <c r="CE96" i="3"/>
  <c r="CR95" i="3"/>
  <c r="CO95" i="3"/>
  <c r="CP95" i="3"/>
  <c r="BA12" i="3"/>
  <c r="BR11" i="2"/>
  <c r="AH11" i="2"/>
  <c r="AS12" i="2"/>
  <c r="E12" i="2"/>
  <c r="AU12" i="2"/>
  <c r="D12" i="2"/>
  <c r="AA12" i="2"/>
  <c r="C12" i="2"/>
  <c r="G12" i="2"/>
  <c r="BR12" i="2" s="1"/>
  <c r="Z12" i="2"/>
  <c r="B12" i="2"/>
  <c r="Y12" i="2"/>
  <c r="AV12" i="2"/>
  <c r="X12" i="2"/>
  <c r="AT12" i="2"/>
  <c r="F12" i="2"/>
  <c r="CA10" i="2"/>
  <c r="CH10" i="2" s="1"/>
  <c r="N11" i="2"/>
  <c r="BO11" i="2"/>
  <c r="AJ11" i="2"/>
  <c r="BX10" i="2"/>
  <c r="V11" i="2"/>
  <c r="BM11" i="2"/>
  <c r="U11" i="2"/>
  <c r="T11" i="2"/>
  <c r="S11" i="2"/>
  <c r="R11" i="2"/>
  <c r="Q11" i="2"/>
  <c r="O11" i="2"/>
  <c r="BP11" i="2"/>
  <c r="AQ11" i="2"/>
  <c r="AP11" i="2"/>
  <c r="AO11" i="2"/>
  <c r="AN11" i="2"/>
  <c r="AM11" i="2"/>
  <c r="AL11" i="2"/>
  <c r="AK11" i="2"/>
  <c r="BN11" i="2"/>
  <c r="M11" i="2"/>
  <c r="CC10" i="2"/>
  <c r="CB10" i="2"/>
  <c r="CE10" i="2"/>
  <c r="CD10" i="2"/>
  <c r="CF10" i="2"/>
  <c r="CG10" i="2"/>
  <c r="BY10" i="2"/>
  <c r="BC11" i="2"/>
  <c r="A13" i="2"/>
  <c r="BQ11" i="2"/>
  <c r="P11" i="2"/>
  <c r="BL11" i="2"/>
  <c r="BK11" i="2"/>
  <c r="BJ11" i="2"/>
  <c r="BI11" i="2"/>
  <c r="BG11" i="2"/>
  <c r="BH11" i="2"/>
  <c r="BZ10" i="2"/>
  <c r="CI97" i="3" l="1"/>
  <c r="BX97" i="3"/>
  <c r="CT96" i="3"/>
  <c r="CS96" i="3"/>
  <c r="CQ21" i="3"/>
  <c r="CR21" i="3"/>
  <c r="CR96" i="3"/>
  <c r="CS21" i="3"/>
  <c r="CI22" i="3"/>
  <c r="BX22" i="3"/>
  <c r="CF22" i="3"/>
  <c r="CE22" i="3"/>
  <c r="BV22" i="3"/>
  <c r="CD22" i="3"/>
  <c r="CH22" i="3"/>
  <c r="BT22" i="3"/>
  <c r="BU22" i="3"/>
  <c r="CG22" i="3"/>
  <c r="BS22" i="3"/>
  <c r="BW22" i="3"/>
  <c r="CH97" i="3"/>
  <c r="BW97" i="3"/>
  <c r="CF97" i="3"/>
  <c r="BU97" i="3"/>
  <c r="CQ96" i="3"/>
  <c r="BS97" i="3"/>
  <c r="CD97" i="3"/>
  <c r="CP21" i="3"/>
  <c r="BB11" i="3"/>
  <c r="CO96" i="3"/>
  <c r="BR98" i="3"/>
  <c r="BR23" i="3"/>
  <c r="CT21" i="3"/>
  <c r="CP96" i="3"/>
  <c r="BT97" i="3"/>
  <c r="CE97" i="3"/>
  <c r="CG97" i="3"/>
  <c r="BV97" i="3"/>
  <c r="CO21" i="3"/>
  <c r="BB12" i="3"/>
  <c r="BA13" i="3"/>
  <c r="AU13" i="2"/>
  <c r="AT13" i="2"/>
  <c r="F13" i="2"/>
  <c r="G13" i="2"/>
  <c r="BR13" i="2" s="1"/>
  <c r="AS13" i="2"/>
  <c r="BC13" i="2" s="1"/>
  <c r="E13" i="2"/>
  <c r="B13" i="2"/>
  <c r="D13" i="2"/>
  <c r="AA13" i="2"/>
  <c r="C13" i="2"/>
  <c r="Z13" i="2"/>
  <c r="Y13" i="2"/>
  <c r="AV13" i="2"/>
  <c r="BF13" i="2" s="1"/>
  <c r="X13" i="2"/>
  <c r="CA11" i="2"/>
  <c r="CH11" i="2" s="1"/>
  <c r="BP12" i="2"/>
  <c r="O12" i="2"/>
  <c r="BD12" i="2"/>
  <c r="BN12" i="2"/>
  <c r="M12" i="2"/>
  <c r="AK12" i="2"/>
  <c r="A14" i="2"/>
  <c r="BE13" i="2"/>
  <c r="BD13" i="2"/>
  <c r="AI12" i="2"/>
  <c r="CF11" i="2"/>
  <c r="CE11" i="2"/>
  <c r="CC11" i="2"/>
  <c r="CB11" i="2"/>
  <c r="CD11" i="2"/>
  <c r="CG11" i="2"/>
  <c r="BJ12" i="2"/>
  <c r="BI12" i="2"/>
  <c r="BH12" i="2"/>
  <c r="BG12" i="2"/>
  <c r="BK12" i="2"/>
  <c r="BL12" i="2"/>
  <c r="BE12" i="2"/>
  <c r="BX11" i="2"/>
  <c r="BZ11" i="2"/>
  <c r="BO12" i="2"/>
  <c r="N12" i="2"/>
  <c r="AN12" i="2"/>
  <c r="AM12" i="2"/>
  <c r="AL12" i="2"/>
  <c r="AQ12" i="2"/>
  <c r="AO12" i="2"/>
  <c r="AP12" i="2"/>
  <c r="BC12" i="2"/>
  <c r="AJ12" i="2"/>
  <c r="R12" i="2"/>
  <c r="Q12" i="2"/>
  <c r="V12" i="2"/>
  <c r="BM12" i="2"/>
  <c r="U12" i="2"/>
  <c r="S12" i="2"/>
  <c r="T12" i="2"/>
  <c r="BF12" i="2"/>
  <c r="BY11" i="2"/>
  <c r="BQ12" i="2"/>
  <c r="P12" i="2"/>
  <c r="AH12" i="2"/>
  <c r="BX98" i="3" l="1"/>
  <c r="CI98" i="3"/>
  <c r="CR22" i="3"/>
  <c r="CT97" i="3"/>
  <c r="CP97" i="3"/>
  <c r="CP22" i="3"/>
  <c r="CS22" i="3"/>
  <c r="CR97" i="3"/>
  <c r="CS97" i="3"/>
  <c r="CO22" i="3"/>
  <c r="CG98" i="3"/>
  <c r="BV98" i="3"/>
  <c r="BW23" i="3"/>
  <c r="CI23" i="3"/>
  <c r="BX23" i="3"/>
  <c r="CD23" i="3"/>
  <c r="CF23" i="3"/>
  <c r="BT23" i="3"/>
  <c r="CE23" i="3"/>
  <c r="CP23" i="3" s="1"/>
  <c r="CH23" i="3"/>
  <c r="CS23" i="3" s="1"/>
  <c r="BS23" i="3"/>
  <c r="CG23" i="3"/>
  <c r="BV23" i="3"/>
  <c r="BU23" i="3"/>
  <c r="BT98" i="3"/>
  <c r="CE98" i="3"/>
  <c r="CF98" i="3"/>
  <c r="BU98" i="3"/>
  <c r="BS98" i="3"/>
  <c r="CD98" i="3"/>
  <c r="BR99" i="3"/>
  <c r="BR24" i="3"/>
  <c r="CO97" i="3"/>
  <c r="CQ22" i="3"/>
  <c r="CH98" i="3"/>
  <c r="BW98" i="3"/>
  <c r="CT22" i="3"/>
  <c r="CQ97" i="3"/>
  <c r="BB13" i="3"/>
  <c r="BA14" i="3"/>
  <c r="Y14" i="2"/>
  <c r="C14" i="2"/>
  <c r="G14" i="2"/>
  <c r="BR14" i="2" s="1"/>
  <c r="AV14" i="2"/>
  <c r="X14" i="2"/>
  <c r="B14" i="2"/>
  <c r="AU14" i="2"/>
  <c r="AT14" i="2"/>
  <c r="F14" i="2"/>
  <c r="AS14" i="2"/>
  <c r="E14" i="2"/>
  <c r="D14" i="2"/>
  <c r="Z14" i="2"/>
  <c r="AA14" i="2"/>
  <c r="CA12" i="2"/>
  <c r="CH12" i="2" s="1"/>
  <c r="AI13" i="2"/>
  <c r="BQ13" i="2"/>
  <c r="P13" i="2"/>
  <c r="CB12" i="2"/>
  <c r="CC12" i="2"/>
  <c r="CE12" i="2"/>
  <c r="CD12" i="2"/>
  <c r="CG12" i="2"/>
  <c r="CF12" i="2"/>
  <c r="BL13" i="2"/>
  <c r="BK13" i="2"/>
  <c r="BJ13" i="2"/>
  <c r="BI13" i="2"/>
  <c r="BG13" i="2"/>
  <c r="BH13" i="2"/>
  <c r="V13" i="2"/>
  <c r="BM13" i="2"/>
  <c r="U13" i="2"/>
  <c r="T13" i="2"/>
  <c r="S13" i="2"/>
  <c r="R13" i="2"/>
  <c r="Q13" i="2"/>
  <c r="N13" i="2"/>
  <c r="BO13" i="2"/>
  <c r="AH13" i="2"/>
  <c r="AJ13" i="2"/>
  <c r="BX12" i="2"/>
  <c r="AQ13" i="2"/>
  <c r="AP13" i="2"/>
  <c r="AO13" i="2"/>
  <c r="AN13" i="2"/>
  <c r="AM13" i="2"/>
  <c r="AL13" i="2"/>
  <c r="O13" i="2"/>
  <c r="BP13" i="2"/>
  <c r="BY12" i="2"/>
  <c r="AK13" i="2"/>
  <c r="BN13" i="2"/>
  <c r="M13" i="2"/>
  <c r="A15" i="2"/>
  <c r="BZ12" i="2"/>
  <c r="BX99" i="3" l="1"/>
  <c r="CI99" i="3"/>
  <c r="CT98" i="3"/>
  <c r="CQ98" i="3"/>
  <c r="CR98" i="3"/>
  <c r="CR23" i="3"/>
  <c r="CT23" i="3"/>
  <c r="CO98" i="3"/>
  <c r="CI24" i="3"/>
  <c r="BX24" i="3"/>
  <c r="BU24" i="3"/>
  <c r="CH24" i="3"/>
  <c r="CF24" i="3"/>
  <c r="BT24" i="3"/>
  <c r="BW24" i="3"/>
  <c r="CE24" i="3"/>
  <c r="BV24" i="3"/>
  <c r="BS24" i="3"/>
  <c r="CG24" i="3"/>
  <c r="CD24" i="3"/>
  <c r="CP98" i="3"/>
  <c r="BS99" i="3"/>
  <c r="CD99" i="3"/>
  <c r="CQ23" i="3"/>
  <c r="CO23" i="3"/>
  <c r="CS98" i="3"/>
  <c r="CH99" i="3"/>
  <c r="BW99" i="3"/>
  <c r="BV99" i="3"/>
  <c r="CG99" i="3"/>
  <c r="BT99" i="3"/>
  <c r="CE99" i="3"/>
  <c r="BU99" i="3"/>
  <c r="CF99" i="3"/>
  <c r="BR100" i="3"/>
  <c r="BR25" i="3"/>
  <c r="BB14" i="3" s="1"/>
  <c r="BA15" i="3"/>
  <c r="G15" i="2"/>
  <c r="BR15" i="2" s="1"/>
  <c r="AA15" i="2"/>
  <c r="C15" i="2"/>
  <c r="AS15" i="2"/>
  <c r="B15" i="2"/>
  <c r="Z15" i="2"/>
  <c r="Y15" i="2"/>
  <c r="AV15" i="2"/>
  <c r="X15" i="2"/>
  <c r="AU15" i="2"/>
  <c r="AT15" i="2"/>
  <c r="BD15" i="2" s="1"/>
  <c r="F15" i="2"/>
  <c r="E15" i="2"/>
  <c r="D15" i="2"/>
  <c r="BX13" i="2"/>
  <c r="BZ13" i="2"/>
  <c r="BQ14" i="2"/>
  <c r="P14" i="2"/>
  <c r="AH14" i="2"/>
  <c r="BP14" i="2"/>
  <c r="O14" i="2"/>
  <c r="BD14" i="2"/>
  <c r="BN14" i="2"/>
  <c r="M14" i="2"/>
  <c r="AK14" i="2"/>
  <c r="A16" i="2"/>
  <c r="BF15" i="2"/>
  <c r="BE15" i="2"/>
  <c r="BC15" i="2"/>
  <c r="AI14" i="2"/>
  <c r="BJ14" i="2"/>
  <c r="BI14" i="2"/>
  <c r="BH14" i="2"/>
  <c r="BG14" i="2"/>
  <c r="BK14" i="2"/>
  <c r="BL14" i="2"/>
  <c r="BE14" i="2"/>
  <c r="AN14" i="2"/>
  <c r="AM14" i="2"/>
  <c r="AL14" i="2"/>
  <c r="AQ14" i="2"/>
  <c r="AO14" i="2"/>
  <c r="AP14" i="2"/>
  <c r="BO14" i="2"/>
  <c r="N14" i="2"/>
  <c r="BC14" i="2"/>
  <c r="AJ14" i="2"/>
  <c r="CF13" i="2"/>
  <c r="CC13" i="2"/>
  <c r="CE13" i="2"/>
  <c r="CG13" i="2"/>
  <c r="CD13" i="2"/>
  <c r="CB13" i="2"/>
  <c r="CA13" i="2"/>
  <c r="CH13" i="2" s="1"/>
  <c r="R14" i="2"/>
  <c r="Q14" i="2"/>
  <c r="V14" i="2"/>
  <c r="BM14" i="2"/>
  <c r="U14" i="2"/>
  <c r="S14" i="2"/>
  <c r="T14" i="2"/>
  <c r="BF14" i="2"/>
  <c r="BY13" i="2"/>
  <c r="CP99" i="3" l="1"/>
  <c r="CI100" i="3"/>
  <c r="BX100" i="3"/>
  <c r="CS99" i="3"/>
  <c r="CR24" i="3"/>
  <c r="CT99" i="3"/>
  <c r="CQ24" i="3"/>
  <c r="CO24" i="3"/>
  <c r="CQ99" i="3"/>
  <c r="CR99" i="3"/>
  <c r="CO99" i="3"/>
  <c r="CS24" i="3"/>
  <c r="CP24" i="3"/>
  <c r="CF100" i="3"/>
  <c r="BU100" i="3"/>
  <c r="BS100" i="3"/>
  <c r="CD100" i="3"/>
  <c r="BT100" i="3"/>
  <c r="CE100" i="3"/>
  <c r="CH100" i="3"/>
  <c r="BW100" i="3"/>
  <c r="CT24" i="3"/>
  <c r="BR101" i="3"/>
  <c r="BR26" i="3"/>
  <c r="CG100" i="3"/>
  <c r="BV100" i="3"/>
  <c r="BX25" i="3"/>
  <c r="CI25" i="3"/>
  <c r="CE25" i="3"/>
  <c r="CD25" i="3"/>
  <c r="BW25" i="3"/>
  <c r="BT25" i="3"/>
  <c r="BU25" i="3"/>
  <c r="CG25" i="3"/>
  <c r="BV25" i="3"/>
  <c r="BS25" i="3"/>
  <c r="CH25" i="3"/>
  <c r="CF25" i="3"/>
  <c r="BB15" i="3"/>
  <c r="BA16" i="3"/>
  <c r="B16" i="2"/>
  <c r="AS16" i="2"/>
  <c r="E16" i="2"/>
  <c r="AU16" i="2"/>
  <c r="D16" i="2"/>
  <c r="AA16" i="2"/>
  <c r="C16" i="2"/>
  <c r="Z16" i="2"/>
  <c r="Y16" i="2"/>
  <c r="AV16" i="2"/>
  <c r="X16" i="2"/>
  <c r="G16" i="2"/>
  <c r="BR16" i="2" s="1"/>
  <c r="AT16" i="2"/>
  <c r="F16" i="2"/>
  <c r="BY14" i="2"/>
  <c r="AJ15" i="2"/>
  <c r="V15" i="2"/>
  <c r="BM15" i="2"/>
  <c r="U15" i="2"/>
  <c r="T15" i="2"/>
  <c r="S15" i="2"/>
  <c r="R15" i="2"/>
  <c r="Q15" i="2"/>
  <c r="BX14" i="2"/>
  <c r="O15" i="2"/>
  <c r="BP15" i="2"/>
  <c r="BZ15" i="2" s="1"/>
  <c r="AQ15" i="2"/>
  <c r="AP15" i="2"/>
  <c r="AO15" i="2"/>
  <c r="AN15" i="2"/>
  <c r="AM15" i="2"/>
  <c r="AL15" i="2"/>
  <c r="AK15" i="2"/>
  <c r="BN15" i="2"/>
  <c r="BX15" i="2" s="1"/>
  <c r="M15" i="2"/>
  <c r="A17" i="2"/>
  <c r="BZ14" i="2"/>
  <c r="AI15" i="2"/>
  <c r="BQ15" i="2"/>
  <c r="P15" i="2"/>
  <c r="CB14" i="2"/>
  <c r="CD14" i="2"/>
  <c r="CE14" i="2"/>
  <c r="CG14" i="2"/>
  <c r="CF14" i="2"/>
  <c r="CC14" i="2"/>
  <c r="BL15" i="2"/>
  <c r="BK15" i="2"/>
  <c r="BJ15" i="2"/>
  <c r="BI15" i="2"/>
  <c r="BG15" i="2"/>
  <c r="BH15" i="2"/>
  <c r="AH15" i="2"/>
  <c r="N15" i="2"/>
  <c r="BO15" i="2"/>
  <c r="CA14" i="2"/>
  <c r="CH14" i="2" s="1"/>
  <c r="BX101" i="3" l="1"/>
  <c r="CI101" i="3"/>
  <c r="I70" i="3"/>
  <c r="CT25" i="3"/>
  <c r="CT100" i="3"/>
  <c r="CO25" i="3"/>
  <c r="D37" i="3" s="1"/>
  <c r="CS25" i="3"/>
  <c r="H37" i="3" s="1"/>
  <c r="CP100" i="3"/>
  <c r="E70" i="3" s="1"/>
  <c r="CR100" i="3"/>
  <c r="CO100" i="3"/>
  <c r="D70" i="3" s="1"/>
  <c r="CP25" i="3"/>
  <c r="E37" i="3" s="1"/>
  <c r="BT101" i="3"/>
  <c r="CE101" i="3"/>
  <c r="CR25" i="3"/>
  <c r="CF101" i="3"/>
  <c r="BU101" i="3"/>
  <c r="CG101" i="3"/>
  <c r="BV101" i="3"/>
  <c r="BR102" i="3"/>
  <c r="BR27" i="3"/>
  <c r="CH101" i="3"/>
  <c r="CS101" i="3" s="1"/>
  <c r="BW101" i="3"/>
  <c r="CQ100" i="3"/>
  <c r="BX26" i="3"/>
  <c r="CI26" i="3"/>
  <c r="CH26" i="3"/>
  <c r="BT26" i="3"/>
  <c r="CG26" i="3"/>
  <c r="CF26" i="3"/>
  <c r="CE26" i="3"/>
  <c r="BS26" i="3"/>
  <c r="CD26" i="3"/>
  <c r="BW26" i="3"/>
  <c r="BV26" i="3"/>
  <c r="BU26" i="3"/>
  <c r="CS100" i="3"/>
  <c r="CQ25" i="3"/>
  <c r="F37" i="3" s="1"/>
  <c r="CD101" i="3"/>
  <c r="BS101" i="3"/>
  <c r="BB16" i="3"/>
  <c r="BA17" i="3"/>
  <c r="AU17" i="2"/>
  <c r="G17" i="2"/>
  <c r="BR17" i="2" s="1"/>
  <c r="AT17" i="2"/>
  <c r="F17" i="2"/>
  <c r="AS17" i="2"/>
  <c r="E17" i="2"/>
  <c r="D17" i="2"/>
  <c r="AA17" i="2"/>
  <c r="C17" i="2"/>
  <c r="Z17" i="2"/>
  <c r="Y17" i="2"/>
  <c r="AI17" i="2" s="1"/>
  <c r="B17" i="2"/>
  <c r="AV17" i="2"/>
  <c r="BF17" i="2" s="1"/>
  <c r="X17" i="2"/>
  <c r="BY15" i="2"/>
  <c r="CA15" i="2"/>
  <c r="CH15" i="2" s="1"/>
  <c r="AN16" i="2"/>
  <c r="AM16" i="2"/>
  <c r="AL16" i="2"/>
  <c r="AQ16" i="2"/>
  <c r="AO16" i="2"/>
  <c r="AP16" i="2"/>
  <c r="BO16" i="2"/>
  <c r="N16" i="2"/>
  <c r="BC16" i="2"/>
  <c r="AJ16" i="2"/>
  <c r="R16" i="2"/>
  <c r="Q16" i="2"/>
  <c r="V16" i="2"/>
  <c r="BM16" i="2"/>
  <c r="U16" i="2"/>
  <c r="S16" i="2"/>
  <c r="T16" i="2"/>
  <c r="BF16" i="2"/>
  <c r="BQ16" i="2"/>
  <c r="P16" i="2"/>
  <c r="AH16" i="2"/>
  <c r="BP16" i="2"/>
  <c r="O16" i="2"/>
  <c r="BD16" i="2"/>
  <c r="CD15" i="2"/>
  <c r="CF15" i="2"/>
  <c r="CC15" i="2"/>
  <c r="CG15" i="2"/>
  <c r="CE15" i="2"/>
  <c r="CB15" i="2"/>
  <c r="BN16" i="2"/>
  <c r="M16" i="2"/>
  <c r="AK16" i="2"/>
  <c r="A18" i="2"/>
  <c r="BE17" i="2"/>
  <c r="BC17" i="2"/>
  <c r="BD17" i="2"/>
  <c r="AI16" i="2"/>
  <c r="BJ16" i="2"/>
  <c r="BI16" i="2"/>
  <c r="BH16" i="2"/>
  <c r="BG16" i="2"/>
  <c r="BK16" i="2"/>
  <c r="BL16" i="2"/>
  <c r="BE16" i="2"/>
  <c r="CI102" i="3" l="1"/>
  <c r="CT102" i="3" s="1"/>
  <c r="BX102" i="3"/>
  <c r="CT101" i="3"/>
  <c r="I79" i="3" s="1"/>
  <c r="CT26" i="3"/>
  <c r="CR101" i="3"/>
  <c r="CQ101" i="3"/>
  <c r="CP101" i="3"/>
  <c r="CO101" i="3"/>
  <c r="BS102" i="3"/>
  <c r="CO102" i="3" s="1"/>
  <c r="CD102" i="3"/>
  <c r="CS26" i="3"/>
  <c r="BT102" i="3"/>
  <c r="CE102" i="3"/>
  <c r="CF102" i="3"/>
  <c r="BU102" i="3"/>
  <c r="G70" i="3"/>
  <c r="CG102" i="3"/>
  <c r="CR102" i="3" s="1"/>
  <c r="BV102" i="3"/>
  <c r="CO26" i="3"/>
  <c r="BZ16" i="2"/>
  <c r="CP26" i="3"/>
  <c r="CH102" i="3"/>
  <c r="CS102" i="3" s="1"/>
  <c r="BW102" i="3"/>
  <c r="CQ26" i="3"/>
  <c r="BR105" i="3"/>
  <c r="BR103" i="3"/>
  <c r="BR106" i="3"/>
  <c r="BR104" i="3"/>
  <c r="BR29" i="3"/>
  <c r="BR28" i="3"/>
  <c r="BB17" i="3" s="1"/>
  <c r="BR30" i="3"/>
  <c r="BR31" i="3"/>
  <c r="CR26" i="3"/>
  <c r="CD27" i="3"/>
  <c r="BX27" i="3"/>
  <c r="CI27" i="3"/>
  <c r="CE27" i="3"/>
  <c r="CH27" i="3"/>
  <c r="BV27" i="3"/>
  <c r="BS27" i="3"/>
  <c r="CG27" i="3"/>
  <c r="BU27" i="3"/>
  <c r="CF27" i="3"/>
  <c r="BT27" i="3"/>
  <c r="BW27" i="3"/>
  <c r="BA18" i="3"/>
  <c r="Y18" i="2"/>
  <c r="C18" i="2"/>
  <c r="AV18" i="2"/>
  <c r="X18" i="2"/>
  <c r="AU18" i="2"/>
  <c r="AT18" i="2"/>
  <c r="F18" i="2"/>
  <c r="AS18" i="2"/>
  <c r="BC18" i="2" s="1"/>
  <c r="E18" i="2"/>
  <c r="G18" i="2"/>
  <c r="BR18" i="2" s="1"/>
  <c r="D18" i="2"/>
  <c r="B18" i="2"/>
  <c r="AA18" i="2"/>
  <c r="Z18" i="2"/>
  <c r="BX16" i="2"/>
  <c r="BY16" i="2"/>
  <c r="AQ17" i="2"/>
  <c r="AP17" i="2"/>
  <c r="AO17" i="2"/>
  <c r="AN17" i="2"/>
  <c r="AM17" i="2"/>
  <c r="AL17" i="2"/>
  <c r="O17" i="2"/>
  <c r="BP17" i="2"/>
  <c r="AK17" i="2"/>
  <c r="CB16" i="2"/>
  <c r="CG16" i="2"/>
  <c r="CD16" i="2"/>
  <c r="CE16" i="2"/>
  <c r="CC16" i="2"/>
  <c r="CF16" i="2"/>
  <c r="BN17" i="2"/>
  <c r="M17" i="2"/>
  <c r="A19" i="2"/>
  <c r="BQ17" i="2"/>
  <c r="P17" i="2"/>
  <c r="BL17" i="2"/>
  <c r="BK17" i="2"/>
  <c r="BJ17" i="2"/>
  <c r="BI17" i="2"/>
  <c r="BG17" i="2"/>
  <c r="BH17" i="2"/>
  <c r="CA16" i="2"/>
  <c r="CH16" i="2" s="1"/>
  <c r="V17" i="2"/>
  <c r="BM17" i="2"/>
  <c r="U17" i="2"/>
  <c r="T17" i="2"/>
  <c r="S17" i="2"/>
  <c r="R17" i="2"/>
  <c r="Q17" i="2"/>
  <c r="N17" i="2"/>
  <c r="BO17" i="2"/>
  <c r="AH17" i="2"/>
  <c r="AJ17" i="2"/>
  <c r="CI106" i="3" l="1"/>
  <c r="CI103" i="3"/>
  <c r="BX106" i="3"/>
  <c r="BX104" i="3"/>
  <c r="CI104" i="3"/>
  <c r="CT104" i="3" s="1"/>
  <c r="I68" i="3" s="1"/>
  <c r="BX105" i="3"/>
  <c r="CI105" i="3"/>
  <c r="CT105" i="3" s="1"/>
  <c r="I81" i="3" s="1"/>
  <c r="BX103" i="3"/>
  <c r="CP102" i="3"/>
  <c r="CR27" i="3"/>
  <c r="CS27" i="3"/>
  <c r="CP27" i="3"/>
  <c r="CQ27" i="3"/>
  <c r="CI31" i="3"/>
  <c r="BX31" i="3"/>
  <c r="BU31" i="3"/>
  <c r="BW31" i="3"/>
  <c r="CH31" i="3"/>
  <c r="BT31" i="3"/>
  <c r="BS31" i="3"/>
  <c r="CF31" i="3"/>
  <c r="CD31" i="3"/>
  <c r="CO31" i="3" s="1"/>
  <c r="CG31" i="3"/>
  <c r="BV31" i="3"/>
  <c r="CE31" i="3"/>
  <c r="CP31" i="3" s="1"/>
  <c r="BT104" i="3"/>
  <c r="CE104" i="3"/>
  <c r="BT103" i="3"/>
  <c r="BT105" i="3"/>
  <c r="CE103" i="3"/>
  <c r="CE105" i="3"/>
  <c r="BT106" i="3"/>
  <c r="CE106" i="3"/>
  <c r="CI30" i="3"/>
  <c r="BX30" i="3"/>
  <c r="BV30" i="3"/>
  <c r="CD30" i="3"/>
  <c r="BU30" i="3"/>
  <c r="BW30" i="3"/>
  <c r="CH30" i="3"/>
  <c r="CG30" i="3"/>
  <c r="CR30" i="3" s="1"/>
  <c r="BS30" i="3"/>
  <c r="BT30" i="3"/>
  <c r="CF30" i="3"/>
  <c r="CE30" i="3"/>
  <c r="CP30" i="3" s="1"/>
  <c r="CQ102" i="3"/>
  <c r="CI28" i="3"/>
  <c r="BX28" i="3"/>
  <c r="BS28" i="3"/>
  <c r="BV28" i="3"/>
  <c r="CD28" i="3"/>
  <c r="CG28" i="3"/>
  <c r="CF28" i="3"/>
  <c r="CE28" i="3"/>
  <c r="CH28" i="3"/>
  <c r="BT28" i="3"/>
  <c r="BU28" i="3"/>
  <c r="BW28" i="3"/>
  <c r="E48" i="3"/>
  <c r="CI29" i="3"/>
  <c r="BX29" i="3"/>
  <c r="BS29" i="3"/>
  <c r="CF29" i="3"/>
  <c r="CE29" i="3"/>
  <c r="BW29" i="3"/>
  <c r="CH29" i="3"/>
  <c r="BV29" i="3"/>
  <c r="BT29" i="3"/>
  <c r="CG29" i="3"/>
  <c r="CD29" i="3"/>
  <c r="CO29" i="3" s="1"/>
  <c r="D50" i="3" s="1"/>
  <c r="BU29" i="3"/>
  <c r="CG103" i="3"/>
  <c r="BV103" i="3"/>
  <c r="CG105" i="3"/>
  <c r="BV105" i="3"/>
  <c r="CG106" i="3"/>
  <c r="BV106" i="3"/>
  <c r="BV104" i="3"/>
  <c r="CG104" i="3"/>
  <c r="CH106" i="3"/>
  <c r="BW106" i="3"/>
  <c r="CH104" i="3"/>
  <c r="BW104" i="3"/>
  <c r="CH105" i="3"/>
  <c r="CH103" i="3"/>
  <c r="BW105" i="3"/>
  <c r="BW103" i="3"/>
  <c r="CT27" i="3"/>
  <c r="BS104" i="3"/>
  <c r="CD104" i="3"/>
  <c r="BR107" i="3"/>
  <c r="BR108" i="3"/>
  <c r="BR110" i="3"/>
  <c r="BR109" i="3"/>
  <c r="BR35" i="3"/>
  <c r="BR33" i="3"/>
  <c r="BR34" i="3"/>
  <c r="BR32" i="3"/>
  <c r="BS106" i="3"/>
  <c r="CD106" i="3"/>
  <c r="CO27" i="3"/>
  <c r="BS103" i="3"/>
  <c r="CD103" i="3"/>
  <c r="BU104" i="3"/>
  <c r="CF105" i="3"/>
  <c r="BU103" i="3"/>
  <c r="CF106" i="3"/>
  <c r="BU105" i="3"/>
  <c r="CF104" i="3"/>
  <c r="CF103" i="3"/>
  <c r="CQ103" i="3" s="1"/>
  <c r="BU106" i="3"/>
  <c r="G48" i="3"/>
  <c r="BS105" i="3"/>
  <c r="CD105" i="3"/>
  <c r="BA19" i="3"/>
  <c r="BB18" i="3"/>
  <c r="AA19" i="2"/>
  <c r="C19" i="2"/>
  <c r="AS19" i="2"/>
  <c r="Z19" i="2"/>
  <c r="Y19" i="2"/>
  <c r="AV19" i="2"/>
  <c r="X19" i="2"/>
  <c r="E19" i="2"/>
  <c r="G19" i="2"/>
  <c r="BR19" i="2" s="1"/>
  <c r="AU19" i="2"/>
  <c r="BE19" i="2" s="1"/>
  <c r="B19" i="2"/>
  <c r="AT19" i="2"/>
  <c r="F19" i="2"/>
  <c r="D19" i="2"/>
  <c r="CA17" i="2"/>
  <c r="CH17" i="2" s="1"/>
  <c r="BN18" i="2"/>
  <c r="M18" i="2"/>
  <c r="BZ17" i="2"/>
  <c r="AK18" i="2"/>
  <c r="A20" i="2"/>
  <c r="BC19" i="2"/>
  <c r="BD19" i="2"/>
  <c r="AH19" i="2"/>
  <c r="AI18" i="2"/>
  <c r="BJ18" i="2"/>
  <c r="BI18" i="2"/>
  <c r="BH18" i="2"/>
  <c r="BG18" i="2"/>
  <c r="BK18" i="2"/>
  <c r="BL18" i="2"/>
  <c r="BE18" i="2"/>
  <c r="AN18" i="2"/>
  <c r="AM18" i="2"/>
  <c r="AL18" i="2"/>
  <c r="AQ18" i="2"/>
  <c r="AO18" i="2"/>
  <c r="AP18" i="2"/>
  <c r="BO18" i="2"/>
  <c r="N18" i="2"/>
  <c r="CF17" i="2"/>
  <c r="CE17" i="2"/>
  <c r="CG17" i="2"/>
  <c r="CB17" i="2"/>
  <c r="CC17" i="2"/>
  <c r="CD17" i="2"/>
  <c r="BY17" i="2"/>
  <c r="AJ18" i="2"/>
  <c r="R18" i="2"/>
  <c r="Q18" i="2"/>
  <c r="V18" i="2"/>
  <c r="BM18" i="2"/>
  <c r="U18" i="2"/>
  <c r="S18" i="2"/>
  <c r="T18" i="2"/>
  <c r="BF18" i="2"/>
  <c r="BQ18" i="2"/>
  <c r="P18" i="2"/>
  <c r="AH18" i="2"/>
  <c r="BP18" i="2"/>
  <c r="O18" i="2"/>
  <c r="BD18" i="2"/>
  <c r="BX17" i="2"/>
  <c r="CS30" i="3" l="1"/>
  <c r="H48" i="3" s="1"/>
  <c r="CI107" i="3"/>
  <c r="BX107" i="3"/>
  <c r="BX110" i="3"/>
  <c r="CI110" i="3"/>
  <c r="CT110" i="3" s="1"/>
  <c r="I72" i="3" s="1"/>
  <c r="BX109" i="3"/>
  <c r="CI109" i="3"/>
  <c r="CT109" i="3" s="1"/>
  <c r="CI108" i="3"/>
  <c r="CT108" i="3" s="1"/>
  <c r="BX108" i="3"/>
  <c r="CT103" i="3"/>
  <c r="I69" i="3" s="1"/>
  <c r="CR103" i="3"/>
  <c r="CT106" i="3"/>
  <c r="CR104" i="3"/>
  <c r="CT31" i="3"/>
  <c r="CT30" i="3"/>
  <c r="I48" i="3" s="1"/>
  <c r="CP104" i="3"/>
  <c r="E83" i="3" s="1"/>
  <c r="CS28" i="3"/>
  <c r="CR106" i="3"/>
  <c r="CQ106" i="3"/>
  <c r="CQ28" i="3"/>
  <c r="CP105" i="3"/>
  <c r="E81" i="3" s="1"/>
  <c r="CQ31" i="3"/>
  <c r="CS29" i="3"/>
  <c r="CO28" i="3"/>
  <c r="CS31" i="3"/>
  <c r="BS110" i="3"/>
  <c r="CD110" i="3"/>
  <c r="G83" i="3"/>
  <c r="G68" i="3"/>
  <c r="CO30" i="3"/>
  <c r="BV108" i="3"/>
  <c r="CG107" i="3"/>
  <c r="CG109" i="3"/>
  <c r="BV107" i="3"/>
  <c r="BV109" i="3"/>
  <c r="CG110" i="3"/>
  <c r="BV110" i="3"/>
  <c r="CG108" i="3"/>
  <c r="CO105" i="3"/>
  <c r="D81" i="3" s="1"/>
  <c r="CO106" i="3"/>
  <c r="BS108" i="3"/>
  <c r="CD108" i="3"/>
  <c r="CS103" i="3"/>
  <c r="CR28" i="3"/>
  <c r="CQ30" i="3"/>
  <c r="CP103" i="3"/>
  <c r="BR111" i="3"/>
  <c r="BR36" i="3"/>
  <c r="CQ105" i="3"/>
  <c r="BS107" i="3"/>
  <c r="CD107" i="3"/>
  <c r="CS105" i="3"/>
  <c r="CP29" i="3"/>
  <c r="CI32" i="3"/>
  <c r="BX32" i="3"/>
  <c r="BT32" i="3"/>
  <c r="CF32" i="3"/>
  <c r="CG32" i="3"/>
  <c r="BS32" i="3"/>
  <c r="CE32" i="3"/>
  <c r="BV32" i="3"/>
  <c r="CD32" i="3"/>
  <c r="CH32" i="3"/>
  <c r="CS32" i="3" s="1"/>
  <c r="BU32" i="3"/>
  <c r="BW32" i="3"/>
  <c r="CQ29" i="3"/>
  <c r="F50" i="3" s="1"/>
  <c r="BX34" i="3"/>
  <c r="CI34" i="3"/>
  <c r="BV34" i="3"/>
  <c r="CD34" i="3"/>
  <c r="BU34" i="3"/>
  <c r="BW34" i="3"/>
  <c r="CH34" i="3"/>
  <c r="CG34" i="3"/>
  <c r="CR34" i="3" s="1"/>
  <c r="BS34" i="3"/>
  <c r="BT34" i="3"/>
  <c r="CF34" i="3"/>
  <c r="CE34" i="3"/>
  <c r="CS104" i="3"/>
  <c r="H83" i="3" s="1"/>
  <c r="CT28" i="3"/>
  <c r="I36" i="3" s="1"/>
  <c r="CO103" i="3"/>
  <c r="BX33" i="3"/>
  <c r="CI33" i="3"/>
  <c r="CG33" i="3"/>
  <c r="BS33" i="3"/>
  <c r="CF33" i="3"/>
  <c r="BV33" i="3"/>
  <c r="CD33" i="3"/>
  <c r="CO33" i="3" s="1"/>
  <c r="BU33" i="3"/>
  <c r="BW33" i="3"/>
  <c r="CE33" i="3"/>
  <c r="CH33" i="3"/>
  <c r="BT33" i="3"/>
  <c r="CO104" i="3"/>
  <c r="CR105" i="3"/>
  <c r="G81" i="3" s="1"/>
  <c r="CR29" i="3"/>
  <c r="CP28" i="3"/>
  <c r="F81" i="3"/>
  <c r="CP106" i="3"/>
  <c r="CH110" i="3"/>
  <c r="CH109" i="3"/>
  <c r="BW109" i="3"/>
  <c r="CH108" i="3"/>
  <c r="BW110" i="3"/>
  <c r="CH107" i="3"/>
  <c r="BW108" i="3"/>
  <c r="BW107" i="3"/>
  <c r="BT110" i="3"/>
  <c r="CE110" i="3"/>
  <c r="BT108" i="3"/>
  <c r="CE108" i="3"/>
  <c r="CP108" i="3" s="1"/>
  <c r="BT107" i="3"/>
  <c r="CE107" i="3"/>
  <c r="BT109" i="3"/>
  <c r="CE109" i="3"/>
  <c r="CF108" i="3"/>
  <c r="CF109" i="3"/>
  <c r="BU108" i="3"/>
  <c r="BU109" i="3"/>
  <c r="CF107" i="3"/>
  <c r="BU107" i="3"/>
  <c r="BU110" i="3"/>
  <c r="CF110" i="3"/>
  <c r="CQ104" i="3"/>
  <c r="D48" i="3"/>
  <c r="BX35" i="3"/>
  <c r="CI35" i="3"/>
  <c r="CT35" i="3" s="1"/>
  <c r="I39" i="3" s="1"/>
  <c r="BS35" i="3"/>
  <c r="CF35" i="3"/>
  <c r="CE35" i="3"/>
  <c r="BU35" i="3"/>
  <c r="BW35" i="3"/>
  <c r="CH35" i="3"/>
  <c r="BT35" i="3"/>
  <c r="CG35" i="3"/>
  <c r="CR35" i="3" s="1"/>
  <c r="G39" i="3" s="1"/>
  <c r="CD35" i="3"/>
  <c r="CO35" i="3" s="1"/>
  <c r="BV35" i="3"/>
  <c r="CS106" i="3"/>
  <c r="CT29" i="3"/>
  <c r="I35" i="3" s="1"/>
  <c r="CR31" i="3"/>
  <c r="BS109" i="3"/>
  <c r="CD109" i="3"/>
  <c r="D49" i="3"/>
  <c r="BB19" i="3"/>
  <c r="BA20" i="3"/>
  <c r="AS20" i="2"/>
  <c r="BC20" i="2" s="1"/>
  <c r="E20" i="2"/>
  <c r="D20" i="2"/>
  <c r="AU20" i="2"/>
  <c r="AA20" i="2"/>
  <c r="AK20" i="2" s="1"/>
  <c r="C20" i="2"/>
  <c r="G20" i="2"/>
  <c r="BR20" i="2" s="1"/>
  <c r="Z20" i="2"/>
  <c r="B20" i="2"/>
  <c r="Y20" i="2"/>
  <c r="AV20" i="2"/>
  <c r="BF20" i="2" s="1"/>
  <c r="X20" i="2"/>
  <c r="AT20" i="2"/>
  <c r="BD20" i="2" s="1"/>
  <c r="F20" i="2"/>
  <c r="CA18" i="2"/>
  <c r="CB18" i="2"/>
  <c r="CF18" i="2"/>
  <c r="CE18" i="2"/>
  <c r="CC18" i="2"/>
  <c r="CG18" i="2"/>
  <c r="CD18" i="2"/>
  <c r="AK19" i="2"/>
  <c r="BZ18" i="2"/>
  <c r="BN19" i="2"/>
  <c r="M19" i="2"/>
  <c r="A21" i="2"/>
  <c r="BE20" i="2"/>
  <c r="AI19" i="2"/>
  <c r="BQ19" i="2"/>
  <c r="P19" i="2"/>
  <c r="BL19" i="2"/>
  <c r="BK19" i="2"/>
  <c r="BJ19" i="2"/>
  <c r="BI19" i="2"/>
  <c r="BG19" i="2"/>
  <c r="BH19" i="2"/>
  <c r="N19" i="2"/>
  <c r="BO19" i="2"/>
  <c r="BY18" i="2"/>
  <c r="CH18" i="2" s="1"/>
  <c r="AJ19" i="2"/>
  <c r="V19" i="2"/>
  <c r="BM19" i="2"/>
  <c r="U19" i="2"/>
  <c r="T19" i="2"/>
  <c r="S19" i="2"/>
  <c r="R19" i="2"/>
  <c r="Q19" i="2"/>
  <c r="BF19" i="2"/>
  <c r="AQ19" i="2"/>
  <c r="AP19" i="2"/>
  <c r="AO19" i="2"/>
  <c r="AN19" i="2"/>
  <c r="AM19" i="2"/>
  <c r="AL19" i="2"/>
  <c r="O19" i="2"/>
  <c r="BP19" i="2"/>
  <c r="BX18" i="2"/>
  <c r="E82" i="3" l="1"/>
  <c r="I82" i="3"/>
  <c r="BX111" i="3"/>
  <c r="CI111" i="3"/>
  <c r="CT107" i="3"/>
  <c r="I74" i="3" s="1"/>
  <c r="CS34" i="3"/>
  <c r="CT34" i="3"/>
  <c r="CP109" i="3"/>
  <c r="CR107" i="3"/>
  <c r="CQ108" i="3"/>
  <c r="CS35" i="3"/>
  <c r="H39" i="3" s="1"/>
  <c r="CQ109" i="3"/>
  <c r="CS109" i="3"/>
  <c r="CO32" i="3"/>
  <c r="CT32" i="3"/>
  <c r="I41" i="3" s="1"/>
  <c r="CR108" i="3"/>
  <c r="CR110" i="3"/>
  <c r="G72" i="3" s="1"/>
  <c r="CP35" i="3"/>
  <c r="E39" i="3" s="1"/>
  <c r="CR32" i="3"/>
  <c r="G41" i="3" s="1"/>
  <c r="CQ107" i="3"/>
  <c r="F74" i="3" s="1"/>
  <c r="CP107" i="3"/>
  <c r="CO108" i="3"/>
  <c r="CR109" i="3"/>
  <c r="CG111" i="3"/>
  <c r="BV111" i="3"/>
  <c r="H81" i="3"/>
  <c r="BR112" i="3"/>
  <c r="BR113" i="3"/>
  <c r="BR114" i="3"/>
  <c r="BR38" i="3"/>
  <c r="BB20" i="3" s="1"/>
  <c r="BR37" i="3"/>
  <c r="BR39" i="3"/>
  <c r="CH111" i="3"/>
  <c r="BW111" i="3"/>
  <c r="CP110" i="3"/>
  <c r="E72" i="3" s="1"/>
  <c r="CS110" i="3"/>
  <c r="H72" i="3" s="1"/>
  <c r="CS33" i="3"/>
  <c r="CR33" i="3"/>
  <c r="CP34" i="3"/>
  <c r="CO34" i="3"/>
  <c r="H70" i="3"/>
  <c r="H69" i="3"/>
  <c r="CQ110" i="3"/>
  <c r="CP33" i="3"/>
  <c r="CT33" i="3"/>
  <c r="I49" i="3" s="1"/>
  <c r="CQ34" i="3"/>
  <c r="CQ32" i="3"/>
  <c r="F41" i="3" s="1"/>
  <c r="CO107" i="3"/>
  <c r="CF111" i="3"/>
  <c r="BU111" i="3"/>
  <c r="CQ35" i="3"/>
  <c r="F39" i="3" s="1"/>
  <c r="CS107" i="3"/>
  <c r="CI36" i="3"/>
  <c r="BX36" i="3"/>
  <c r="CH36" i="3"/>
  <c r="BT36" i="3"/>
  <c r="CG36" i="3"/>
  <c r="CF36" i="3"/>
  <c r="CE36" i="3"/>
  <c r="BS36" i="3"/>
  <c r="CD36" i="3"/>
  <c r="BW36" i="3"/>
  <c r="BV36" i="3"/>
  <c r="BU36" i="3"/>
  <c r="D39" i="3"/>
  <c r="BS111" i="3"/>
  <c r="CD111" i="3"/>
  <c r="CS108" i="3"/>
  <c r="CO110" i="3"/>
  <c r="D72" i="3" s="1"/>
  <c r="BT111" i="3"/>
  <c r="CE111" i="3"/>
  <c r="CO109" i="3"/>
  <c r="CQ33" i="3"/>
  <c r="Y83" i="3"/>
  <c r="CP32" i="3"/>
  <c r="E41" i="3" s="1"/>
  <c r="E50" i="3"/>
  <c r="E35" i="3"/>
  <c r="F48" i="3"/>
  <c r="BA21" i="3"/>
  <c r="AU21" i="2"/>
  <c r="Y21" i="2"/>
  <c r="AT21" i="2"/>
  <c r="F21" i="2"/>
  <c r="G21" i="2"/>
  <c r="BR21" i="2" s="1"/>
  <c r="AS21" i="2"/>
  <c r="E21" i="2"/>
  <c r="B21" i="2"/>
  <c r="D21" i="2"/>
  <c r="AA21" i="2"/>
  <c r="AK21" i="2" s="1"/>
  <c r="C21" i="2"/>
  <c r="Z21" i="2"/>
  <c r="AJ21" i="2" s="1"/>
  <c r="AV21" i="2"/>
  <c r="BF21" i="2" s="1"/>
  <c r="X21" i="2"/>
  <c r="AH21" i="2" s="1"/>
  <c r="CE19" i="2"/>
  <c r="CF19" i="2"/>
  <c r="CD19" i="2"/>
  <c r="CB19" i="2"/>
  <c r="CG19" i="2"/>
  <c r="CC19" i="2"/>
  <c r="AJ20" i="2"/>
  <c r="BZ19" i="2"/>
  <c r="BK20" i="2"/>
  <c r="BJ20" i="2"/>
  <c r="BI20" i="2"/>
  <c r="BH20" i="2"/>
  <c r="BG20" i="2"/>
  <c r="BL20" i="2"/>
  <c r="AM20" i="2"/>
  <c r="AQ20" i="2"/>
  <c r="AP20" i="2"/>
  <c r="AO20" i="2"/>
  <c r="AN20" i="2"/>
  <c r="AL20" i="2"/>
  <c r="BY19" i="2"/>
  <c r="CH19" i="2" s="1"/>
  <c r="CA19" i="2"/>
  <c r="BM20" i="2"/>
  <c r="R20" i="2"/>
  <c r="Q20" i="2"/>
  <c r="V20" i="2"/>
  <c r="U20" i="2"/>
  <c r="S20" i="2"/>
  <c r="T20" i="2"/>
  <c r="AH20" i="2"/>
  <c r="BC21" i="2"/>
  <c r="A22" i="2"/>
  <c r="BE21" i="2"/>
  <c r="AI21" i="2"/>
  <c r="BD21" i="2"/>
  <c r="BN20" i="2"/>
  <c r="M20" i="2"/>
  <c r="BQ20" i="2"/>
  <c r="P20" i="2"/>
  <c r="AI20" i="2"/>
  <c r="BX19" i="2"/>
  <c r="BP20" i="2"/>
  <c r="O20" i="2"/>
  <c r="BO20" i="2"/>
  <c r="N20" i="2"/>
  <c r="BY20" i="2" l="1"/>
  <c r="BX20" i="2"/>
  <c r="CT111" i="3"/>
  <c r="CI114" i="3"/>
  <c r="CT114" i="3" s="1"/>
  <c r="BX114" i="3"/>
  <c r="BX112" i="3"/>
  <c r="CI112" i="3"/>
  <c r="CT112" i="3" s="1"/>
  <c r="BX113" i="3"/>
  <c r="CI113" i="3"/>
  <c r="CP36" i="3"/>
  <c r="CQ111" i="3"/>
  <c r="CQ36" i="3"/>
  <c r="Y81" i="3"/>
  <c r="CO36" i="3"/>
  <c r="CS111" i="3"/>
  <c r="CT36" i="3"/>
  <c r="BS113" i="3"/>
  <c r="CD113" i="3"/>
  <c r="CH113" i="3"/>
  <c r="BW113" i="3"/>
  <c r="CH112" i="3"/>
  <c r="BW112" i="3"/>
  <c r="CH114" i="3"/>
  <c r="BW114" i="3"/>
  <c r="BR119" i="3"/>
  <c r="BR115" i="3"/>
  <c r="BR116" i="3"/>
  <c r="BR118" i="3"/>
  <c r="BR117" i="3"/>
  <c r="BR44" i="3"/>
  <c r="BR41" i="3"/>
  <c r="BR40" i="3"/>
  <c r="BR42" i="3"/>
  <c r="BR43" i="3"/>
  <c r="Y50" i="3"/>
  <c r="E49" i="3"/>
  <c r="BS112" i="3"/>
  <c r="CD112" i="3"/>
  <c r="CF114" i="3"/>
  <c r="BU114" i="3"/>
  <c r="BU112" i="3"/>
  <c r="CF112" i="3"/>
  <c r="CF113" i="3"/>
  <c r="BU113" i="3"/>
  <c r="BT113" i="3"/>
  <c r="CE113" i="3"/>
  <c r="BT112" i="3"/>
  <c r="BT114" i="3"/>
  <c r="CP114" i="3" s="1"/>
  <c r="CE114" i="3"/>
  <c r="CE112" i="3"/>
  <c r="Y39" i="3"/>
  <c r="F72" i="3"/>
  <c r="CH20" i="2"/>
  <c r="CR36" i="3"/>
  <c r="BU39" i="3"/>
  <c r="CI39" i="3"/>
  <c r="BX39" i="3"/>
  <c r="CH39" i="3"/>
  <c r="CD39" i="3"/>
  <c r="BT39" i="3"/>
  <c r="CF39" i="3"/>
  <c r="CG39" i="3"/>
  <c r="BW39" i="3"/>
  <c r="BS39" i="3"/>
  <c r="CE39" i="3"/>
  <c r="BV39" i="3"/>
  <c r="CG113" i="3"/>
  <c r="BV113" i="3"/>
  <c r="BV114" i="3"/>
  <c r="CG114" i="3"/>
  <c r="CG112" i="3"/>
  <c r="BV112" i="3"/>
  <c r="CP111" i="3"/>
  <c r="CO111" i="3"/>
  <c r="H49" i="3"/>
  <c r="CI37" i="3"/>
  <c r="BX37" i="3"/>
  <c r="BV37" i="3"/>
  <c r="CG37" i="3"/>
  <c r="BT37" i="3"/>
  <c r="CF37" i="3"/>
  <c r="CE37" i="3"/>
  <c r="BU37" i="3"/>
  <c r="CD37" i="3"/>
  <c r="BW37" i="3"/>
  <c r="CH37" i="3"/>
  <c r="BS37" i="3"/>
  <c r="CS36" i="3"/>
  <c r="CI38" i="3"/>
  <c r="BX38" i="3"/>
  <c r="BV38" i="3"/>
  <c r="BT38" i="3"/>
  <c r="BS38" i="3"/>
  <c r="CH38" i="3"/>
  <c r="CG38" i="3"/>
  <c r="BW38" i="3"/>
  <c r="CE38" i="3"/>
  <c r="CF38" i="3"/>
  <c r="BU38" i="3"/>
  <c r="CD38" i="3"/>
  <c r="BS114" i="3"/>
  <c r="CD114" i="3"/>
  <c r="Y48" i="3"/>
  <c r="CR111" i="3"/>
  <c r="BB21" i="3"/>
  <c r="BA22" i="3"/>
  <c r="BZ20" i="2"/>
  <c r="Y22" i="2"/>
  <c r="G22" i="2"/>
  <c r="BR22" i="2" s="1"/>
  <c r="AV22" i="2"/>
  <c r="X22" i="2"/>
  <c r="B22" i="2"/>
  <c r="AU22" i="2"/>
  <c r="AT22" i="2"/>
  <c r="F22" i="2"/>
  <c r="AS22" i="2"/>
  <c r="BC22" i="2" s="1"/>
  <c r="E22" i="2"/>
  <c r="D22" i="2"/>
  <c r="AA22" i="2"/>
  <c r="C22" i="2"/>
  <c r="Z22" i="2"/>
  <c r="CA20" i="2"/>
  <c r="CB20" i="2"/>
  <c r="CG20" i="2"/>
  <c r="CD20" i="2"/>
  <c r="CE20" i="2"/>
  <c r="CC20" i="2"/>
  <c r="CF20" i="2"/>
  <c r="V21" i="2"/>
  <c r="BM21" i="2"/>
  <c r="U21" i="2"/>
  <c r="T21" i="2"/>
  <c r="S21" i="2"/>
  <c r="R21" i="2"/>
  <c r="Q21" i="2"/>
  <c r="O21" i="2"/>
  <c r="BP21" i="2"/>
  <c r="BN21" i="2"/>
  <c r="BX21" i="2" s="1"/>
  <c r="M21" i="2"/>
  <c r="A23" i="2"/>
  <c r="BD22" i="2"/>
  <c r="BQ21" i="2"/>
  <c r="P21" i="2"/>
  <c r="BG21" i="2"/>
  <c r="BL21" i="2"/>
  <c r="BK21" i="2"/>
  <c r="BJ21" i="2"/>
  <c r="BI21" i="2"/>
  <c r="BH21" i="2"/>
  <c r="BO21" i="2"/>
  <c r="N21" i="2"/>
  <c r="AQ21" i="2"/>
  <c r="AP21" i="2"/>
  <c r="AO21" i="2"/>
  <c r="AN21" i="2"/>
  <c r="AM21" i="2"/>
  <c r="AL21" i="2"/>
  <c r="BX119" i="3" l="1"/>
  <c r="CI119" i="3"/>
  <c r="CI117" i="3"/>
  <c r="CI115" i="3"/>
  <c r="BX115" i="3"/>
  <c r="BX118" i="3"/>
  <c r="CI116" i="3"/>
  <c r="CI118" i="3"/>
  <c r="CT118" i="3" s="1"/>
  <c r="I92" i="3" s="1"/>
  <c r="BX117" i="3"/>
  <c r="BX116" i="3"/>
  <c r="CP113" i="3"/>
  <c r="CO112" i="3"/>
  <c r="CO38" i="3"/>
  <c r="I71" i="3"/>
  <c r="CT113" i="3"/>
  <c r="CQ113" i="3"/>
  <c r="CS113" i="3"/>
  <c r="CO37" i="3"/>
  <c r="CT37" i="3"/>
  <c r="Y72" i="3"/>
  <c r="CQ112" i="3"/>
  <c r="CS114" i="3"/>
  <c r="H71" i="3" s="1"/>
  <c r="CP38" i="3"/>
  <c r="CT38" i="3"/>
  <c r="CP39" i="3"/>
  <c r="E38" i="3" s="1"/>
  <c r="CO114" i="3"/>
  <c r="D71" i="3" s="1"/>
  <c r="CR37" i="3"/>
  <c r="CR112" i="3"/>
  <c r="CR114" i="3"/>
  <c r="G71" i="3" s="1"/>
  <c r="CG118" i="3"/>
  <c r="BV118" i="3"/>
  <c r="CG117" i="3"/>
  <c r="CG115" i="3"/>
  <c r="BV117" i="3"/>
  <c r="BV115" i="3"/>
  <c r="CG116" i="3"/>
  <c r="BV116" i="3"/>
  <c r="CG119" i="3"/>
  <c r="BV119" i="3"/>
  <c r="BR122" i="3"/>
  <c r="BR120" i="3"/>
  <c r="BR121" i="3"/>
  <c r="BR46" i="3"/>
  <c r="BR47" i="3"/>
  <c r="BR45" i="3"/>
  <c r="CS39" i="3"/>
  <c r="CI44" i="3"/>
  <c r="BX44" i="3"/>
  <c r="CG44" i="3"/>
  <c r="BV44" i="3"/>
  <c r="BS44" i="3"/>
  <c r="BU44" i="3"/>
  <c r="BT44" i="3"/>
  <c r="CF44" i="3"/>
  <c r="CE44" i="3"/>
  <c r="CP44" i="3" s="1"/>
  <c r="CH44" i="3"/>
  <c r="CD44" i="3"/>
  <c r="BW44" i="3"/>
  <c r="CF117" i="3"/>
  <c r="BU117" i="3"/>
  <c r="CF116" i="3"/>
  <c r="CF115" i="3"/>
  <c r="BU116" i="3"/>
  <c r="BU115" i="3"/>
  <c r="CF119" i="3"/>
  <c r="BU119" i="3"/>
  <c r="CF118" i="3"/>
  <c r="BU118" i="3"/>
  <c r="BW118" i="3"/>
  <c r="BW117" i="3"/>
  <c r="CH115" i="3"/>
  <c r="CS115" i="3" s="1"/>
  <c r="BW115" i="3"/>
  <c r="CH118" i="3"/>
  <c r="CS118" i="3" s="1"/>
  <c r="H92" i="3" s="1"/>
  <c r="CH116" i="3"/>
  <c r="CH117" i="3"/>
  <c r="BW116" i="3"/>
  <c r="BW119" i="3"/>
  <c r="CH119" i="3"/>
  <c r="CS119" i="3" s="1"/>
  <c r="CQ38" i="3"/>
  <c r="CS37" i="3"/>
  <c r="BS117" i="3"/>
  <c r="CD117" i="3"/>
  <c r="CS112" i="3"/>
  <c r="CT39" i="3"/>
  <c r="BS118" i="3"/>
  <c r="CO118" i="3" s="1"/>
  <c r="D92" i="3" s="1"/>
  <c r="CD118" i="3"/>
  <c r="BS116" i="3"/>
  <c r="CD116" i="3"/>
  <c r="CR38" i="3"/>
  <c r="CR39" i="3"/>
  <c r="CP112" i="3"/>
  <c r="CQ114" i="3"/>
  <c r="F71" i="3" s="1"/>
  <c r="BX43" i="3"/>
  <c r="CI43" i="3"/>
  <c r="CE43" i="3"/>
  <c r="CD43" i="3"/>
  <c r="BW43" i="3"/>
  <c r="BU43" i="3"/>
  <c r="CG43" i="3"/>
  <c r="BT43" i="3"/>
  <c r="CH43" i="3"/>
  <c r="BS43" i="3"/>
  <c r="CF43" i="3"/>
  <c r="BV43" i="3"/>
  <c r="BS115" i="3"/>
  <c r="CD115" i="3"/>
  <c r="BT118" i="3"/>
  <c r="CE115" i="3"/>
  <c r="BT116" i="3"/>
  <c r="CE118" i="3"/>
  <c r="BT115" i="3"/>
  <c r="CE116" i="3"/>
  <c r="BT117" i="3"/>
  <c r="BT119" i="3"/>
  <c r="CE117" i="3"/>
  <c r="CE119" i="3"/>
  <c r="CS38" i="3"/>
  <c r="CP37" i="3"/>
  <c r="CQ39" i="3"/>
  <c r="G38" i="3"/>
  <c r="BX42" i="3"/>
  <c r="CI42" i="3"/>
  <c r="BT42" i="3"/>
  <c r="CH42" i="3"/>
  <c r="CG42" i="3"/>
  <c r="CF42" i="3"/>
  <c r="CD42" i="3"/>
  <c r="BW42" i="3"/>
  <c r="CE42" i="3"/>
  <c r="BS42" i="3"/>
  <c r="BV42" i="3"/>
  <c r="BU42" i="3"/>
  <c r="BS119" i="3"/>
  <c r="CD119" i="3"/>
  <c r="CO113" i="3"/>
  <c r="CQ37" i="3"/>
  <c r="BU40" i="3"/>
  <c r="CI40" i="3"/>
  <c r="BX40" i="3"/>
  <c r="BT40" i="3"/>
  <c r="BV40" i="3"/>
  <c r="CD40" i="3"/>
  <c r="CF40" i="3"/>
  <c r="BS40" i="3"/>
  <c r="CH40" i="3"/>
  <c r="CG40" i="3"/>
  <c r="CE40" i="3"/>
  <c r="BW40" i="3"/>
  <c r="H38" i="3"/>
  <c r="CR113" i="3"/>
  <c r="CO39" i="3"/>
  <c r="D38" i="3" s="1"/>
  <c r="BX41" i="3"/>
  <c r="CI41" i="3"/>
  <c r="CD41" i="3"/>
  <c r="CE41" i="3"/>
  <c r="CH41" i="3"/>
  <c r="BU41" i="3"/>
  <c r="BV41" i="3"/>
  <c r="BT41" i="3"/>
  <c r="BW41" i="3"/>
  <c r="BS41" i="3"/>
  <c r="CG41" i="3"/>
  <c r="CF41" i="3"/>
  <c r="I38" i="3"/>
  <c r="BB22" i="3"/>
  <c r="BA23" i="3"/>
  <c r="BY21" i="2"/>
  <c r="CA21" i="2"/>
  <c r="CH21" i="2" s="1"/>
  <c r="G23" i="2"/>
  <c r="BR23" i="2" s="1"/>
  <c r="AA23" i="2"/>
  <c r="C23" i="2"/>
  <c r="E23" i="2"/>
  <c r="B23" i="2"/>
  <c r="Z23" i="2"/>
  <c r="Y23" i="2"/>
  <c r="AS23" i="2"/>
  <c r="AV23" i="2"/>
  <c r="BF23" i="2" s="1"/>
  <c r="X23" i="2"/>
  <c r="AU23" i="2"/>
  <c r="BE23" i="2" s="1"/>
  <c r="AK23" i="2"/>
  <c r="AT23" i="2"/>
  <c r="BD23" i="2" s="1"/>
  <c r="F23" i="2"/>
  <c r="D23" i="2"/>
  <c r="BZ21" i="2"/>
  <c r="AO22" i="2"/>
  <c r="AN22" i="2"/>
  <c r="AM22" i="2"/>
  <c r="AL22" i="2"/>
  <c r="AQ22" i="2"/>
  <c r="AP22" i="2"/>
  <c r="BO22" i="2"/>
  <c r="N22" i="2"/>
  <c r="AJ22" i="2"/>
  <c r="S22" i="2"/>
  <c r="R22" i="2"/>
  <c r="Q22" i="2"/>
  <c r="V22" i="2"/>
  <c r="BM22" i="2"/>
  <c r="U22" i="2"/>
  <c r="T22" i="2"/>
  <c r="BF22" i="2"/>
  <c r="AH22" i="2"/>
  <c r="BP22" i="2"/>
  <c r="O22" i="2"/>
  <c r="AK22" i="2"/>
  <c r="BN22" i="2"/>
  <c r="BX22" i="2" s="1"/>
  <c r="M22" i="2"/>
  <c r="BC23" i="2"/>
  <c r="A24" i="2"/>
  <c r="BQ22" i="2"/>
  <c r="P22" i="2"/>
  <c r="AI22" i="2"/>
  <c r="BK22" i="2"/>
  <c r="BJ22" i="2"/>
  <c r="BI22" i="2"/>
  <c r="BH22" i="2"/>
  <c r="BG22" i="2"/>
  <c r="BL22" i="2"/>
  <c r="BE22" i="2"/>
  <c r="CB21" i="2"/>
  <c r="CE21" i="2"/>
  <c r="CD21" i="2"/>
  <c r="CF21" i="2"/>
  <c r="CC21" i="2"/>
  <c r="CG21" i="2"/>
  <c r="CT116" i="3" l="1"/>
  <c r="I73" i="3" s="1"/>
  <c r="CT115" i="3"/>
  <c r="CI122" i="3"/>
  <c r="BX122" i="3"/>
  <c r="BX121" i="3"/>
  <c r="BX120" i="3"/>
  <c r="CI121" i="3"/>
  <c r="CT121" i="3" s="1"/>
  <c r="CI120" i="3"/>
  <c r="CT120" i="3" s="1"/>
  <c r="CT117" i="3"/>
  <c r="CT119" i="3"/>
  <c r="CR40" i="3"/>
  <c r="CO40" i="3"/>
  <c r="CQ41" i="3"/>
  <c r="F40" i="3" s="1"/>
  <c r="CP116" i="3"/>
  <c r="E73" i="3" s="1"/>
  <c r="CS117" i="3"/>
  <c r="CQ118" i="3"/>
  <c r="CQ117" i="3"/>
  <c r="CP119" i="3"/>
  <c r="CT40" i="3"/>
  <c r="CT42" i="3"/>
  <c r="CP118" i="3"/>
  <c r="E92" i="3" s="1"/>
  <c r="CR43" i="3"/>
  <c r="G59" i="3" s="1"/>
  <c r="CR116" i="3"/>
  <c r="CO115" i="3"/>
  <c r="CO117" i="3"/>
  <c r="CQ119" i="3"/>
  <c r="CR44" i="3"/>
  <c r="CQ42" i="3"/>
  <c r="CP115" i="3"/>
  <c r="CQ43" i="3"/>
  <c r="F59" i="3" s="1"/>
  <c r="CP43" i="3"/>
  <c r="E59" i="3" s="1"/>
  <c r="CO116" i="3"/>
  <c r="CS44" i="3"/>
  <c r="CP41" i="3"/>
  <c r="E40" i="3" s="1"/>
  <c r="CP40" i="3"/>
  <c r="CO119" i="3"/>
  <c r="CR42" i="3"/>
  <c r="CT43" i="3"/>
  <c r="I59" i="3" s="1"/>
  <c r="CI46" i="3"/>
  <c r="CT46" i="3" s="1"/>
  <c r="I46" i="3" s="1"/>
  <c r="BX46" i="3"/>
  <c r="BT46" i="3"/>
  <c r="CH46" i="3"/>
  <c r="CG46" i="3"/>
  <c r="CF46" i="3"/>
  <c r="CD46" i="3"/>
  <c r="BW46" i="3"/>
  <c r="BU46" i="3"/>
  <c r="BS46" i="3"/>
  <c r="CE46" i="3"/>
  <c r="CP46" i="3" s="1"/>
  <c r="E46" i="3" s="1"/>
  <c r="BV46" i="3"/>
  <c r="BT120" i="3"/>
  <c r="CE120" i="3"/>
  <c r="BT122" i="3"/>
  <c r="BT121" i="3"/>
  <c r="CE122" i="3"/>
  <c r="CE121" i="3"/>
  <c r="CG122" i="3"/>
  <c r="BV122" i="3"/>
  <c r="CG121" i="3"/>
  <c r="BV121" i="3"/>
  <c r="BV120" i="3"/>
  <c r="CG120" i="3"/>
  <c r="CH120" i="3"/>
  <c r="BW120" i="3"/>
  <c r="CH122" i="3"/>
  <c r="BW122" i="3"/>
  <c r="BW121" i="3"/>
  <c r="CH121" i="3"/>
  <c r="CS121" i="3" s="1"/>
  <c r="H79" i="3" s="1"/>
  <c r="CR41" i="3"/>
  <c r="G40" i="3" s="1"/>
  <c r="CO41" i="3"/>
  <c r="D40" i="3" s="1"/>
  <c r="CS42" i="3"/>
  <c r="CS43" i="3"/>
  <c r="H59" i="3" s="1"/>
  <c r="D73" i="3"/>
  <c r="CT44" i="3"/>
  <c r="BS121" i="3"/>
  <c r="CD121" i="3"/>
  <c r="CT41" i="3"/>
  <c r="I40" i="3" s="1"/>
  <c r="CS40" i="3"/>
  <c r="CQ115" i="3"/>
  <c r="CQ44" i="3"/>
  <c r="BS120" i="3"/>
  <c r="CD120" i="3"/>
  <c r="CR115" i="3"/>
  <c r="CF121" i="3"/>
  <c r="CQ121" i="3" s="1"/>
  <c r="F79" i="3" s="1"/>
  <c r="BU120" i="3"/>
  <c r="BU122" i="3"/>
  <c r="BU121" i="3"/>
  <c r="CF122" i="3"/>
  <c r="CF120" i="3"/>
  <c r="CQ116" i="3"/>
  <c r="F73" i="3" s="1"/>
  <c r="BS122" i="3"/>
  <c r="CD122" i="3"/>
  <c r="CR117" i="3"/>
  <c r="CQ40" i="3"/>
  <c r="CP42" i="3"/>
  <c r="CP117" i="3"/>
  <c r="F92" i="3"/>
  <c r="CR119" i="3"/>
  <c r="CR118" i="3"/>
  <c r="G92" i="3" s="1"/>
  <c r="BR124" i="3"/>
  <c r="BR123" i="3"/>
  <c r="BR48" i="3"/>
  <c r="BB23" i="3" s="1"/>
  <c r="BR49" i="3"/>
  <c r="CO42" i="3"/>
  <c r="CO43" i="3"/>
  <c r="CS116" i="3"/>
  <c r="H73" i="3" s="1"/>
  <c r="CI45" i="3"/>
  <c r="BX45" i="3"/>
  <c r="CE45" i="3"/>
  <c r="CG45" i="3"/>
  <c r="CD45" i="3"/>
  <c r="BS45" i="3"/>
  <c r="BW45" i="3"/>
  <c r="BU45" i="3"/>
  <c r="BT45" i="3"/>
  <c r="BV45" i="3"/>
  <c r="CH45" i="3"/>
  <c r="CF45" i="3"/>
  <c r="CS41" i="3"/>
  <c r="H40" i="3" s="1"/>
  <c r="CO44" i="3"/>
  <c r="CI47" i="3"/>
  <c r="BX47" i="3"/>
  <c r="BU47" i="3"/>
  <c r="CG47" i="3"/>
  <c r="BT47" i="3"/>
  <c r="BS47" i="3"/>
  <c r="CH47" i="3"/>
  <c r="CE47" i="3"/>
  <c r="CD47" i="3"/>
  <c r="CF47" i="3"/>
  <c r="BW47" i="3"/>
  <c r="BV47" i="3"/>
  <c r="G73" i="3"/>
  <c r="BA24" i="3"/>
  <c r="BY22" i="2"/>
  <c r="AJ23" i="2"/>
  <c r="AH23" i="2"/>
  <c r="AI23" i="2"/>
  <c r="B24" i="2"/>
  <c r="AS24" i="2"/>
  <c r="E24" i="2"/>
  <c r="AU24" i="2"/>
  <c r="D24" i="2"/>
  <c r="AA24" i="2"/>
  <c r="C24" i="2"/>
  <c r="Z24" i="2"/>
  <c r="Y24" i="2"/>
  <c r="AV24" i="2"/>
  <c r="X24" i="2"/>
  <c r="G24" i="2"/>
  <c r="AT24" i="2"/>
  <c r="BD24" i="2" s="1"/>
  <c r="F24" i="2"/>
  <c r="CA22" i="2"/>
  <c r="CH22" i="2" s="1"/>
  <c r="V23" i="2"/>
  <c r="BM23" i="2"/>
  <c r="U23" i="2"/>
  <c r="T23" i="2"/>
  <c r="S23" i="2"/>
  <c r="R23" i="2"/>
  <c r="Q23" i="2"/>
  <c r="O23" i="2"/>
  <c r="BP23" i="2"/>
  <c r="CB22" i="2"/>
  <c r="CD22" i="2"/>
  <c r="CC22" i="2"/>
  <c r="CG22" i="2"/>
  <c r="CF22" i="2"/>
  <c r="CE22" i="2"/>
  <c r="BN23" i="2"/>
  <c r="M23" i="2"/>
  <c r="BC24" i="2"/>
  <c r="BQ23" i="2"/>
  <c r="P23" i="2"/>
  <c r="BZ22" i="2"/>
  <c r="BG23" i="2"/>
  <c r="BL23" i="2"/>
  <c r="BK23" i="2"/>
  <c r="BJ23" i="2"/>
  <c r="BI23" i="2"/>
  <c r="BH23" i="2"/>
  <c r="BO23" i="2"/>
  <c r="N23" i="2"/>
  <c r="AQ23" i="2"/>
  <c r="AP23" i="2"/>
  <c r="AO23" i="2"/>
  <c r="AN23" i="2"/>
  <c r="AM23" i="2"/>
  <c r="AL23" i="2"/>
  <c r="CI123" i="3" l="1"/>
  <c r="CI124" i="3"/>
  <c r="BX123" i="3"/>
  <c r="BX124" i="3"/>
  <c r="CT122" i="3"/>
  <c r="I75" i="3"/>
  <c r="I91" i="3"/>
  <c r="CQ45" i="3"/>
  <c r="G91" i="3"/>
  <c r="CR120" i="3"/>
  <c r="G75" i="3" s="1"/>
  <c r="Y92" i="3"/>
  <c r="CS122" i="3"/>
  <c r="H91" i="3" s="1"/>
  <c r="CR122" i="3"/>
  <c r="CO47" i="3"/>
  <c r="CT45" i="3"/>
  <c r="CQ47" i="3"/>
  <c r="F58" i="3" s="1"/>
  <c r="CO121" i="3"/>
  <c r="CS47" i="3"/>
  <c r="CO120" i="3"/>
  <c r="CS46" i="3"/>
  <c r="H46" i="3" s="1"/>
  <c r="CF124" i="3"/>
  <c r="CF123" i="3"/>
  <c r="BU124" i="3"/>
  <c r="BU123" i="3"/>
  <c r="CR45" i="3"/>
  <c r="G42" i="3" s="1"/>
  <c r="CS45" i="3"/>
  <c r="H42" i="3" s="1"/>
  <c r="CP45" i="3"/>
  <c r="E42" i="3" s="1"/>
  <c r="D75" i="3"/>
  <c r="BR126" i="3"/>
  <c r="BR127" i="3"/>
  <c r="BR125" i="3"/>
  <c r="BR128" i="3"/>
  <c r="BR52" i="3"/>
  <c r="BR50" i="3"/>
  <c r="BR51" i="3"/>
  <c r="BR53" i="3"/>
  <c r="BB24" i="3" s="1"/>
  <c r="BX49" i="3"/>
  <c r="CI49" i="3"/>
  <c r="CT49" i="3" s="1"/>
  <c r="I52" i="3" s="1"/>
  <c r="BV49" i="3"/>
  <c r="BU49" i="3"/>
  <c r="BT49" i="3"/>
  <c r="CF49" i="3"/>
  <c r="CE49" i="3"/>
  <c r="BS49" i="3"/>
  <c r="CH49" i="3"/>
  <c r="CD49" i="3"/>
  <c r="BW49" i="3"/>
  <c r="CG49" i="3"/>
  <c r="CQ120" i="3"/>
  <c r="F75" i="3" s="1"/>
  <c r="H58" i="3"/>
  <c r="CS120" i="3"/>
  <c r="H75" i="3" s="1"/>
  <c r="BT124" i="3"/>
  <c r="CE124" i="3"/>
  <c r="BT123" i="3"/>
  <c r="CE123" i="3"/>
  <c r="CR47" i="3"/>
  <c r="G58" i="3" s="1"/>
  <c r="CI48" i="3"/>
  <c r="BX48" i="3"/>
  <c r="BS48" i="3"/>
  <c r="BU48" i="3"/>
  <c r="CF48" i="3"/>
  <c r="BT48" i="3"/>
  <c r="CH48" i="3"/>
  <c r="CE48" i="3"/>
  <c r="CD48" i="3"/>
  <c r="CG48" i="3"/>
  <c r="BW48" i="3"/>
  <c r="BV48" i="3"/>
  <c r="CQ122" i="3"/>
  <c r="F91" i="3" s="1"/>
  <c r="F42" i="3"/>
  <c r="I42" i="3"/>
  <c r="Y40" i="3"/>
  <c r="BW123" i="3"/>
  <c r="BW124" i="3"/>
  <c r="CH123" i="3"/>
  <c r="CH124" i="3"/>
  <c r="CG123" i="3"/>
  <c r="CG124" i="3"/>
  <c r="BV123" i="3"/>
  <c r="BV124" i="3"/>
  <c r="BS123" i="3"/>
  <c r="CD123" i="3"/>
  <c r="CO122" i="3"/>
  <c r="D91" i="3" s="1"/>
  <c r="CP121" i="3"/>
  <c r="BS124" i="3"/>
  <c r="CD124" i="3"/>
  <c r="CP122" i="3"/>
  <c r="E91" i="3" s="1"/>
  <c r="CO46" i="3"/>
  <c r="D46" i="3" s="1"/>
  <c r="CT47" i="3"/>
  <c r="I58" i="3" s="1"/>
  <c r="D59" i="3"/>
  <c r="Y73" i="3"/>
  <c r="CR121" i="3"/>
  <c r="G79" i="3" s="1"/>
  <c r="CQ46" i="3"/>
  <c r="F46" i="3" s="1"/>
  <c r="CP47" i="3"/>
  <c r="E58" i="3" s="1"/>
  <c r="CO45" i="3"/>
  <c r="D42" i="3" s="1"/>
  <c r="D58" i="3"/>
  <c r="CP120" i="3"/>
  <c r="E75" i="3" s="1"/>
  <c r="CR46" i="3"/>
  <c r="G46" i="3" s="1"/>
  <c r="BA25" i="3"/>
  <c r="CA23" i="2"/>
  <c r="BX23" i="2"/>
  <c r="BY23" i="2"/>
  <c r="CH23" i="2" s="1"/>
  <c r="BR24" i="2"/>
  <c r="BR25" i="2" s="1"/>
  <c r="G25" i="2"/>
  <c r="AO24" i="2"/>
  <c r="AN24" i="2"/>
  <c r="AM24" i="2"/>
  <c r="AL24" i="2"/>
  <c r="AQ24" i="2"/>
  <c r="AP24" i="2"/>
  <c r="BO24" i="2"/>
  <c r="N24" i="2"/>
  <c r="AJ24" i="2"/>
  <c r="S24" i="2"/>
  <c r="R24" i="2"/>
  <c r="Q24" i="2"/>
  <c r="V24" i="2"/>
  <c r="BM24" i="2"/>
  <c r="U24" i="2"/>
  <c r="T24" i="2"/>
  <c r="BF24" i="2"/>
  <c r="AH24" i="2"/>
  <c r="BP24" i="2"/>
  <c r="O24" i="2"/>
  <c r="AK24" i="2"/>
  <c r="BN24" i="2"/>
  <c r="BX24" i="2" s="1"/>
  <c r="M24" i="2"/>
  <c r="BQ24" i="2"/>
  <c r="P24" i="2"/>
  <c r="AI24" i="2"/>
  <c r="CB23" i="2"/>
  <c r="CD23" i="2"/>
  <c r="CF23" i="2"/>
  <c r="CE23" i="2"/>
  <c r="CG23" i="2"/>
  <c r="CC23" i="2"/>
  <c r="BK24" i="2"/>
  <c r="BJ24" i="2"/>
  <c r="BI24" i="2"/>
  <c r="BH24" i="2"/>
  <c r="BG24" i="2"/>
  <c r="BL24" i="2"/>
  <c r="BE24" i="2"/>
  <c r="BZ23" i="2"/>
  <c r="BX127" i="3" l="1"/>
  <c r="CI127" i="3"/>
  <c r="CT127" i="3" s="1"/>
  <c r="I93" i="3" s="1"/>
  <c r="BX126" i="3"/>
  <c r="CI126" i="3"/>
  <c r="CT126" i="3" s="1"/>
  <c r="BX128" i="3"/>
  <c r="BX147" i="3" s="1"/>
  <c r="BX125" i="3"/>
  <c r="CI128" i="3"/>
  <c r="CI125" i="3"/>
  <c r="CO49" i="3"/>
  <c r="D52" i="3" s="1"/>
  <c r="CT124" i="3"/>
  <c r="I85" i="3" s="1"/>
  <c r="CT123" i="3"/>
  <c r="I86" i="3" s="1"/>
  <c r="CP123" i="3"/>
  <c r="CS124" i="3"/>
  <c r="H85" i="3" s="1"/>
  <c r="CQ49" i="3"/>
  <c r="CP124" i="3"/>
  <c r="E85" i="3" s="1"/>
  <c r="CR123" i="3"/>
  <c r="CS123" i="3"/>
  <c r="CT48" i="3"/>
  <c r="CO124" i="3"/>
  <c r="D85" i="3" s="1"/>
  <c r="CQ124" i="3"/>
  <c r="F85" i="3" s="1"/>
  <c r="Y42" i="3"/>
  <c r="CO48" i="3"/>
  <c r="CI53" i="3"/>
  <c r="BX53" i="3"/>
  <c r="CH53" i="3"/>
  <c r="CF53" i="3"/>
  <c r="CE53" i="3"/>
  <c r="BS53" i="3"/>
  <c r="BW53" i="3"/>
  <c r="BV53" i="3"/>
  <c r="CD53" i="3"/>
  <c r="BU53" i="3"/>
  <c r="CG53" i="3"/>
  <c r="BT53" i="3"/>
  <c r="BR71" i="3"/>
  <c r="Y75" i="3"/>
  <c r="Y59" i="3"/>
  <c r="CP48" i="3"/>
  <c r="CP49" i="3"/>
  <c r="E52" i="3" s="1"/>
  <c r="BX51" i="3"/>
  <c r="CI51" i="3"/>
  <c r="BS51" i="3"/>
  <c r="CH51" i="3"/>
  <c r="CF51" i="3"/>
  <c r="CE51" i="3"/>
  <c r="BW51" i="3"/>
  <c r="BV51" i="3"/>
  <c r="CD51" i="3"/>
  <c r="BU51" i="3"/>
  <c r="BT51" i="3"/>
  <c r="CG51" i="3"/>
  <c r="BV126" i="3"/>
  <c r="CG125" i="3"/>
  <c r="BV125" i="3"/>
  <c r="CG126" i="3"/>
  <c r="CG127" i="3"/>
  <c r="BV127" i="3"/>
  <c r="CG128" i="3"/>
  <c r="BV128" i="3"/>
  <c r="CR124" i="3"/>
  <c r="G85" i="3" s="1"/>
  <c r="CS48" i="3"/>
  <c r="F38" i="3"/>
  <c r="F52" i="3"/>
  <c r="BX50" i="3"/>
  <c r="CI50" i="3"/>
  <c r="BV50" i="3"/>
  <c r="BU50" i="3"/>
  <c r="BT50" i="3"/>
  <c r="CG50" i="3"/>
  <c r="CR50" i="3" s="1"/>
  <c r="CF50" i="3"/>
  <c r="BS50" i="3"/>
  <c r="CE50" i="3"/>
  <c r="BW50" i="3"/>
  <c r="CH50" i="3"/>
  <c r="CD50" i="3"/>
  <c r="CO50" i="3" s="1"/>
  <c r="Y58" i="3"/>
  <c r="Y46" i="3"/>
  <c r="E71" i="3"/>
  <c r="E79" i="3"/>
  <c r="CI52" i="3"/>
  <c r="BX52" i="3"/>
  <c r="CD52" i="3"/>
  <c r="BW52" i="3"/>
  <c r="CG52" i="3"/>
  <c r="BV52" i="3"/>
  <c r="BT52" i="3"/>
  <c r="CH52" i="3"/>
  <c r="CE52" i="3"/>
  <c r="BU52" i="3"/>
  <c r="BS52" i="3"/>
  <c r="CF52" i="3"/>
  <c r="CQ48" i="3"/>
  <c r="CR49" i="3"/>
  <c r="G52" i="3" s="1"/>
  <c r="BS128" i="3"/>
  <c r="CD128" i="3"/>
  <c r="BR147" i="3"/>
  <c r="Y91" i="3"/>
  <c r="BS125" i="3"/>
  <c r="CD125" i="3"/>
  <c r="CQ123" i="3"/>
  <c r="CH126" i="3"/>
  <c r="CH125" i="3"/>
  <c r="BW126" i="3"/>
  <c r="BW125" i="3"/>
  <c r="CH127" i="3"/>
  <c r="BW127" i="3"/>
  <c r="CH128" i="3"/>
  <c r="BW128" i="3"/>
  <c r="CF128" i="3"/>
  <c r="CF125" i="3"/>
  <c r="BU128" i="3"/>
  <c r="BU125" i="3"/>
  <c r="CF126" i="3"/>
  <c r="BU126" i="3"/>
  <c r="CF127" i="3"/>
  <c r="BU127" i="3"/>
  <c r="BS127" i="3"/>
  <c r="CD127" i="3"/>
  <c r="BT126" i="3"/>
  <c r="CE126" i="3"/>
  <c r="BT128" i="3"/>
  <c r="BT125" i="3"/>
  <c r="CE128" i="3"/>
  <c r="CE125" i="3"/>
  <c r="CE127" i="3"/>
  <c r="BT127" i="3"/>
  <c r="BY24" i="2"/>
  <c r="CH24" i="2" s="1"/>
  <c r="CO123" i="3"/>
  <c r="CR48" i="3"/>
  <c r="CS49" i="3"/>
  <c r="H52" i="3" s="1"/>
  <c r="BS126" i="3"/>
  <c r="CD126" i="3"/>
  <c r="BA26" i="3"/>
  <c r="BB25" i="3"/>
  <c r="CA24" i="2"/>
  <c r="CE24" i="2"/>
  <c r="CC24" i="2"/>
  <c r="CF24" i="2"/>
  <c r="CB24" i="2"/>
  <c r="CG24" i="2"/>
  <c r="CD24" i="2"/>
  <c r="BZ24" i="2"/>
  <c r="BT147" i="3" l="1"/>
  <c r="CT128" i="3"/>
  <c r="CI147" i="3"/>
  <c r="CT125" i="3"/>
  <c r="I84" i="3" s="1"/>
  <c r="BW147" i="3"/>
  <c r="CE147" i="3"/>
  <c r="CH147" i="3"/>
  <c r="BU147" i="3"/>
  <c r="BV147" i="3"/>
  <c r="CP127" i="3"/>
  <c r="CQ125" i="3"/>
  <c r="CS125" i="3"/>
  <c r="H84" i="3" s="1"/>
  <c r="CG147" i="3"/>
  <c r="CF147" i="3"/>
  <c r="CR127" i="3"/>
  <c r="CT50" i="3"/>
  <c r="I51" i="3" s="1"/>
  <c r="CP52" i="3"/>
  <c r="E60" i="3" s="1"/>
  <c r="CO126" i="3"/>
  <c r="D68" i="3" s="1"/>
  <c r="CP50" i="3"/>
  <c r="G53" i="3"/>
  <c r="CR51" i="3"/>
  <c r="G35" i="3" s="1"/>
  <c r="CS51" i="3"/>
  <c r="H35" i="3" s="1"/>
  <c r="Y85" i="3"/>
  <c r="CQ50" i="3"/>
  <c r="H53" i="3"/>
  <c r="CR126" i="3"/>
  <c r="G86" i="3" s="1"/>
  <c r="CT51" i="3"/>
  <c r="I53" i="3" s="1"/>
  <c r="CD147" i="3"/>
  <c r="F36" i="3"/>
  <c r="F51" i="3"/>
  <c r="Y38" i="3"/>
  <c r="G74" i="3"/>
  <c r="G93" i="3"/>
  <c r="BV71" i="3"/>
  <c r="F69" i="3"/>
  <c r="F84" i="3"/>
  <c r="CO128" i="3"/>
  <c r="BS147" i="3"/>
  <c r="CT52" i="3"/>
  <c r="I60" i="3" s="1"/>
  <c r="G36" i="3"/>
  <c r="G51" i="3"/>
  <c r="BW71" i="3"/>
  <c r="CP125" i="3"/>
  <c r="CO127" i="3"/>
  <c r="CQ128" i="3"/>
  <c r="CS126" i="3"/>
  <c r="H68" i="3" s="1"/>
  <c r="CS52" i="3"/>
  <c r="BS71" i="3"/>
  <c r="CP128" i="3"/>
  <c r="D36" i="3"/>
  <c r="D51" i="3"/>
  <c r="CR125" i="3"/>
  <c r="CO51" i="3"/>
  <c r="D35" i="3" s="1"/>
  <c r="CP53" i="3"/>
  <c r="CE71" i="3"/>
  <c r="Y52" i="3"/>
  <c r="CQ127" i="3"/>
  <c r="F93" i="3" s="1"/>
  <c r="CS128" i="3"/>
  <c r="Y71" i="3"/>
  <c r="CS50" i="3"/>
  <c r="BT71" i="3"/>
  <c r="CQ53" i="3"/>
  <c r="CF71" i="3"/>
  <c r="CP126" i="3"/>
  <c r="E68" i="3" s="1"/>
  <c r="CO125" i="3"/>
  <c r="CR52" i="3"/>
  <c r="G60" i="3" s="1"/>
  <c r="CR53" i="3"/>
  <c r="CG71" i="3"/>
  <c r="CS53" i="3"/>
  <c r="CH71" i="3"/>
  <c r="D86" i="3"/>
  <c r="E74" i="3"/>
  <c r="E93" i="3"/>
  <c r="CQ126" i="3"/>
  <c r="F68" i="3" s="1"/>
  <c r="CS127" i="3"/>
  <c r="CQ52" i="3"/>
  <c r="F60" i="3" s="1"/>
  <c r="E36" i="3"/>
  <c r="E51" i="3"/>
  <c r="CR128" i="3"/>
  <c r="CP51" i="3"/>
  <c r="E53" i="3" s="1"/>
  <c r="BU71" i="3"/>
  <c r="BX71" i="3"/>
  <c r="CO52" i="3"/>
  <c r="CQ51" i="3"/>
  <c r="F35" i="3" s="1"/>
  <c r="CO53" i="3"/>
  <c r="CD71" i="3"/>
  <c r="CT53" i="3"/>
  <c r="CI71" i="3"/>
  <c r="BA27" i="3"/>
  <c r="BB26" i="3"/>
  <c r="CT147" i="3" l="1"/>
  <c r="I96" i="3"/>
  <c r="I97" i="3" s="1"/>
  <c r="E86" i="3"/>
  <c r="G82" i="3"/>
  <c r="CR147" i="3"/>
  <c r="G96" i="3"/>
  <c r="H82" i="3"/>
  <c r="CS147" i="3"/>
  <c r="H96" i="3"/>
  <c r="CP147" i="3"/>
  <c r="E96" i="3"/>
  <c r="F86" i="3"/>
  <c r="CQ147" i="3"/>
  <c r="F96" i="3"/>
  <c r="H86" i="3"/>
  <c r="H36" i="3"/>
  <c r="H51" i="3"/>
  <c r="Y35" i="3"/>
  <c r="G69" i="3"/>
  <c r="G84" i="3"/>
  <c r="H41" i="3"/>
  <c r="H60" i="3"/>
  <c r="CT71" i="3"/>
  <c r="I37" i="3"/>
  <c r="I63" i="3"/>
  <c r="Y36" i="3"/>
  <c r="F82" i="3"/>
  <c r="F70" i="3"/>
  <c r="CS71" i="3"/>
  <c r="H63" i="3"/>
  <c r="D74" i="3"/>
  <c r="D93" i="3"/>
  <c r="CO71" i="3"/>
  <c r="D63" i="3"/>
  <c r="F53" i="3"/>
  <c r="E69" i="3"/>
  <c r="E84" i="3"/>
  <c r="Y68" i="3"/>
  <c r="D41" i="3"/>
  <c r="D60" i="3"/>
  <c r="H74" i="3"/>
  <c r="H93" i="3"/>
  <c r="G49" i="3"/>
  <c r="CR71" i="3"/>
  <c r="G37" i="3"/>
  <c r="G63" i="3"/>
  <c r="F49" i="3"/>
  <c r="CQ71" i="3"/>
  <c r="F63" i="3"/>
  <c r="D69" i="3"/>
  <c r="D84" i="3"/>
  <c r="CP71" i="3"/>
  <c r="E63" i="3"/>
  <c r="D53" i="3"/>
  <c r="D82" i="3"/>
  <c r="CO147" i="3"/>
  <c r="D79" i="3"/>
  <c r="D96" i="3"/>
  <c r="BB27" i="3"/>
  <c r="BA28" i="3"/>
  <c r="G64" i="3" l="1"/>
  <c r="F97" i="3"/>
  <c r="H97" i="3"/>
  <c r="Y86" i="3"/>
  <c r="Y51" i="3"/>
  <c r="Y49" i="3"/>
  <c r="Y41" i="3"/>
  <c r="F64" i="3"/>
  <c r="Y60" i="3"/>
  <c r="Y96" i="3"/>
  <c r="Y70" i="3"/>
  <c r="Y79" i="3"/>
  <c r="Y37" i="3"/>
  <c r="Y63" i="3"/>
  <c r="Y74" i="3"/>
  <c r="Y69" i="3"/>
  <c r="D97" i="3"/>
  <c r="E97" i="3"/>
  <c r="Y82" i="3"/>
  <c r="E64" i="3"/>
  <c r="Y53" i="3"/>
  <c r="D64" i="3"/>
  <c r="H64" i="3"/>
  <c r="I64" i="3"/>
  <c r="Y84" i="3"/>
  <c r="Y93" i="3"/>
  <c r="G97" i="3"/>
  <c r="BB28" i="3"/>
  <c r="BA29" i="3"/>
  <c r="Y97" i="3" l="1"/>
  <c r="Y64" i="3"/>
  <c r="BB29" i="3"/>
  <c r="BA30" i="3"/>
  <c r="AU25" i="2"/>
  <c r="W25" i="2"/>
  <c r="D25" i="2"/>
  <c r="AS25" i="2"/>
  <c r="C25" i="2"/>
  <c r="Z25" i="2"/>
  <c r="B25" i="2"/>
  <c r="AV25" i="2"/>
  <c r="X25" i="2"/>
  <c r="E25" i="2"/>
  <c r="AT25" i="2"/>
  <c r="AA25" i="2"/>
  <c r="F25" i="2"/>
  <c r="Y25" i="2"/>
  <c r="AR25" i="2"/>
  <c r="AH25" i="2" l="1"/>
  <c r="P25" i="2"/>
  <c r="AK25" i="2"/>
  <c r="M25" i="2"/>
  <c r="N25" i="2"/>
  <c r="O25" i="2"/>
  <c r="AM25" i="2"/>
  <c r="AO25" i="2"/>
  <c r="AP25" i="2"/>
  <c r="AN25" i="2"/>
  <c r="AQ25" i="2"/>
  <c r="AL25" i="2"/>
  <c r="T25" i="2"/>
  <c r="V25" i="2"/>
  <c r="U25" i="2"/>
  <c r="S25" i="2"/>
  <c r="R25" i="2"/>
  <c r="Q25" i="2"/>
  <c r="AI25" i="2"/>
  <c r="AJ25" i="2"/>
  <c r="BA31" i="3"/>
  <c r="BB30" i="3"/>
  <c r="BN25" i="2"/>
  <c r="BQ25" i="2"/>
  <c r="BC25" i="2"/>
  <c r="BI25" i="2"/>
  <c r="BM25" i="2"/>
  <c r="BD25" i="2"/>
  <c r="BJ25" i="2"/>
  <c r="BF25" i="2"/>
  <c r="BL25" i="2"/>
  <c r="BG25" i="2"/>
  <c r="BH25" i="2"/>
  <c r="BO25" i="2"/>
  <c r="BE25" i="2"/>
  <c r="BK25" i="2"/>
  <c r="BP25" i="2"/>
  <c r="BA32" i="3" l="1"/>
  <c r="BB31" i="3"/>
  <c r="BY25" i="2"/>
  <c r="CD25" i="2"/>
  <c r="CF25" i="2"/>
  <c r="CG25" i="2"/>
  <c r="CC25" i="2"/>
  <c r="CE25" i="2"/>
  <c r="CB25" i="2"/>
  <c r="CA25" i="2"/>
  <c r="CH25" i="2" s="1"/>
  <c r="BZ25" i="2"/>
  <c r="BX25" i="2"/>
  <c r="BA33" i="3" l="1"/>
  <c r="BB32" i="3"/>
  <c r="BB33" i="3" l="1"/>
  <c r="BA34" i="3"/>
  <c r="BB34" i="3" l="1"/>
  <c r="BA35" i="3"/>
  <c r="BA36" i="3" l="1"/>
  <c r="BB35" i="3"/>
  <c r="BA37" i="3" l="1"/>
  <c r="BB36" i="3"/>
  <c r="BB37" i="3" l="1"/>
  <c r="BA38" i="3"/>
  <c r="BA39" i="3" l="1"/>
  <c r="BB38" i="3"/>
  <c r="BB39" i="3" l="1"/>
  <c r="BA40" i="3"/>
  <c r="BB40" i="3" l="1"/>
  <c r="BA41" i="3"/>
  <c r="BA42" i="3" l="1"/>
  <c r="BB42" i="3" s="1"/>
  <c r="BB41" i="3"/>
</calcChain>
</file>

<file path=xl/sharedStrings.xml><?xml version="1.0" encoding="utf-8"?>
<sst xmlns="http://schemas.openxmlformats.org/spreadsheetml/2006/main" count="2219" uniqueCount="546">
  <si>
    <t>Precinct Name</t>
  </si>
  <si>
    <t>Registered Voters</t>
  </si>
  <si>
    <t>Votes Cast</t>
  </si>
  <si>
    <t>Turnout</t>
  </si>
  <si>
    <t>Anderson/Lucey</t>
  </si>
  <si>
    <t>Carter/Mondale</t>
  </si>
  <si>
    <t>Clark/Koch</t>
  </si>
  <si>
    <t>Reagan/Bush</t>
  </si>
  <si>
    <t>Write-In</t>
  </si>
  <si>
    <t>HD</t>
  </si>
  <si>
    <t>Type</t>
  </si>
  <si>
    <t>Clover Pass</t>
  </si>
  <si>
    <t>Coffman Cove</t>
  </si>
  <si>
    <t>Craig</t>
  </si>
  <si>
    <t>Hydaburg</t>
  </si>
  <si>
    <t>Kasaan</t>
  </si>
  <si>
    <t>Ketchikan 1</t>
  </si>
  <si>
    <t>Ketchikan 2</t>
  </si>
  <si>
    <t>Ketchikan 3</t>
  </si>
  <si>
    <t>Ketchikan 4</t>
  </si>
  <si>
    <t>Ketchikan 5</t>
  </si>
  <si>
    <t>Ketchikan 6</t>
  </si>
  <si>
    <t>Ketchikan 7</t>
  </si>
  <si>
    <t>Ketchikan 8</t>
  </si>
  <si>
    <t>Klawock</t>
  </si>
  <si>
    <t>Metlakatla</t>
  </si>
  <si>
    <t>Mountain Point</t>
  </si>
  <si>
    <t>Mud Bay</t>
  </si>
  <si>
    <t>Myers Chuck</t>
  </si>
  <si>
    <t>Naukati</t>
  </si>
  <si>
    <t>Pennock-Gravina</t>
  </si>
  <si>
    <t>Point Baker</t>
  </si>
  <si>
    <t>Port Alice</t>
  </si>
  <si>
    <t>Saxman (Revilla)</t>
  </si>
  <si>
    <t>Thorne Bay</t>
  </si>
  <si>
    <t>Wacker</t>
  </si>
  <si>
    <t>Ward Cove</t>
  </si>
  <si>
    <t>Whale Pass</t>
  </si>
  <si>
    <t>Absentee</t>
  </si>
  <si>
    <t>Question</t>
  </si>
  <si>
    <t>Total</t>
  </si>
  <si>
    <t>ED</t>
  </si>
  <si>
    <t>ABS</t>
  </si>
  <si>
    <t>QUE</t>
  </si>
  <si>
    <t>TOT</t>
  </si>
  <si>
    <t>Angoon</t>
  </si>
  <si>
    <t>Gustavus</t>
  </si>
  <si>
    <t>Hoonah</t>
  </si>
  <si>
    <t>Kake</t>
  </si>
  <si>
    <t>Kupreanof</t>
  </si>
  <si>
    <t>Petersburg 1</t>
  </si>
  <si>
    <t>Petersburg 2</t>
  </si>
  <si>
    <t>Rowan Bay</t>
  </si>
  <si>
    <t>Scow Bay</t>
  </si>
  <si>
    <t>Tenakee Springs</t>
  </si>
  <si>
    <t>Wrangell 1</t>
  </si>
  <si>
    <t>Wrangell 2</t>
  </si>
  <si>
    <t>Elfin Cove</t>
  </si>
  <si>
    <t>Halibut Point</t>
  </si>
  <si>
    <t>Jamestown Bay</t>
  </si>
  <si>
    <t>Lasianski (Pelican)</t>
  </si>
  <si>
    <t>Malaspina</t>
  </si>
  <si>
    <t>Mt Edgecumbe</t>
  </si>
  <si>
    <t>Port Alexander</t>
  </si>
  <si>
    <t>Sitka 1</t>
  </si>
  <si>
    <t>Sitka 2</t>
  </si>
  <si>
    <t>Sitka 3</t>
  </si>
  <si>
    <t>Sitka 4</t>
  </si>
  <si>
    <t>Yakutat</t>
  </si>
  <si>
    <t>Auke Bay</t>
  </si>
  <si>
    <t>Chilkat</t>
  </si>
  <si>
    <t>Douglas 1</t>
  </si>
  <si>
    <t>Douglas 2</t>
  </si>
  <si>
    <t>Haines 1</t>
  </si>
  <si>
    <t>Haines 2</t>
  </si>
  <si>
    <t>Juneau 1</t>
  </si>
  <si>
    <t>Juneau 2</t>
  </si>
  <si>
    <t>Juneau 3</t>
  </si>
  <si>
    <t>Juneau 4</t>
  </si>
  <si>
    <t>Juneau 6</t>
  </si>
  <si>
    <t>Juneau 5</t>
  </si>
  <si>
    <t>Juneau 7</t>
  </si>
  <si>
    <t>Juneau 9</t>
  </si>
  <si>
    <t>Juneau Airport</t>
  </si>
  <si>
    <t>Klukwan</t>
  </si>
  <si>
    <t>Lemon Creek</t>
  </si>
  <si>
    <t>Lower Mendenhall 1</t>
  </si>
  <si>
    <t>Lower Mendenhall 2</t>
  </si>
  <si>
    <t>Lynn Canal</t>
  </si>
  <si>
    <t>North Douglas</t>
  </si>
  <si>
    <t>Peninsula</t>
  </si>
  <si>
    <t>Salmon Creek</t>
  </si>
  <si>
    <t>Sheep Creek</t>
  </si>
  <si>
    <t>Skagway</t>
  </si>
  <si>
    <t>Switzer Creek</t>
  </si>
  <si>
    <t>Upper Mendenhall 1</t>
  </si>
  <si>
    <t>Upper Mendenhall 2</t>
  </si>
  <si>
    <t>Bear Creek</t>
  </si>
  <si>
    <t>Cooper Landing</t>
  </si>
  <si>
    <t>Copper Center</t>
  </si>
  <si>
    <t>Cordova</t>
  </si>
  <si>
    <t>Eyak</t>
  </si>
  <si>
    <t>Glenallen</t>
  </si>
  <si>
    <t>Hope</t>
  </si>
  <si>
    <t>Kenny Lake</t>
  </si>
  <si>
    <t>Moose Pass</t>
  </si>
  <si>
    <t>Seward 1</t>
  </si>
  <si>
    <t>Seward 2</t>
  </si>
  <si>
    <t>Valdez 1</t>
  </si>
  <si>
    <t>Valdez 2</t>
  </si>
  <si>
    <t>Valdez 3</t>
  </si>
  <si>
    <t>Whittier</t>
  </si>
  <si>
    <t>Anchorage 4</t>
  </si>
  <si>
    <t>Anchorage 6</t>
  </si>
  <si>
    <t>Anchorage 11</t>
  </si>
  <si>
    <t>Anchorage 12</t>
  </si>
  <si>
    <t>Anchorage 14</t>
  </si>
  <si>
    <t>Anchorage 17</t>
  </si>
  <si>
    <t>Anchorage 19</t>
  </si>
  <si>
    <t>Anchorage 21</t>
  </si>
  <si>
    <t>Anchorage 25</t>
  </si>
  <si>
    <t>Anchorage 30</t>
  </si>
  <si>
    <t>Anchorage 27</t>
  </si>
  <si>
    <t>Anchorage 28</t>
  </si>
  <si>
    <t>Anchorage 29</t>
  </si>
  <si>
    <t>Anchorage 40</t>
  </si>
  <si>
    <t>Anchorage 45</t>
  </si>
  <si>
    <t>Anchorage 139</t>
  </si>
  <si>
    <t>Anchorage 142</t>
  </si>
  <si>
    <t>Anchorage 144</t>
  </si>
  <si>
    <t>Anchorage 147</t>
  </si>
  <si>
    <t>Anchorage 148</t>
  </si>
  <si>
    <t>Anchorage 149</t>
  </si>
  <si>
    <t>Anchorage 150</t>
  </si>
  <si>
    <t>Anchorage 155</t>
  </si>
  <si>
    <t>Anchorage 160</t>
  </si>
  <si>
    <t>Anchorage 101</t>
  </si>
  <si>
    <t>Anchorage 102</t>
  </si>
  <si>
    <t>Anchorage 103</t>
  </si>
  <si>
    <t>Anchorage 105</t>
  </si>
  <si>
    <t>Anchorage 107</t>
  </si>
  <si>
    <t>Anchorage 109</t>
  </si>
  <si>
    <t>Anchorage 110</t>
  </si>
  <si>
    <t>Anchorage 22</t>
  </si>
  <si>
    <t>Anchorage 23</t>
  </si>
  <si>
    <t>Anchorage 24</t>
  </si>
  <si>
    <t>Anchorage 32</t>
  </si>
  <si>
    <t>Anchorage 33</t>
  </si>
  <si>
    <t>Anchorage 50</t>
  </si>
  <si>
    <t>Anchorage 135</t>
  </si>
  <si>
    <t>Anchorage 137</t>
  </si>
  <si>
    <t>Anchorage 138</t>
  </si>
  <si>
    <t>Anchorage 140</t>
  </si>
  <si>
    <t>Anchorage 141</t>
  </si>
  <si>
    <t>Anchorage 22A</t>
  </si>
  <si>
    <t>Anchorage 117</t>
  </si>
  <si>
    <t>Anchorage 118</t>
  </si>
  <si>
    <t>Anchorage 122</t>
  </si>
  <si>
    <t>Anchorage 123</t>
  </si>
  <si>
    <t>Anchorage 125</t>
  </si>
  <si>
    <t>Anchorage 126</t>
  </si>
  <si>
    <t>Anchorage 127</t>
  </si>
  <si>
    <t>Anchorage 128</t>
  </si>
  <si>
    <t>Anchorage 129</t>
  </si>
  <si>
    <t>Anchorage 130</t>
  </si>
  <si>
    <t>Anchorage 131</t>
  </si>
  <si>
    <t>Anchorage 132</t>
  </si>
  <si>
    <t>Anchorage 133</t>
  </si>
  <si>
    <t>Anchorage 134</t>
  </si>
  <si>
    <t>Anchorage 136</t>
  </si>
  <si>
    <t>Anchorage 180</t>
  </si>
  <si>
    <t>Anchorage 190</t>
  </si>
  <si>
    <t>Anchorage 195</t>
  </si>
  <si>
    <t>Anchorage 1</t>
  </si>
  <si>
    <t>Anchorage 2</t>
  </si>
  <si>
    <t>Anchorage 3</t>
  </si>
  <si>
    <t>Anchorage 7</t>
  </si>
  <si>
    <t>Anchorage 100</t>
  </si>
  <si>
    <t>Anchorage 111</t>
  </si>
  <si>
    <t>Anchorage 113</t>
  </si>
  <si>
    <t>Anchorage 114</t>
  </si>
  <si>
    <t>Anchorage 116</t>
  </si>
  <si>
    <t>Anchorage 119</t>
  </si>
  <si>
    <t>Anchorage 120</t>
  </si>
  <si>
    <t>Anchorage 121</t>
  </si>
  <si>
    <t>Anchorage 205</t>
  </si>
  <si>
    <t>Anchorage 5</t>
  </si>
  <si>
    <t>Anchorage 210</t>
  </si>
  <si>
    <t>Anchor Point</t>
  </si>
  <si>
    <t>Diamond Ridge</t>
  </si>
  <si>
    <t>English Bay</t>
  </si>
  <si>
    <t>Fritz Creek</t>
  </si>
  <si>
    <t>Homer 1</t>
  </si>
  <si>
    <t>Homer 2</t>
  </si>
  <si>
    <t>Kalifonsky</t>
  </si>
  <si>
    <t>Kenai 1</t>
  </si>
  <si>
    <t>Kenai 2</t>
  </si>
  <si>
    <t>Kenai 3</t>
  </si>
  <si>
    <t>Nikiski 1</t>
  </si>
  <si>
    <t>Nikiski 2</t>
  </si>
  <si>
    <t>Ninilchik</t>
  </si>
  <si>
    <t>Port Graham</t>
  </si>
  <si>
    <t>Ridgeway</t>
  </si>
  <si>
    <t>Seldovia</t>
  </si>
  <si>
    <t>Soldotna 1</t>
  </si>
  <si>
    <t>Soldotna 2</t>
  </si>
  <si>
    <t>Sterling</t>
  </si>
  <si>
    <t>Tustumena</t>
  </si>
  <si>
    <t>Tyonek</t>
  </si>
  <si>
    <t>Cape Chiniak</t>
  </si>
  <si>
    <t>Flats</t>
  </si>
  <si>
    <t>Kodiak 1</t>
  </si>
  <si>
    <t>Kodiak 2</t>
  </si>
  <si>
    <t>Kodiak 3</t>
  </si>
  <si>
    <t>Mission Road</t>
  </si>
  <si>
    <t>Ouzinkie</t>
  </si>
  <si>
    <t>Adak</t>
  </si>
  <si>
    <t>Akutan</t>
  </si>
  <si>
    <t>Alitak</t>
  </si>
  <si>
    <t>Atka</t>
  </si>
  <si>
    <t>Chignik</t>
  </si>
  <si>
    <t>Cold Bay</t>
  </si>
  <si>
    <t>Karluk</t>
  </si>
  <si>
    <t>King Cove</t>
  </si>
  <si>
    <t>Larsen Bay</t>
  </si>
  <si>
    <t>Nikolski</t>
  </si>
  <si>
    <t>Old Harbor</t>
  </si>
  <si>
    <t>Perryville</t>
  </si>
  <si>
    <t>Port Lions</t>
  </si>
  <si>
    <t>Sand Point</t>
  </si>
  <si>
    <t>Unalaska</t>
  </si>
  <si>
    <t>St Paul Island</t>
  </si>
  <si>
    <t>Aleknagik</t>
  </si>
  <si>
    <t>Clarks Point</t>
  </si>
  <si>
    <t>Dillingham</t>
  </si>
  <si>
    <t>Egegik</t>
  </si>
  <si>
    <t>Ekwok</t>
  </si>
  <si>
    <t>Goodnews Bay</t>
  </si>
  <si>
    <t>Iliamna</t>
  </si>
  <si>
    <t>Kakhonak Bay</t>
  </si>
  <si>
    <t>King Salmon</t>
  </si>
  <si>
    <t>Koliganek</t>
  </si>
  <si>
    <t>Kongiganak</t>
  </si>
  <si>
    <t>Kwigillingok</t>
  </si>
  <si>
    <t>Levelock</t>
  </si>
  <si>
    <t>Manokotak</t>
  </si>
  <si>
    <t>Naknek</t>
  </si>
  <si>
    <t>New Stuyahok</t>
  </si>
  <si>
    <t>Nondalton</t>
  </si>
  <si>
    <t>Pedro Bay</t>
  </si>
  <si>
    <t>Port Heiden</t>
  </si>
  <si>
    <t>Quinhagak</t>
  </si>
  <si>
    <t>South Naknek</t>
  </si>
  <si>
    <t>Togiak</t>
  </si>
  <si>
    <t>Kipnuk</t>
  </si>
  <si>
    <t>Akiachak</t>
  </si>
  <si>
    <t>Aniak</t>
  </si>
  <si>
    <t>Akiak</t>
  </si>
  <si>
    <t>Atmautlauk</t>
  </si>
  <si>
    <t>Bethel 1</t>
  </si>
  <si>
    <t>Bethel 2</t>
  </si>
  <si>
    <t>Bethel 3</t>
  </si>
  <si>
    <t>Chefornak</t>
  </si>
  <si>
    <t>Eek</t>
  </si>
  <si>
    <t>Kalskag</t>
  </si>
  <si>
    <t>Kasigluk</t>
  </si>
  <si>
    <t>Kwethluk</t>
  </si>
  <si>
    <t>Lower Kalskag</t>
  </si>
  <si>
    <t>Napakiak</t>
  </si>
  <si>
    <t>Napaskiak</t>
  </si>
  <si>
    <t>Newtok</t>
  </si>
  <si>
    <t>Nightmute</t>
  </si>
  <si>
    <t>Nunapitchuk</t>
  </si>
  <si>
    <t>Nunivak Island</t>
  </si>
  <si>
    <t>Tununak</t>
  </si>
  <si>
    <t>Tuntatuliak</t>
  </si>
  <si>
    <t>Toksook Bay</t>
  </si>
  <si>
    <t>Tuluksak</t>
  </si>
  <si>
    <t>Alakanuk</t>
  </si>
  <si>
    <t>Anvik</t>
  </si>
  <si>
    <t>Chevak</t>
  </si>
  <si>
    <t>Chuathbaluk</t>
  </si>
  <si>
    <t>Crooked Creek</t>
  </si>
  <si>
    <t>Emmonak</t>
  </si>
  <si>
    <t>Fortuna Ledge</t>
  </si>
  <si>
    <t>Galena</t>
  </si>
  <si>
    <t>Grayling</t>
  </si>
  <si>
    <t>Holy Cross</t>
  </si>
  <si>
    <t>Hooper Bay</t>
  </si>
  <si>
    <t>Hughes</t>
  </si>
  <si>
    <t>Huslia</t>
  </si>
  <si>
    <t>Kaltag</t>
  </si>
  <si>
    <t>Koyukuk</t>
  </si>
  <si>
    <t>McGrath</t>
  </si>
  <si>
    <t>Mouintain Village</t>
  </si>
  <si>
    <t>Nikilai</t>
  </si>
  <si>
    <t>Nulato</t>
  </si>
  <si>
    <t>Pilot Station</t>
  </si>
  <si>
    <t>Pitkas Point</t>
  </si>
  <si>
    <t>Ruby</t>
  </si>
  <si>
    <t>Russian Mission</t>
  </si>
  <si>
    <t>Scammon Bay</t>
  </si>
  <si>
    <t>Shageluk</t>
  </si>
  <si>
    <t>Sheldon Point</t>
  </si>
  <si>
    <t>Sleetmute</t>
  </si>
  <si>
    <t>Takotna</t>
  </si>
  <si>
    <t>St Marys</t>
  </si>
  <si>
    <t>Alatna</t>
  </si>
  <si>
    <t>Anderson</t>
  </si>
  <si>
    <t>Arctic Village</t>
  </si>
  <si>
    <t>Beaver</t>
  </si>
  <si>
    <t>Bettles</t>
  </si>
  <si>
    <t>Big Delta</t>
  </si>
  <si>
    <t>Cantwell</t>
  </si>
  <si>
    <t>Chalkyitsik</t>
  </si>
  <si>
    <t>Chicken</t>
  </si>
  <si>
    <t>Chistochina</t>
  </si>
  <si>
    <t>Circle</t>
  </si>
  <si>
    <t>Clear</t>
  </si>
  <si>
    <t>Delta Junction</t>
  </si>
  <si>
    <t>Dot Lake</t>
  </si>
  <si>
    <t>Eagle</t>
  </si>
  <si>
    <t>Fort Yukon</t>
  </si>
  <si>
    <t>Gakona</t>
  </si>
  <si>
    <t>Healy</t>
  </si>
  <si>
    <t>Lakeview</t>
  </si>
  <si>
    <t>Livengood</t>
  </si>
  <si>
    <t>Manley Hot Springs</t>
  </si>
  <si>
    <t>McKinley Park</t>
  </si>
  <si>
    <t>Mentasta</t>
  </si>
  <si>
    <t>Minto</t>
  </si>
  <si>
    <t>Nenana</t>
  </si>
  <si>
    <t>Northway</t>
  </si>
  <si>
    <t>Paxson</t>
  </si>
  <si>
    <t>Rampart</t>
  </si>
  <si>
    <t>Stevens Village</t>
  </si>
  <si>
    <t>Suntrana</t>
  </si>
  <si>
    <t>Tanacross</t>
  </si>
  <si>
    <t>Tanana</t>
  </si>
  <si>
    <t>Tetlin</t>
  </si>
  <si>
    <t>Venetie</t>
  </si>
  <si>
    <t>Tok</t>
  </si>
  <si>
    <t>Aurora</t>
  </si>
  <si>
    <t>Badger 1</t>
  </si>
  <si>
    <t>Badger 2</t>
  </si>
  <si>
    <t>Big Bend</t>
  </si>
  <si>
    <t>Central</t>
  </si>
  <si>
    <t>Chatanika</t>
  </si>
  <si>
    <t>Chena</t>
  </si>
  <si>
    <t>Eielson/Moose Creek</t>
  </si>
  <si>
    <t>Ester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</si>
  <si>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</si>
  <si>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</si>
  <si>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</si>
  <si>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</si>
  <si>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</si>
  <si>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</si>
  <si>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</si>
  <si>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</si>
  <si>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</si>
  <si>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</si>
  <si>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Fairbanks 11</t>
  </si>
  <si>
    <t>Fairbanks 12</t>
  </si>
  <si>
    <t>Fairbanks 13</t>
  </si>
  <si>
    <t>Fairbanks 14</t>
  </si>
  <si>
    <t>Pioneer Home</t>
  </si>
  <si>
    <t>Farmers Loop</t>
  </si>
  <si>
    <t>Fort Greeley</t>
  </si>
  <si>
    <t>Fort Wainwright</t>
  </si>
  <si>
    <t>Fox</t>
  </si>
  <si>
    <t>Geist</t>
  </si>
  <si>
    <t>Goldstream</t>
  </si>
  <si>
    <t>International Airport</t>
  </si>
  <si>
    <t>Lemeta</t>
  </si>
  <si>
    <t>North Pole 1</t>
  </si>
  <si>
    <t>North Pole 2</t>
  </si>
  <si>
    <t>Plack</t>
  </si>
  <si>
    <t>Salcha</t>
  </si>
  <si>
    <t>Steele Creek-Gilmore</t>
  </si>
  <si>
    <t>Shanley-Westwood</t>
  </si>
  <si>
    <t>Steese East</t>
  </si>
  <si>
    <t>Steese West</t>
  </si>
  <si>
    <t>Two Rivers</t>
  </si>
  <si>
    <t>University Campus</t>
  </si>
  <si>
    <t>University Hills</t>
  </si>
  <si>
    <t>Ambler</t>
  </si>
  <si>
    <t>Anaktuvuk Pass</t>
  </si>
  <si>
    <t>Barrow</t>
  </si>
  <si>
    <t>Barter Island</t>
  </si>
  <si>
    <t>Bornite-Kobuk</t>
  </si>
  <si>
    <t>Browerville</t>
  </si>
  <si>
    <t>Kiana</t>
  </si>
  <si>
    <t>Kivalina</t>
  </si>
  <si>
    <t>Kotzebue</t>
  </si>
  <si>
    <t>Noatak</t>
  </si>
  <si>
    <t>Noorvik</t>
  </si>
  <si>
    <t>Nuiqsut</t>
  </si>
  <si>
    <t>Point Hope</t>
  </si>
  <si>
    <t>Point Lay</t>
  </si>
  <si>
    <t>Shungnak</t>
  </si>
  <si>
    <t>Wainwright</t>
  </si>
  <si>
    <t>Anvil</t>
  </si>
  <si>
    <t>Brevig Mission</t>
  </si>
  <si>
    <t>Buckland</t>
  </si>
  <si>
    <t>Deering</t>
  </si>
  <si>
    <t>Diomede Island</t>
  </si>
  <si>
    <t>Elim</t>
  </si>
  <si>
    <t>Gambell</t>
  </si>
  <si>
    <t>Golovin</t>
  </si>
  <si>
    <t>Kotlik</t>
  </si>
  <si>
    <t>Nome 1</t>
  </si>
  <si>
    <t>Nome 2</t>
  </si>
  <si>
    <t>Savoonga</t>
  </si>
  <si>
    <t>Selawik</t>
  </si>
  <si>
    <t>Shaktoolik</t>
  </si>
  <si>
    <t>Shishmaref</t>
  </si>
  <si>
    <t>Stebbins</t>
  </si>
  <si>
    <t>St Michael</t>
  </si>
  <si>
    <t>Teller</t>
  </si>
  <si>
    <t>Unalakleet</t>
  </si>
  <si>
    <t>Wales</t>
  </si>
  <si>
    <t>White Mountain</t>
  </si>
  <si>
    <t>ED Total</t>
  </si>
  <si>
    <t>Total Total</t>
  </si>
  <si>
    <t>Absentee Total</t>
  </si>
  <si>
    <t>Question Total</t>
  </si>
  <si>
    <t>TOT-ED</t>
  </si>
  <si>
    <t>TOT-ABS</t>
  </si>
  <si>
    <t>TOT-QUE</t>
  </si>
  <si>
    <t>TOT-TOT</t>
  </si>
  <si>
    <t>80 2017 Muni Name</t>
  </si>
  <si>
    <t>Ketchikan</t>
  </si>
  <si>
    <t>Prince of Wales-Hyder</t>
  </si>
  <si>
    <t>Hoonah-Angoon</t>
  </si>
  <si>
    <t>Petersburg</t>
  </si>
  <si>
    <t>Wrangell</t>
  </si>
  <si>
    <t>Sitka</t>
  </si>
  <si>
    <t>Juneau</t>
  </si>
  <si>
    <t>Haines</t>
  </si>
  <si>
    <t>Kenai</t>
  </si>
  <si>
    <t>VC</t>
  </si>
  <si>
    <t>Mat-Su</t>
  </si>
  <si>
    <t>Anchorage</t>
  </si>
  <si>
    <t>Kodiak</t>
  </si>
  <si>
    <t>Aleutians West</t>
  </si>
  <si>
    <t>Aleutians East</t>
  </si>
  <si>
    <t>Lake and Peninsula</t>
  </si>
  <si>
    <t>Bethel</t>
  </si>
  <si>
    <t>Bristol Bay</t>
  </si>
  <si>
    <t>Wade-Hampton</t>
  </si>
  <si>
    <t>YK</t>
  </si>
  <si>
    <t>Denali</t>
  </si>
  <si>
    <t>SE Fairbanks</t>
  </si>
  <si>
    <t>Fairbanks</t>
  </si>
  <si>
    <t>NW Arctic</t>
  </si>
  <si>
    <t>North Slope</t>
  </si>
  <si>
    <t>Nome</t>
  </si>
  <si>
    <t>ED Total Votes</t>
  </si>
  <si>
    <t>PCT Write-In</t>
  </si>
  <si>
    <t>PCT Reagan</t>
  </si>
  <si>
    <t>ABS Total Votes</t>
  </si>
  <si>
    <t>QUE Total Votes</t>
  </si>
  <si>
    <t>PCT Paul</t>
  </si>
  <si>
    <t>PCT WI</t>
  </si>
  <si>
    <t>TOT Total Votes</t>
  </si>
  <si>
    <t>TOT Wincode</t>
  </si>
  <si>
    <t>80 Virtual Precinct Number</t>
  </si>
  <si>
    <t>Total Votes</t>
  </si>
  <si>
    <t>PCT Anderson</t>
  </si>
  <si>
    <t>PCT Carter</t>
  </si>
  <si>
    <t>PCT Clark</t>
  </si>
  <si>
    <t>80 Wincode</t>
  </si>
  <si>
    <t>ED/GEOID</t>
  </si>
  <si>
    <t>NAME</t>
  </si>
  <si>
    <t>Short Muni Name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</si>
  <si>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</si>
  <si>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</si>
  <si>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</si>
  <si>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</si>
  <si>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</si>
  <si>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</si>
  <si>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</si>
  <si>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</si>
  <si>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</si>
  <si>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</si>
  <si>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</si>
  <si>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</si>
  <si>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</si>
  <si>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</si>
  <si>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</si>
  <si>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</si>
  <si>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</si>
  <si>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</si>
  <si>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</si>
  <si>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</si>
  <si>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</si>
  <si>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</si>
  <si>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</si>
  <si>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</si>
  <si>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</si>
  <si>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</si>
  <si>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</si>
  <si>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</si>
  <si>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</si>
  <si>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</si>
  <si>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</si>
  <si>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</si>
  <si>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</si>
  <si>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</si>
  <si>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</si>
  <si>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</si>
  <si>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</si>
  <si>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</si>
  <si>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</si>
  <si>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County Sub</t>
  </si>
  <si>
    <t>FRACTION</t>
  </si>
  <si>
    <t>Total ED Votes</t>
  </si>
  <si>
    <t>PCT Type</t>
  </si>
  <si>
    <t>Total ABS Vote</t>
  </si>
  <si>
    <t>Total QUE Votes</t>
  </si>
  <si>
    <t>Total Total Votes</t>
  </si>
  <si>
    <t>TOTAL/GEOID</t>
  </si>
  <si>
    <t>SL Total Votes</t>
  </si>
  <si>
    <t>Bush/Quayle</t>
  </si>
  <si>
    <t>Dukakis/Bentsen</t>
  </si>
  <si>
    <t>Fulani/Burke</t>
  </si>
  <si>
    <t>Larouche/Freeman</t>
  </si>
  <si>
    <t>Paul/Marrou</t>
  </si>
  <si>
    <t>PCT Bush</t>
  </si>
  <si>
    <t>PCT Dukakis</t>
  </si>
  <si>
    <t>PCT Fulani</t>
  </si>
  <si>
    <t>PCT Larouche</t>
  </si>
  <si>
    <t>Weighted/GEOID</t>
  </si>
  <si>
    <t>WT Total Votes</t>
  </si>
  <si>
    <t>80 ED Wincode</t>
  </si>
  <si>
    <t>80 WT Wincode</t>
  </si>
  <si>
    <t>80 SL Wincode</t>
  </si>
  <si>
    <t>CE</t>
  </si>
  <si>
    <t>Carter</t>
  </si>
  <si>
    <t>Tie</t>
  </si>
  <si>
    <t>No Votes</t>
  </si>
  <si>
    <t>Total Precincts</t>
  </si>
  <si>
    <t>Total-Total</t>
  </si>
  <si>
    <t>80 Winner</t>
  </si>
  <si>
    <t>Clark</t>
  </si>
  <si>
    <t>Reagan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</si>
</sst>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ACEA-F284-49B6-94B7-18E1E16BA0A0}">
  <dimension ref="A1:CO493"/>
  <sheetViews>
    <sheetView topLeftCell="A40" workbookViewId="0">
      <selection activeCell="I53" sqref="I53"/>
    </sheetView>
  </sheetViews>
  <sheetFormatPr defaultRowHeight="14.4" x14ac:dyDescent="0.3"/>
  <sheetData>
    <row r="1" spans="1:21" x14ac:dyDescent="0.3">
      <c r="A1" t="s">
        <v>466</v>
      </c>
      <c r="B1" t="s">
        <v>0</v>
      </c>
      <c r="C1" t="s">
        <v>9</v>
      </c>
      <c r="D1" t="s">
        <v>10</v>
      </c>
      <c r="E1" t="s">
        <v>430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467</v>
      </c>
      <c r="O1" t="s">
        <v>468</v>
      </c>
      <c r="P1" t="s">
        <v>469</v>
      </c>
      <c r="Q1" t="s">
        <v>470</v>
      </c>
      <c r="R1" t="s">
        <v>459</v>
      </c>
      <c r="S1" t="s">
        <v>458</v>
      </c>
      <c r="T1" t="s">
        <v>471</v>
      </c>
      <c r="U1" t="s">
        <v>543</v>
      </c>
    </row>
    <row r="2" spans="1:21" x14ac:dyDescent="0.3">
      <c r="A2" t="str">
        <f t="shared" ref="A2:A65" si="0">REPT("0",2-LEN(C2))&amp;C2&amp;"-"&amp;IF(C2=C1,REPT("0",3-LEN(RIGHT(A1,3)/1+1)),"00")&amp;IF(C2=C1,RIGHT(A1,3)/1+1,1)</f>
        <v>01-001</v>
      </c>
      <c r="B2" t="s">
        <v>11</v>
      </c>
      <c r="C2">
        <v>1</v>
      </c>
      <c r="D2" t="s">
        <v>41</v>
      </c>
      <c r="E2" t="s">
        <v>431</v>
      </c>
      <c r="F2">
        <v>375</v>
      </c>
      <c r="G2">
        <v>191</v>
      </c>
      <c r="H2">
        <f>G2/F2</f>
        <v>0.5093333333333333</v>
      </c>
      <c r="I2">
        <v>8</v>
      </c>
      <c r="J2">
        <v>52</v>
      </c>
      <c r="K2">
        <v>14</v>
      </c>
      <c r="L2">
        <v>104</v>
      </c>
      <c r="M2">
        <v>0</v>
      </c>
      <c r="N2">
        <f>SUM(I2:M2)</f>
        <v>178</v>
      </c>
      <c r="O2">
        <f>I2/$N2</f>
        <v>4.49438202247191E-2</v>
      </c>
      <c r="P2">
        <f>J2/$N2</f>
        <v>0.29213483146067415</v>
      </c>
      <c r="Q2">
        <f>K2/$N2</f>
        <v>7.8651685393258425E-2</v>
      </c>
      <c r="R2">
        <f>L2/$N2</f>
        <v>0.5842696629213483</v>
      </c>
      <c r="S2">
        <f>M2/$N2</f>
        <v>0</v>
      </c>
      <c r="T2">
        <f>IF(N2=0,10,IF(MAX(I2:M2)=LARGE(I2:M2,2),9,IF(L2=MAX(I2:M2),R2,IF(I2=MAX(I2:M2),O2+1,IF(J2=MAX(I2:M2),P2+2,IF(K2=MAX(I2:M2),Q2+3,-1))))))</f>
        <v>0.5842696629213483</v>
      </c>
      <c r="U2" t="str">
        <f>IF(N2=0,"No Votes",IF(MAX(I2:M2)=LARGE(I2:M2,2),"Tie",IF(L2=MAX(I2:M2),"Reagan",IF(I2=MAX(I2:M2),"Anderson",IF(J2=MAX(I2:M2),"Carter",IF(K2=MAX(I2:M2),"Clark",-1))))))</f>
        <v>Reagan</v>
      </c>
    </row>
    <row r="3" spans="1:21" x14ac:dyDescent="0.3">
      <c r="A3" t="str">
        <f t="shared" si="0"/>
        <v>01-002</v>
      </c>
      <c r="B3" t="s">
        <v>12</v>
      </c>
      <c r="C3">
        <v>1</v>
      </c>
      <c r="D3" t="s">
        <v>41</v>
      </c>
      <c r="E3" t="s">
        <v>432</v>
      </c>
      <c r="F3">
        <v>106</v>
      </c>
      <c r="G3">
        <v>40</v>
      </c>
      <c r="H3">
        <f t="shared" ref="H3:H28" si="1">G3/F3</f>
        <v>0.37735849056603776</v>
      </c>
      <c r="I3">
        <v>1</v>
      </c>
      <c r="J3">
        <v>4</v>
      </c>
      <c r="K3">
        <v>6</v>
      </c>
      <c r="L3">
        <v>25</v>
      </c>
      <c r="M3">
        <v>0</v>
      </c>
      <c r="N3">
        <f t="shared" ref="N3:N66" si="2">SUM(I3:M3)</f>
        <v>36</v>
      </c>
      <c r="O3">
        <f t="shared" ref="O3:O66" si="3">I3/$N3</f>
        <v>2.7777777777777776E-2</v>
      </c>
      <c r="P3">
        <f t="shared" ref="P3:P66" si="4">J3/$N3</f>
        <v>0.1111111111111111</v>
      </c>
      <c r="Q3">
        <f t="shared" ref="Q3:Q66" si="5">K3/$N3</f>
        <v>0.16666666666666666</v>
      </c>
      <c r="R3">
        <f t="shared" ref="R3:R66" si="6">L3/$N3</f>
        <v>0.69444444444444442</v>
      </c>
      <c r="S3">
        <f t="shared" ref="S3:S66" si="7">M3/$N3</f>
        <v>0</v>
      </c>
      <c r="T3">
        <f t="shared" ref="T3:T66" si="8">IF(N3=0,10,IF(MAX(I3:M3)=LARGE(I3:M3,2),9,IF(L3=MAX(I3:M3),R3,IF(I3=MAX(I3:M3),O3+1,IF(J3=MAX(I3:M3),P3+2,IF(K3=MAX(I3:M3),Q3+3,-1))))))</f>
        <v>0.69444444444444442</v>
      </c>
      <c r="U3" t="str">
        <f t="shared" ref="U3:U66" si="9">IF(N3=0,"No Votes",IF(MAX(I3:M3)=LARGE(I3:M3,2),"Tie",IF(L3=MAX(I3:M3),"Reagan",IF(I3=MAX(I3:M3),"Anderson",IF(J3=MAX(I3:M3),"Carter",IF(K3=MAX(I3:M3),"Clark",-1))))))</f>
        <v>Reagan</v>
      </c>
    </row>
    <row r="4" spans="1:21" x14ac:dyDescent="0.3">
      <c r="A4" t="str">
        <f t="shared" si="0"/>
        <v>01-003</v>
      </c>
      <c r="B4" t="s">
        <v>13</v>
      </c>
      <c r="C4">
        <v>1</v>
      </c>
      <c r="D4" t="s">
        <v>41</v>
      </c>
      <c r="E4" t="s">
        <v>432</v>
      </c>
      <c r="F4">
        <v>368</v>
      </c>
      <c r="G4">
        <v>200</v>
      </c>
      <c r="H4">
        <f t="shared" si="1"/>
        <v>0.54347826086956519</v>
      </c>
      <c r="I4">
        <v>26</v>
      </c>
      <c r="J4">
        <v>42</v>
      </c>
      <c r="K4">
        <v>6</v>
      </c>
      <c r="L4">
        <v>94</v>
      </c>
      <c r="M4">
        <v>1</v>
      </c>
      <c r="N4">
        <f t="shared" si="2"/>
        <v>169</v>
      </c>
      <c r="O4">
        <f t="shared" si="3"/>
        <v>0.15384615384615385</v>
      </c>
      <c r="P4">
        <f t="shared" si="4"/>
        <v>0.24852071005917159</v>
      </c>
      <c r="Q4">
        <f t="shared" si="5"/>
        <v>3.5502958579881658E-2</v>
      </c>
      <c r="R4">
        <f t="shared" si="6"/>
        <v>0.55621301775147924</v>
      </c>
      <c r="S4">
        <f t="shared" si="7"/>
        <v>5.9171597633136093E-3</v>
      </c>
      <c r="T4">
        <f t="shared" si="8"/>
        <v>0.55621301775147924</v>
      </c>
      <c r="U4" t="str">
        <f t="shared" si="9"/>
        <v>Reagan</v>
      </c>
    </row>
    <row r="5" spans="1:21" x14ac:dyDescent="0.3">
      <c r="A5" t="str">
        <f t="shared" si="0"/>
        <v>01-004</v>
      </c>
      <c r="B5" t="s">
        <v>14</v>
      </c>
      <c r="C5">
        <v>1</v>
      </c>
      <c r="D5" t="s">
        <v>41</v>
      </c>
      <c r="E5" t="s">
        <v>432</v>
      </c>
      <c r="F5">
        <v>160</v>
      </c>
      <c r="G5">
        <v>98</v>
      </c>
      <c r="H5">
        <f t="shared" si="1"/>
        <v>0.61250000000000004</v>
      </c>
      <c r="I5">
        <v>17</v>
      </c>
      <c r="J5">
        <v>48</v>
      </c>
      <c r="K5">
        <v>2</v>
      </c>
      <c r="L5">
        <v>25</v>
      </c>
      <c r="M5">
        <v>4</v>
      </c>
      <c r="N5">
        <f t="shared" si="2"/>
        <v>96</v>
      </c>
      <c r="O5">
        <f t="shared" si="3"/>
        <v>0.17708333333333334</v>
      </c>
      <c r="P5">
        <f t="shared" si="4"/>
        <v>0.5</v>
      </c>
      <c r="Q5">
        <f t="shared" si="5"/>
        <v>2.0833333333333332E-2</v>
      </c>
      <c r="R5">
        <f t="shared" si="6"/>
        <v>0.26041666666666669</v>
      </c>
      <c r="S5">
        <f t="shared" si="7"/>
        <v>4.1666666666666664E-2</v>
      </c>
      <c r="T5">
        <f t="shared" si="8"/>
        <v>2.5</v>
      </c>
      <c r="U5" t="str">
        <f t="shared" si="9"/>
        <v>Carter</v>
      </c>
    </row>
    <row r="6" spans="1:21" x14ac:dyDescent="0.3">
      <c r="A6" t="str">
        <f t="shared" si="0"/>
        <v>01-005</v>
      </c>
      <c r="B6" t="s">
        <v>15</v>
      </c>
      <c r="C6">
        <v>1</v>
      </c>
      <c r="D6" t="s">
        <v>41</v>
      </c>
      <c r="E6" t="s">
        <v>432</v>
      </c>
      <c r="F6">
        <v>66</v>
      </c>
      <c r="G6">
        <v>22</v>
      </c>
      <c r="H6">
        <f t="shared" si="1"/>
        <v>0.33333333333333331</v>
      </c>
      <c r="I6">
        <v>0</v>
      </c>
      <c r="J6">
        <v>8</v>
      </c>
      <c r="K6">
        <v>3</v>
      </c>
      <c r="L6">
        <v>10</v>
      </c>
      <c r="M6">
        <v>0</v>
      </c>
      <c r="N6">
        <f t="shared" si="2"/>
        <v>21</v>
      </c>
      <c r="O6">
        <f t="shared" si="3"/>
        <v>0</v>
      </c>
      <c r="P6">
        <f t="shared" si="4"/>
        <v>0.38095238095238093</v>
      </c>
      <c r="Q6">
        <f t="shared" si="5"/>
        <v>0.14285714285714285</v>
      </c>
      <c r="R6">
        <f t="shared" si="6"/>
        <v>0.47619047619047616</v>
      </c>
      <c r="S6">
        <f t="shared" si="7"/>
        <v>0</v>
      </c>
      <c r="T6">
        <f t="shared" si="8"/>
        <v>0.47619047619047616</v>
      </c>
      <c r="U6" t="str">
        <f t="shared" si="9"/>
        <v>Reagan</v>
      </c>
    </row>
    <row r="7" spans="1:21" x14ac:dyDescent="0.3">
      <c r="A7" t="str">
        <f t="shared" si="0"/>
        <v>01-006</v>
      </c>
      <c r="B7" t="s">
        <v>16</v>
      </c>
      <c r="C7">
        <v>1</v>
      </c>
      <c r="D7" t="s">
        <v>41</v>
      </c>
      <c r="E7" t="s">
        <v>431</v>
      </c>
      <c r="F7">
        <v>451</v>
      </c>
      <c r="G7">
        <v>228</v>
      </c>
      <c r="H7">
        <f t="shared" si="1"/>
        <v>0.50554323725055428</v>
      </c>
      <c r="I7">
        <v>18</v>
      </c>
      <c r="J7">
        <v>89</v>
      </c>
      <c r="K7">
        <v>14</v>
      </c>
      <c r="L7">
        <v>90</v>
      </c>
      <c r="M7">
        <v>1</v>
      </c>
      <c r="N7">
        <f t="shared" si="2"/>
        <v>212</v>
      </c>
      <c r="O7">
        <f t="shared" si="3"/>
        <v>8.4905660377358486E-2</v>
      </c>
      <c r="P7">
        <f t="shared" si="4"/>
        <v>0.419811320754717</v>
      </c>
      <c r="Q7">
        <f t="shared" si="5"/>
        <v>6.6037735849056603E-2</v>
      </c>
      <c r="R7">
        <f t="shared" si="6"/>
        <v>0.42452830188679247</v>
      </c>
      <c r="S7">
        <f t="shared" si="7"/>
        <v>4.7169811320754715E-3</v>
      </c>
      <c r="T7">
        <f t="shared" si="8"/>
        <v>0.42452830188679247</v>
      </c>
      <c r="U7" t="str">
        <f t="shared" si="9"/>
        <v>Reagan</v>
      </c>
    </row>
    <row r="8" spans="1:21" x14ac:dyDescent="0.3">
      <c r="A8" t="str">
        <f t="shared" si="0"/>
        <v>01-007</v>
      </c>
      <c r="B8" t="s">
        <v>17</v>
      </c>
      <c r="C8">
        <v>1</v>
      </c>
      <c r="D8" t="s">
        <v>41</v>
      </c>
      <c r="E8" t="s">
        <v>431</v>
      </c>
      <c r="F8">
        <v>744</v>
      </c>
      <c r="G8">
        <v>414</v>
      </c>
      <c r="H8">
        <f t="shared" si="1"/>
        <v>0.55645161290322576</v>
      </c>
      <c r="I8">
        <v>28</v>
      </c>
      <c r="J8">
        <v>118</v>
      </c>
      <c r="K8">
        <v>29</v>
      </c>
      <c r="L8">
        <v>185</v>
      </c>
      <c r="M8">
        <v>0</v>
      </c>
      <c r="N8">
        <f t="shared" si="2"/>
        <v>360</v>
      </c>
      <c r="O8">
        <f t="shared" si="3"/>
        <v>7.7777777777777779E-2</v>
      </c>
      <c r="P8">
        <f t="shared" si="4"/>
        <v>0.32777777777777778</v>
      </c>
      <c r="Q8">
        <f t="shared" si="5"/>
        <v>8.0555555555555561E-2</v>
      </c>
      <c r="R8">
        <f t="shared" si="6"/>
        <v>0.51388888888888884</v>
      </c>
      <c r="S8">
        <f t="shared" si="7"/>
        <v>0</v>
      </c>
      <c r="T8">
        <f t="shared" si="8"/>
        <v>0.51388888888888884</v>
      </c>
      <c r="U8" t="str">
        <f t="shared" si="9"/>
        <v>Reagan</v>
      </c>
    </row>
    <row r="9" spans="1:21" x14ac:dyDescent="0.3">
      <c r="A9" t="str">
        <f t="shared" si="0"/>
        <v>01-008</v>
      </c>
      <c r="B9" t="s">
        <v>18</v>
      </c>
      <c r="C9">
        <v>1</v>
      </c>
      <c r="D9" t="s">
        <v>41</v>
      </c>
      <c r="E9" t="s">
        <v>431</v>
      </c>
      <c r="F9">
        <v>549</v>
      </c>
      <c r="G9">
        <v>272</v>
      </c>
      <c r="H9">
        <f t="shared" si="1"/>
        <v>0.49544626593806923</v>
      </c>
      <c r="I9">
        <v>18</v>
      </c>
      <c r="J9">
        <v>74</v>
      </c>
      <c r="K9">
        <v>24</v>
      </c>
      <c r="L9">
        <v>126</v>
      </c>
      <c r="M9">
        <v>3</v>
      </c>
      <c r="N9">
        <f t="shared" si="2"/>
        <v>245</v>
      </c>
      <c r="O9">
        <f t="shared" si="3"/>
        <v>7.3469387755102047E-2</v>
      </c>
      <c r="P9">
        <f t="shared" si="4"/>
        <v>0.30204081632653063</v>
      </c>
      <c r="Q9">
        <f t="shared" si="5"/>
        <v>9.7959183673469383E-2</v>
      </c>
      <c r="R9">
        <f t="shared" si="6"/>
        <v>0.51428571428571423</v>
      </c>
      <c r="S9">
        <f t="shared" si="7"/>
        <v>1.2244897959183673E-2</v>
      </c>
      <c r="T9">
        <f t="shared" si="8"/>
        <v>0.51428571428571423</v>
      </c>
      <c r="U9" t="str">
        <f t="shared" si="9"/>
        <v>Reagan</v>
      </c>
    </row>
    <row r="10" spans="1:21" x14ac:dyDescent="0.3">
      <c r="A10" t="str">
        <f t="shared" si="0"/>
        <v>01-009</v>
      </c>
      <c r="B10" t="s">
        <v>19</v>
      </c>
      <c r="C10">
        <v>1</v>
      </c>
      <c r="D10" t="s">
        <v>41</v>
      </c>
      <c r="E10" t="s">
        <v>431</v>
      </c>
      <c r="F10">
        <v>430</v>
      </c>
      <c r="G10">
        <v>249</v>
      </c>
      <c r="H10">
        <f t="shared" si="1"/>
        <v>0.57906976744186045</v>
      </c>
      <c r="I10">
        <v>18</v>
      </c>
      <c r="J10">
        <v>74</v>
      </c>
      <c r="K10">
        <v>29</v>
      </c>
      <c r="L10">
        <v>116</v>
      </c>
      <c r="M10">
        <v>1</v>
      </c>
      <c r="N10">
        <f t="shared" si="2"/>
        <v>238</v>
      </c>
      <c r="O10">
        <f t="shared" si="3"/>
        <v>7.5630252100840331E-2</v>
      </c>
      <c r="P10">
        <f t="shared" si="4"/>
        <v>0.31092436974789917</v>
      </c>
      <c r="Q10">
        <f t="shared" si="5"/>
        <v>0.12184873949579832</v>
      </c>
      <c r="R10">
        <f t="shared" si="6"/>
        <v>0.48739495798319327</v>
      </c>
      <c r="S10">
        <f t="shared" si="7"/>
        <v>4.2016806722689074E-3</v>
      </c>
      <c r="T10">
        <f t="shared" si="8"/>
        <v>0.48739495798319327</v>
      </c>
      <c r="U10" t="str">
        <f t="shared" si="9"/>
        <v>Reagan</v>
      </c>
    </row>
    <row r="11" spans="1:21" x14ac:dyDescent="0.3">
      <c r="A11" t="str">
        <f t="shared" si="0"/>
        <v>01-010</v>
      </c>
      <c r="B11" t="s">
        <v>20</v>
      </c>
      <c r="C11">
        <v>1</v>
      </c>
      <c r="D11" t="s">
        <v>41</v>
      </c>
      <c r="E11" t="s">
        <v>431</v>
      </c>
      <c r="F11">
        <v>503</v>
      </c>
      <c r="G11">
        <v>270</v>
      </c>
      <c r="H11">
        <f t="shared" si="1"/>
        <v>0.53677932405566597</v>
      </c>
      <c r="I11">
        <v>14</v>
      </c>
      <c r="J11">
        <v>80</v>
      </c>
      <c r="K11">
        <v>14</v>
      </c>
      <c r="L11">
        <v>144</v>
      </c>
      <c r="M11">
        <v>1</v>
      </c>
      <c r="N11">
        <f t="shared" si="2"/>
        <v>253</v>
      </c>
      <c r="O11">
        <f t="shared" si="3"/>
        <v>5.533596837944664E-2</v>
      </c>
      <c r="P11">
        <f t="shared" si="4"/>
        <v>0.31620553359683795</v>
      </c>
      <c r="Q11">
        <f t="shared" si="5"/>
        <v>5.533596837944664E-2</v>
      </c>
      <c r="R11">
        <f t="shared" si="6"/>
        <v>0.56916996047430835</v>
      </c>
      <c r="S11">
        <f t="shared" si="7"/>
        <v>3.952569169960474E-3</v>
      </c>
      <c r="T11">
        <f t="shared" si="8"/>
        <v>0.56916996047430835</v>
      </c>
      <c r="U11" t="str">
        <f t="shared" si="9"/>
        <v>Reagan</v>
      </c>
    </row>
    <row r="12" spans="1:21" x14ac:dyDescent="0.3">
      <c r="A12" t="str">
        <f t="shared" si="0"/>
        <v>01-011</v>
      </c>
      <c r="B12" t="s">
        <v>21</v>
      </c>
      <c r="C12">
        <v>1</v>
      </c>
      <c r="D12" t="s">
        <v>41</v>
      </c>
      <c r="E12" t="s">
        <v>431</v>
      </c>
      <c r="F12">
        <v>537</v>
      </c>
      <c r="G12">
        <v>342</v>
      </c>
      <c r="H12">
        <f t="shared" si="1"/>
        <v>0.63687150837988826</v>
      </c>
      <c r="I12">
        <v>10</v>
      </c>
      <c r="J12">
        <v>93</v>
      </c>
      <c r="K12">
        <v>14</v>
      </c>
      <c r="L12">
        <v>198</v>
      </c>
      <c r="M12">
        <v>0</v>
      </c>
      <c r="N12">
        <f t="shared" si="2"/>
        <v>315</v>
      </c>
      <c r="O12">
        <f t="shared" si="3"/>
        <v>3.1746031746031744E-2</v>
      </c>
      <c r="P12">
        <f t="shared" si="4"/>
        <v>0.29523809523809524</v>
      </c>
      <c r="Q12">
        <f t="shared" si="5"/>
        <v>4.4444444444444446E-2</v>
      </c>
      <c r="R12">
        <f t="shared" si="6"/>
        <v>0.62857142857142856</v>
      </c>
      <c r="S12">
        <f t="shared" si="7"/>
        <v>0</v>
      </c>
      <c r="T12">
        <f t="shared" si="8"/>
        <v>0.62857142857142856</v>
      </c>
      <c r="U12" t="str">
        <f t="shared" si="9"/>
        <v>Reagan</v>
      </c>
    </row>
    <row r="13" spans="1:21" x14ac:dyDescent="0.3">
      <c r="A13" t="str">
        <f t="shared" si="0"/>
        <v>01-012</v>
      </c>
      <c r="B13" t="s">
        <v>22</v>
      </c>
      <c r="C13">
        <v>1</v>
      </c>
      <c r="D13" t="s">
        <v>41</v>
      </c>
      <c r="E13" t="s">
        <v>431</v>
      </c>
      <c r="F13">
        <v>784</v>
      </c>
      <c r="G13">
        <v>465</v>
      </c>
      <c r="H13">
        <f t="shared" si="1"/>
        <v>0.59311224489795922</v>
      </c>
      <c r="I13">
        <v>33</v>
      </c>
      <c r="J13">
        <v>88</v>
      </c>
      <c r="K13">
        <v>27</v>
      </c>
      <c r="L13">
        <v>299</v>
      </c>
      <c r="M13">
        <v>0</v>
      </c>
      <c r="N13">
        <f t="shared" si="2"/>
        <v>447</v>
      </c>
      <c r="O13">
        <f t="shared" si="3"/>
        <v>7.3825503355704702E-2</v>
      </c>
      <c r="P13">
        <f t="shared" si="4"/>
        <v>0.19686800894854586</v>
      </c>
      <c r="Q13">
        <f t="shared" si="5"/>
        <v>6.0402684563758392E-2</v>
      </c>
      <c r="R13">
        <f t="shared" si="6"/>
        <v>0.66890380313199105</v>
      </c>
      <c r="S13">
        <f t="shared" si="7"/>
        <v>0</v>
      </c>
      <c r="T13">
        <f t="shared" si="8"/>
        <v>0.66890380313199105</v>
      </c>
      <c r="U13" t="str">
        <f t="shared" si="9"/>
        <v>Reagan</v>
      </c>
    </row>
    <row r="14" spans="1:21" x14ac:dyDescent="0.3">
      <c r="A14" t="str">
        <f t="shared" si="0"/>
        <v>01-013</v>
      </c>
      <c r="B14" t="s">
        <v>23</v>
      </c>
      <c r="C14">
        <v>1</v>
      </c>
      <c r="D14" t="s">
        <v>41</v>
      </c>
      <c r="E14" t="s">
        <v>431</v>
      </c>
      <c r="F14">
        <v>819</v>
      </c>
      <c r="G14">
        <v>525</v>
      </c>
      <c r="H14">
        <f t="shared" si="1"/>
        <v>0.64102564102564108</v>
      </c>
      <c r="I14">
        <v>35</v>
      </c>
      <c r="J14">
        <v>113</v>
      </c>
      <c r="K14">
        <v>28</v>
      </c>
      <c r="L14">
        <v>312</v>
      </c>
      <c r="M14">
        <v>0</v>
      </c>
      <c r="N14">
        <f t="shared" si="2"/>
        <v>488</v>
      </c>
      <c r="O14">
        <f t="shared" si="3"/>
        <v>7.1721311475409832E-2</v>
      </c>
      <c r="P14">
        <f t="shared" si="4"/>
        <v>0.23155737704918034</v>
      </c>
      <c r="Q14">
        <f t="shared" si="5"/>
        <v>5.737704918032787E-2</v>
      </c>
      <c r="R14">
        <f t="shared" si="6"/>
        <v>0.63934426229508201</v>
      </c>
      <c r="S14">
        <f t="shared" si="7"/>
        <v>0</v>
      </c>
      <c r="T14">
        <f t="shared" si="8"/>
        <v>0.63934426229508201</v>
      </c>
      <c r="U14" t="str">
        <f t="shared" si="9"/>
        <v>Reagan</v>
      </c>
    </row>
    <row r="15" spans="1:21" x14ac:dyDescent="0.3">
      <c r="A15" t="str">
        <f t="shared" si="0"/>
        <v>01-014</v>
      </c>
      <c r="B15" t="s">
        <v>24</v>
      </c>
      <c r="C15">
        <v>1</v>
      </c>
      <c r="D15" t="s">
        <v>41</v>
      </c>
      <c r="E15" t="s">
        <v>432</v>
      </c>
      <c r="F15">
        <v>219</v>
      </c>
      <c r="G15">
        <v>119</v>
      </c>
      <c r="H15">
        <f t="shared" si="1"/>
        <v>0.54337899543378998</v>
      </c>
      <c r="I15">
        <v>7</v>
      </c>
      <c r="J15">
        <v>50</v>
      </c>
      <c r="K15">
        <v>3</v>
      </c>
      <c r="L15">
        <v>43</v>
      </c>
      <c r="M15">
        <v>1</v>
      </c>
      <c r="N15">
        <f t="shared" si="2"/>
        <v>104</v>
      </c>
      <c r="O15">
        <f t="shared" si="3"/>
        <v>6.7307692307692304E-2</v>
      </c>
      <c r="P15">
        <f t="shared" si="4"/>
        <v>0.48076923076923078</v>
      </c>
      <c r="Q15">
        <f t="shared" si="5"/>
        <v>2.8846153846153848E-2</v>
      </c>
      <c r="R15">
        <f t="shared" si="6"/>
        <v>0.41346153846153844</v>
      </c>
      <c r="S15">
        <f t="shared" si="7"/>
        <v>9.6153846153846159E-3</v>
      </c>
      <c r="T15">
        <f t="shared" si="8"/>
        <v>2.4807692307692308</v>
      </c>
      <c r="U15" t="str">
        <f t="shared" si="9"/>
        <v>Carter</v>
      </c>
    </row>
    <row r="16" spans="1:21" x14ac:dyDescent="0.3">
      <c r="A16" t="str">
        <f t="shared" si="0"/>
        <v>01-015</v>
      </c>
      <c r="B16" t="s">
        <v>25</v>
      </c>
      <c r="C16">
        <v>1</v>
      </c>
      <c r="D16" t="s">
        <v>41</v>
      </c>
      <c r="E16" t="s">
        <v>432</v>
      </c>
      <c r="F16">
        <v>586</v>
      </c>
      <c r="G16">
        <v>381</v>
      </c>
      <c r="H16">
        <f t="shared" si="1"/>
        <v>0.65017064846416384</v>
      </c>
      <c r="I16">
        <v>24</v>
      </c>
      <c r="J16">
        <v>159</v>
      </c>
      <c r="K16">
        <v>9</v>
      </c>
      <c r="L16">
        <v>170</v>
      </c>
      <c r="M16">
        <v>0</v>
      </c>
      <c r="N16">
        <f t="shared" si="2"/>
        <v>362</v>
      </c>
      <c r="O16">
        <f t="shared" si="3"/>
        <v>6.6298342541436461E-2</v>
      </c>
      <c r="P16">
        <f t="shared" si="4"/>
        <v>0.43922651933701656</v>
      </c>
      <c r="Q16">
        <f t="shared" si="5"/>
        <v>2.4861878453038673E-2</v>
      </c>
      <c r="R16">
        <f t="shared" si="6"/>
        <v>0.46961325966850831</v>
      </c>
      <c r="S16">
        <f t="shared" si="7"/>
        <v>0</v>
      </c>
      <c r="T16">
        <f t="shared" si="8"/>
        <v>0.46961325966850831</v>
      </c>
      <c r="U16" t="str">
        <f t="shared" si="9"/>
        <v>Reagan</v>
      </c>
    </row>
    <row r="17" spans="1:21" x14ac:dyDescent="0.3">
      <c r="A17" t="str">
        <f t="shared" si="0"/>
        <v>01-016</v>
      </c>
      <c r="B17" t="s">
        <v>26</v>
      </c>
      <c r="C17">
        <v>1</v>
      </c>
      <c r="D17" t="s">
        <v>41</v>
      </c>
      <c r="E17" t="s">
        <v>431</v>
      </c>
      <c r="F17">
        <v>347</v>
      </c>
      <c r="G17">
        <v>221</v>
      </c>
      <c r="H17">
        <f t="shared" si="1"/>
        <v>0.63688760806916422</v>
      </c>
      <c r="I17">
        <v>13</v>
      </c>
      <c r="J17">
        <v>60</v>
      </c>
      <c r="K17">
        <v>8</v>
      </c>
      <c r="L17">
        <v>24</v>
      </c>
      <c r="M17">
        <v>1</v>
      </c>
      <c r="N17">
        <f t="shared" si="2"/>
        <v>106</v>
      </c>
      <c r="O17">
        <f t="shared" si="3"/>
        <v>0.12264150943396226</v>
      </c>
      <c r="P17">
        <f t="shared" si="4"/>
        <v>0.56603773584905659</v>
      </c>
      <c r="Q17">
        <f t="shared" si="5"/>
        <v>7.5471698113207544E-2</v>
      </c>
      <c r="R17">
        <f t="shared" si="6"/>
        <v>0.22641509433962265</v>
      </c>
      <c r="S17">
        <f t="shared" si="7"/>
        <v>9.433962264150943E-3</v>
      </c>
      <c r="T17">
        <f t="shared" si="8"/>
        <v>2.5660377358490565</v>
      </c>
      <c r="U17" t="str">
        <f t="shared" si="9"/>
        <v>Carter</v>
      </c>
    </row>
    <row r="18" spans="1:21" x14ac:dyDescent="0.3">
      <c r="A18" t="str">
        <f t="shared" si="0"/>
        <v>01-017</v>
      </c>
      <c r="B18" t="s">
        <v>27</v>
      </c>
      <c r="C18">
        <v>1</v>
      </c>
      <c r="D18" t="s">
        <v>41</v>
      </c>
      <c r="E18" t="s">
        <v>431</v>
      </c>
      <c r="F18">
        <v>565</v>
      </c>
      <c r="G18">
        <v>402</v>
      </c>
      <c r="H18">
        <f t="shared" si="1"/>
        <v>0.71150442477876108</v>
      </c>
      <c r="I18">
        <v>24</v>
      </c>
      <c r="J18">
        <v>78</v>
      </c>
      <c r="K18">
        <v>22</v>
      </c>
      <c r="L18">
        <v>252</v>
      </c>
      <c r="M18">
        <v>0</v>
      </c>
      <c r="N18">
        <f t="shared" si="2"/>
        <v>376</v>
      </c>
      <c r="O18">
        <f t="shared" si="3"/>
        <v>6.3829787234042548E-2</v>
      </c>
      <c r="P18">
        <f t="shared" si="4"/>
        <v>0.20744680851063829</v>
      </c>
      <c r="Q18">
        <f t="shared" si="5"/>
        <v>5.8510638297872342E-2</v>
      </c>
      <c r="R18">
        <f t="shared" si="6"/>
        <v>0.67021276595744683</v>
      </c>
      <c r="S18">
        <f t="shared" si="7"/>
        <v>0</v>
      </c>
      <c r="T18">
        <f t="shared" si="8"/>
        <v>0.67021276595744683</v>
      </c>
      <c r="U18" t="str">
        <f t="shared" si="9"/>
        <v>Reagan</v>
      </c>
    </row>
    <row r="19" spans="1:21" x14ac:dyDescent="0.3">
      <c r="A19" t="str">
        <f t="shared" si="0"/>
        <v>01-018</v>
      </c>
      <c r="B19" t="s">
        <v>28</v>
      </c>
      <c r="C19">
        <v>1</v>
      </c>
      <c r="D19" t="s">
        <v>41</v>
      </c>
      <c r="E19" t="s">
        <v>432</v>
      </c>
      <c r="F19">
        <v>85</v>
      </c>
      <c r="G19">
        <v>47</v>
      </c>
      <c r="H19">
        <f t="shared" si="1"/>
        <v>0.55294117647058827</v>
      </c>
      <c r="I19">
        <v>4</v>
      </c>
      <c r="J19">
        <v>12</v>
      </c>
      <c r="K19">
        <v>9</v>
      </c>
      <c r="L19">
        <v>16</v>
      </c>
      <c r="M19">
        <v>0</v>
      </c>
      <c r="N19">
        <f t="shared" si="2"/>
        <v>41</v>
      </c>
      <c r="O19">
        <f t="shared" si="3"/>
        <v>9.7560975609756101E-2</v>
      </c>
      <c r="P19">
        <f t="shared" si="4"/>
        <v>0.29268292682926828</v>
      </c>
      <c r="Q19">
        <f t="shared" si="5"/>
        <v>0.21951219512195122</v>
      </c>
      <c r="R19">
        <f t="shared" si="6"/>
        <v>0.3902439024390244</v>
      </c>
      <c r="S19">
        <f t="shared" si="7"/>
        <v>0</v>
      </c>
      <c r="T19">
        <f t="shared" si="8"/>
        <v>0.3902439024390244</v>
      </c>
      <c r="U19" t="str">
        <f t="shared" si="9"/>
        <v>Reagan</v>
      </c>
    </row>
    <row r="20" spans="1:21" x14ac:dyDescent="0.3">
      <c r="A20" t="str">
        <f t="shared" si="0"/>
        <v>01-019</v>
      </c>
      <c r="B20" t="s">
        <v>29</v>
      </c>
      <c r="C20">
        <v>1</v>
      </c>
      <c r="D20" t="s">
        <v>41</v>
      </c>
      <c r="E20" t="s">
        <v>432</v>
      </c>
      <c r="F20">
        <v>66</v>
      </c>
      <c r="G20">
        <v>22</v>
      </c>
      <c r="H20">
        <f t="shared" si="1"/>
        <v>0.33333333333333331</v>
      </c>
      <c r="I20">
        <v>0</v>
      </c>
      <c r="J20">
        <v>6</v>
      </c>
      <c r="K20">
        <v>3</v>
      </c>
      <c r="L20">
        <v>7</v>
      </c>
      <c r="M20">
        <v>1</v>
      </c>
      <c r="N20">
        <f t="shared" si="2"/>
        <v>17</v>
      </c>
      <c r="O20">
        <f t="shared" si="3"/>
        <v>0</v>
      </c>
      <c r="P20">
        <f t="shared" si="4"/>
        <v>0.35294117647058826</v>
      </c>
      <c r="Q20">
        <f t="shared" si="5"/>
        <v>0.17647058823529413</v>
      </c>
      <c r="R20">
        <f t="shared" si="6"/>
        <v>0.41176470588235292</v>
      </c>
      <c r="S20">
        <f t="shared" si="7"/>
        <v>5.8823529411764705E-2</v>
      </c>
      <c r="T20">
        <f t="shared" si="8"/>
        <v>0.41176470588235292</v>
      </c>
      <c r="U20" t="str">
        <f t="shared" si="9"/>
        <v>Reagan</v>
      </c>
    </row>
    <row r="21" spans="1:21" x14ac:dyDescent="0.3">
      <c r="A21" t="str">
        <f t="shared" si="0"/>
        <v>01-020</v>
      </c>
      <c r="B21" t="s">
        <v>30</v>
      </c>
      <c r="C21">
        <v>1</v>
      </c>
      <c r="D21" t="s">
        <v>41</v>
      </c>
      <c r="E21" t="s">
        <v>431</v>
      </c>
      <c r="F21">
        <v>101</v>
      </c>
      <c r="G21">
        <v>43</v>
      </c>
      <c r="H21">
        <f t="shared" si="1"/>
        <v>0.42574257425742573</v>
      </c>
      <c r="I21">
        <v>4</v>
      </c>
      <c r="J21">
        <v>7</v>
      </c>
      <c r="K21">
        <v>7</v>
      </c>
      <c r="L21">
        <v>20</v>
      </c>
      <c r="M21">
        <v>0</v>
      </c>
      <c r="N21">
        <f t="shared" si="2"/>
        <v>38</v>
      </c>
      <c r="O21">
        <f t="shared" si="3"/>
        <v>0.10526315789473684</v>
      </c>
      <c r="P21">
        <f t="shared" si="4"/>
        <v>0.18421052631578946</v>
      </c>
      <c r="Q21">
        <f t="shared" si="5"/>
        <v>0.18421052631578946</v>
      </c>
      <c r="R21">
        <f t="shared" si="6"/>
        <v>0.52631578947368418</v>
      </c>
      <c r="S21">
        <f t="shared" si="7"/>
        <v>0</v>
      </c>
      <c r="T21">
        <f t="shared" si="8"/>
        <v>0.52631578947368418</v>
      </c>
      <c r="U21" t="str">
        <f t="shared" si="9"/>
        <v>Reagan</v>
      </c>
    </row>
    <row r="22" spans="1:21" x14ac:dyDescent="0.3">
      <c r="A22" t="str">
        <f t="shared" si="0"/>
        <v>01-021</v>
      </c>
      <c r="B22" t="s">
        <v>31</v>
      </c>
      <c r="C22">
        <v>1</v>
      </c>
      <c r="D22" t="s">
        <v>41</v>
      </c>
      <c r="E22" t="s">
        <v>432</v>
      </c>
      <c r="F22">
        <v>107</v>
      </c>
      <c r="G22">
        <v>46</v>
      </c>
      <c r="H22">
        <f t="shared" si="1"/>
        <v>0.42990654205607476</v>
      </c>
      <c r="I22">
        <v>4</v>
      </c>
      <c r="J22">
        <v>19</v>
      </c>
      <c r="K22">
        <v>5</v>
      </c>
      <c r="L22">
        <v>17</v>
      </c>
      <c r="M22">
        <v>0</v>
      </c>
      <c r="N22">
        <f t="shared" si="2"/>
        <v>45</v>
      </c>
      <c r="O22">
        <f t="shared" si="3"/>
        <v>8.8888888888888892E-2</v>
      </c>
      <c r="P22">
        <f t="shared" si="4"/>
        <v>0.42222222222222222</v>
      </c>
      <c r="Q22">
        <f t="shared" si="5"/>
        <v>0.1111111111111111</v>
      </c>
      <c r="R22">
        <f t="shared" si="6"/>
        <v>0.37777777777777777</v>
      </c>
      <c r="S22">
        <f t="shared" si="7"/>
        <v>0</v>
      </c>
      <c r="T22">
        <f t="shared" si="8"/>
        <v>2.4222222222222221</v>
      </c>
      <c r="U22" t="str">
        <f t="shared" si="9"/>
        <v>Carter</v>
      </c>
    </row>
    <row r="23" spans="1:21" x14ac:dyDescent="0.3">
      <c r="A23" t="str">
        <f t="shared" si="0"/>
        <v>01-022</v>
      </c>
      <c r="B23" t="s">
        <v>32</v>
      </c>
      <c r="C23">
        <v>1</v>
      </c>
      <c r="D23" t="s">
        <v>41</v>
      </c>
      <c r="E23" t="s">
        <v>432</v>
      </c>
      <c r="F23">
        <v>54</v>
      </c>
      <c r="G23">
        <v>20</v>
      </c>
      <c r="H23">
        <f t="shared" si="1"/>
        <v>0.37037037037037035</v>
      </c>
      <c r="I23">
        <v>0</v>
      </c>
      <c r="J23">
        <v>1</v>
      </c>
      <c r="K23">
        <v>2</v>
      </c>
      <c r="L23">
        <v>14</v>
      </c>
      <c r="M23">
        <v>0</v>
      </c>
      <c r="N23">
        <f t="shared" si="2"/>
        <v>17</v>
      </c>
      <c r="O23">
        <f t="shared" si="3"/>
        <v>0</v>
      </c>
      <c r="P23">
        <f t="shared" si="4"/>
        <v>5.8823529411764705E-2</v>
      </c>
      <c r="Q23">
        <f t="shared" si="5"/>
        <v>0.11764705882352941</v>
      </c>
      <c r="R23">
        <f t="shared" si="6"/>
        <v>0.82352941176470584</v>
      </c>
      <c r="S23">
        <f t="shared" si="7"/>
        <v>0</v>
      </c>
      <c r="T23">
        <f t="shared" si="8"/>
        <v>0.82352941176470584</v>
      </c>
      <c r="U23" t="str">
        <f t="shared" si="9"/>
        <v>Reagan</v>
      </c>
    </row>
    <row r="24" spans="1:21" x14ac:dyDescent="0.3">
      <c r="A24" t="str">
        <f t="shared" si="0"/>
        <v>01-023</v>
      </c>
      <c r="B24" t="s">
        <v>33</v>
      </c>
      <c r="C24">
        <v>1</v>
      </c>
      <c r="D24" t="s">
        <v>41</v>
      </c>
      <c r="E24" t="s">
        <v>431</v>
      </c>
      <c r="F24">
        <v>610</v>
      </c>
      <c r="G24">
        <v>370</v>
      </c>
      <c r="H24">
        <f t="shared" si="1"/>
        <v>0.60655737704918034</v>
      </c>
      <c r="I24">
        <v>29</v>
      </c>
      <c r="J24">
        <v>104</v>
      </c>
      <c r="K24">
        <v>15</v>
      </c>
      <c r="L24">
        <v>195</v>
      </c>
      <c r="M24">
        <v>1</v>
      </c>
      <c r="N24">
        <f t="shared" si="2"/>
        <v>344</v>
      </c>
      <c r="O24">
        <f t="shared" si="3"/>
        <v>8.4302325581395346E-2</v>
      </c>
      <c r="P24">
        <f t="shared" si="4"/>
        <v>0.30232558139534882</v>
      </c>
      <c r="Q24">
        <f t="shared" si="5"/>
        <v>4.3604651162790699E-2</v>
      </c>
      <c r="R24">
        <f t="shared" si="6"/>
        <v>0.56686046511627908</v>
      </c>
      <c r="S24">
        <f t="shared" si="7"/>
        <v>2.9069767441860465E-3</v>
      </c>
      <c r="T24">
        <f t="shared" si="8"/>
        <v>0.56686046511627908</v>
      </c>
      <c r="U24" t="str">
        <f t="shared" si="9"/>
        <v>Reagan</v>
      </c>
    </row>
    <row r="25" spans="1:21" x14ac:dyDescent="0.3">
      <c r="A25" t="str">
        <f t="shared" si="0"/>
        <v>01-024</v>
      </c>
      <c r="B25" t="s">
        <v>34</v>
      </c>
      <c r="C25">
        <v>1</v>
      </c>
      <c r="D25" t="s">
        <v>41</v>
      </c>
      <c r="E25" t="s">
        <v>432</v>
      </c>
      <c r="F25">
        <v>240</v>
      </c>
      <c r="G25">
        <v>103</v>
      </c>
      <c r="H25">
        <f t="shared" si="1"/>
        <v>0.42916666666666664</v>
      </c>
      <c r="I25">
        <v>4</v>
      </c>
      <c r="J25">
        <v>19</v>
      </c>
      <c r="K25">
        <v>4</v>
      </c>
      <c r="L25">
        <v>70</v>
      </c>
      <c r="M25">
        <v>0</v>
      </c>
      <c r="N25">
        <f t="shared" si="2"/>
        <v>97</v>
      </c>
      <c r="O25">
        <f t="shared" si="3"/>
        <v>4.1237113402061855E-2</v>
      </c>
      <c r="P25">
        <f t="shared" si="4"/>
        <v>0.19587628865979381</v>
      </c>
      <c r="Q25">
        <f t="shared" si="5"/>
        <v>4.1237113402061855E-2</v>
      </c>
      <c r="R25">
        <f t="shared" si="6"/>
        <v>0.72164948453608246</v>
      </c>
      <c r="S25">
        <f t="shared" si="7"/>
        <v>0</v>
      </c>
      <c r="T25">
        <f t="shared" si="8"/>
        <v>0.72164948453608246</v>
      </c>
      <c r="U25" t="str">
        <f t="shared" si="9"/>
        <v>Reagan</v>
      </c>
    </row>
    <row r="26" spans="1:21" x14ac:dyDescent="0.3">
      <c r="A26" t="str">
        <f t="shared" si="0"/>
        <v>01-025</v>
      </c>
      <c r="B26" t="s">
        <v>35</v>
      </c>
      <c r="C26">
        <v>1</v>
      </c>
      <c r="D26" t="s">
        <v>41</v>
      </c>
      <c r="E26" t="s">
        <v>431</v>
      </c>
      <c r="F26">
        <v>219</v>
      </c>
      <c r="G26">
        <v>152</v>
      </c>
      <c r="H26">
        <f t="shared" si="1"/>
        <v>0.69406392694063923</v>
      </c>
      <c r="I26">
        <v>7</v>
      </c>
      <c r="J26">
        <v>29</v>
      </c>
      <c r="K26">
        <v>7</v>
      </c>
      <c r="L26">
        <v>97</v>
      </c>
      <c r="M26">
        <v>0</v>
      </c>
      <c r="N26">
        <f t="shared" si="2"/>
        <v>140</v>
      </c>
      <c r="O26">
        <f t="shared" si="3"/>
        <v>0.05</v>
      </c>
      <c r="P26">
        <f t="shared" si="4"/>
        <v>0.20714285714285716</v>
      </c>
      <c r="Q26">
        <f t="shared" si="5"/>
        <v>0.05</v>
      </c>
      <c r="R26">
        <f t="shared" si="6"/>
        <v>0.69285714285714284</v>
      </c>
      <c r="S26">
        <f t="shared" si="7"/>
        <v>0</v>
      </c>
      <c r="T26">
        <f t="shared" si="8"/>
        <v>0.69285714285714284</v>
      </c>
      <c r="U26" t="str">
        <f t="shared" si="9"/>
        <v>Reagan</v>
      </c>
    </row>
    <row r="27" spans="1:21" x14ac:dyDescent="0.3">
      <c r="A27" t="str">
        <f t="shared" si="0"/>
        <v>01-026</v>
      </c>
      <c r="B27" t="s">
        <v>36</v>
      </c>
      <c r="C27">
        <v>1</v>
      </c>
      <c r="D27" t="s">
        <v>41</v>
      </c>
      <c r="E27" t="s">
        <v>431</v>
      </c>
      <c r="F27">
        <v>340</v>
      </c>
      <c r="G27">
        <v>213</v>
      </c>
      <c r="H27">
        <f t="shared" si="1"/>
        <v>0.62647058823529411</v>
      </c>
      <c r="I27">
        <v>7</v>
      </c>
      <c r="J27">
        <v>37</v>
      </c>
      <c r="K27">
        <v>19</v>
      </c>
      <c r="L27">
        <v>126</v>
      </c>
      <c r="M27">
        <v>0</v>
      </c>
      <c r="N27">
        <f t="shared" si="2"/>
        <v>189</v>
      </c>
      <c r="O27">
        <f t="shared" si="3"/>
        <v>3.7037037037037035E-2</v>
      </c>
      <c r="P27">
        <f t="shared" si="4"/>
        <v>0.19576719576719576</v>
      </c>
      <c r="Q27">
        <f t="shared" si="5"/>
        <v>0.10052910052910052</v>
      </c>
      <c r="R27">
        <f t="shared" si="6"/>
        <v>0.66666666666666663</v>
      </c>
      <c r="S27">
        <f t="shared" si="7"/>
        <v>0</v>
      </c>
      <c r="T27">
        <f t="shared" si="8"/>
        <v>0.66666666666666663</v>
      </c>
      <c r="U27" t="str">
        <f t="shared" si="9"/>
        <v>Reagan</v>
      </c>
    </row>
    <row r="28" spans="1:21" x14ac:dyDescent="0.3">
      <c r="A28" t="str">
        <f t="shared" si="0"/>
        <v>01-027</v>
      </c>
      <c r="B28" t="s">
        <v>37</v>
      </c>
      <c r="C28">
        <v>1</v>
      </c>
      <c r="D28" t="s">
        <v>41</v>
      </c>
      <c r="E28" t="s">
        <v>432</v>
      </c>
      <c r="F28">
        <v>90</v>
      </c>
      <c r="G28">
        <v>41</v>
      </c>
      <c r="H28">
        <f t="shared" si="1"/>
        <v>0.45555555555555555</v>
      </c>
      <c r="I28">
        <v>1</v>
      </c>
      <c r="J28">
        <v>4</v>
      </c>
      <c r="K28">
        <v>2</v>
      </c>
      <c r="L28">
        <v>34</v>
      </c>
      <c r="M28">
        <v>0</v>
      </c>
      <c r="N28">
        <f t="shared" si="2"/>
        <v>41</v>
      </c>
      <c r="O28">
        <f t="shared" si="3"/>
        <v>2.4390243902439025E-2</v>
      </c>
      <c r="P28">
        <f t="shared" si="4"/>
        <v>9.7560975609756101E-2</v>
      </c>
      <c r="Q28">
        <f t="shared" si="5"/>
        <v>4.878048780487805E-2</v>
      </c>
      <c r="R28">
        <f t="shared" si="6"/>
        <v>0.82926829268292679</v>
      </c>
      <c r="S28">
        <f t="shared" si="7"/>
        <v>0</v>
      </c>
      <c r="T28">
        <f t="shared" si="8"/>
        <v>0.82926829268292679</v>
      </c>
      <c r="U28" t="str">
        <f t="shared" si="9"/>
        <v>Reagan</v>
      </c>
    </row>
    <row r="29" spans="1:21" x14ac:dyDescent="0.3">
      <c r="A29" t="str">
        <f t="shared" si="0"/>
        <v>01-028</v>
      </c>
      <c r="B29" t="s">
        <v>38</v>
      </c>
      <c r="C29">
        <v>1</v>
      </c>
      <c r="D29" t="s">
        <v>42</v>
      </c>
      <c r="E29">
        <v>0</v>
      </c>
      <c r="F29">
        <v>0</v>
      </c>
      <c r="G29">
        <v>908</v>
      </c>
      <c r="I29">
        <v>69</v>
      </c>
      <c r="J29">
        <v>231</v>
      </c>
      <c r="K29">
        <v>56</v>
      </c>
      <c r="L29">
        <v>512</v>
      </c>
      <c r="M29">
        <v>5</v>
      </c>
      <c r="N29">
        <f t="shared" si="2"/>
        <v>873</v>
      </c>
      <c r="O29">
        <f t="shared" si="3"/>
        <v>7.903780068728522E-2</v>
      </c>
      <c r="P29">
        <f t="shared" si="4"/>
        <v>0.26460481099656358</v>
      </c>
      <c r="Q29">
        <f t="shared" si="5"/>
        <v>6.414662084765177E-2</v>
      </c>
      <c r="R29">
        <f t="shared" si="6"/>
        <v>0.58648339060710197</v>
      </c>
      <c r="S29">
        <f t="shared" si="7"/>
        <v>5.7273768613974796E-3</v>
      </c>
      <c r="T29">
        <f t="shared" si="8"/>
        <v>0.58648339060710197</v>
      </c>
      <c r="U29" t="str">
        <f t="shared" si="9"/>
        <v>Reagan</v>
      </c>
    </row>
    <row r="30" spans="1:21" x14ac:dyDescent="0.3">
      <c r="A30" t="str">
        <f t="shared" si="0"/>
        <v>01-029</v>
      </c>
      <c r="B30" t="s">
        <v>39</v>
      </c>
      <c r="C30">
        <v>1</v>
      </c>
      <c r="D30" t="s">
        <v>43</v>
      </c>
      <c r="E30">
        <v>0</v>
      </c>
      <c r="F30">
        <v>0</v>
      </c>
      <c r="G30">
        <v>0</v>
      </c>
      <c r="I30">
        <v>17</v>
      </c>
      <c r="J30">
        <v>73</v>
      </c>
      <c r="K30">
        <v>24</v>
      </c>
      <c r="L30">
        <v>148</v>
      </c>
      <c r="M30">
        <v>2</v>
      </c>
      <c r="N30">
        <f t="shared" si="2"/>
        <v>264</v>
      </c>
      <c r="O30">
        <f t="shared" si="3"/>
        <v>6.4393939393939392E-2</v>
      </c>
      <c r="P30">
        <f t="shared" si="4"/>
        <v>0.27651515151515149</v>
      </c>
      <c r="Q30">
        <f t="shared" si="5"/>
        <v>9.0909090909090912E-2</v>
      </c>
      <c r="R30">
        <f t="shared" si="6"/>
        <v>0.56060606060606055</v>
      </c>
      <c r="S30">
        <f t="shared" si="7"/>
        <v>7.575757575757576E-3</v>
      </c>
      <c r="T30">
        <f t="shared" si="8"/>
        <v>0.56060606060606055</v>
      </c>
      <c r="U30" t="str">
        <f t="shared" si="9"/>
        <v>Reagan</v>
      </c>
    </row>
    <row r="31" spans="1:21" x14ac:dyDescent="0.3">
      <c r="A31" t="str">
        <f t="shared" si="0"/>
        <v>01-030</v>
      </c>
      <c r="B31" t="s">
        <v>40</v>
      </c>
      <c r="C31">
        <v>1</v>
      </c>
      <c r="D31" t="s">
        <v>44</v>
      </c>
      <c r="E31">
        <v>0</v>
      </c>
      <c r="F31">
        <v>9521</v>
      </c>
      <c r="G31">
        <v>6404</v>
      </c>
      <c r="H31">
        <v>67.2</v>
      </c>
      <c r="I31">
        <v>440</v>
      </c>
      <c r="J31">
        <v>1772</v>
      </c>
      <c r="K31">
        <v>405</v>
      </c>
      <c r="L31">
        <v>3473</v>
      </c>
      <c r="M31">
        <v>22</v>
      </c>
      <c r="N31">
        <f t="shared" si="2"/>
        <v>6112</v>
      </c>
      <c r="O31">
        <f t="shared" si="3"/>
        <v>7.1989528795811525E-2</v>
      </c>
      <c r="P31">
        <f t="shared" si="4"/>
        <v>0.28992146596858637</v>
      </c>
      <c r="Q31">
        <f t="shared" si="5"/>
        <v>6.6263089005235601E-2</v>
      </c>
      <c r="R31">
        <f t="shared" si="6"/>
        <v>0.56822643979057597</v>
      </c>
      <c r="S31">
        <f t="shared" si="7"/>
        <v>3.5994764397905758E-3</v>
      </c>
      <c r="T31">
        <f t="shared" si="8"/>
        <v>0.56822643979057597</v>
      </c>
      <c r="U31" t="str">
        <f t="shared" si="9"/>
        <v>Reagan</v>
      </c>
    </row>
    <row r="32" spans="1:21" x14ac:dyDescent="0.3">
      <c r="A32" t="str">
        <f t="shared" si="0"/>
        <v>02-001</v>
      </c>
      <c r="B32" t="s">
        <v>45</v>
      </c>
      <c r="C32">
        <v>2</v>
      </c>
      <c r="D32" t="s">
        <v>41</v>
      </c>
      <c r="E32" t="s">
        <v>433</v>
      </c>
      <c r="F32">
        <v>315</v>
      </c>
      <c r="G32">
        <v>193</v>
      </c>
      <c r="H32">
        <f t="shared" ref="H32:H43" si="10">G32/F32</f>
        <v>0.61269841269841274</v>
      </c>
      <c r="I32">
        <v>15</v>
      </c>
      <c r="J32">
        <v>147</v>
      </c>
      <c r="K32">
        <v>1</v>
      </c>
      <c r="L32">
        <v>23</v>
      </c>
      <c r="M32">
        <v>0</v>
      </c>
      <c r="N32">
        <f t="shared" si="2"/>
        <v>186</v>
      </c>
      <c r="O32">
        <f t="shared" si="3"/>
        <v>8.0645161290322578E-2</v>
      </c>
      <c r="P32">
        <f t="shared" si="4"/>
        <v>0.79032258064516125</v>
      </c>
      <c r="Q32">
        <f t="shared" si="5"/>
        <v>5.3763440860215058E-3</v>
      </c>
      <c r="R32">
        <f t="shared" si="6"/>
        <v>0.12365591397849462</v>
      </c>
      <c r="S32">
        <f t="shared" si="7"/>
        <v>0</v>
      </c>
      <c r="T32">
        <f t="shared" si="8"/>
        <v>2.790322580645161</v>
      </c>
      <c r="U32" t="str">
        <f t="shared" si="9"/>
        <v>Carter</v>
      </c>
    </row>
    <row r="33" spans="1:21" x14ac:dyDescent="0.3">
      <c r="A33" t="str">
        <f t="shared" si="0"/>
        <v>02-002</v>
      </c>
      <c r="B33" t="s">
        <v>46</v>
      </c>
      <c r="C33">
        <v>2</v>
      </c>
      <c r="D33" t="s">
        <v>41</v>
      </c>
      <c r="E33" t="s">
        <v>433</v>
      </c>
      <c r="F33">
        <v>166</v>
      </c>
      <c r="G33">
        <v>67</v>
      </c>
      <c r="H33">
        <f t="shared" si="10"/>
        <v>0.40361445783132532</v>
      </c>
      <c r="I33">
        <v>12</v>
      </c>
      <c r="J33">
        <v>24</v>
      </c>
      <c r="K33">
        <v>3</v>
      </c>
      <c r="L33">
        <v>21</v>
      </c>
      <c r="M33">
        <v>3</v>
      </c>
      <c r="N33">
        <f t="shared" si="2"/>
        <v>63</v>
      </c>
      <c r="O33">
        <f t="shared" si="3"/>
        <v>0.19047619047619047</v>
      </c>
      <c r="P33">
        <f t="shared" si="4"/>
        <v>0.38095238095238093</v>
      </c>
      <c r="Q33">
        <f t="shared" si="5"/>
        <v>4.7619047619047616E-2</v>
      </c>
      <c r="R33">
        <f t="shared" si="6"/>
        <v>0.33333333333333331</v>
      </c>
      <c r="S33">
        <f t="shared" si="7"/>
        <v>4.7619047619047616E-2</v>
      </c>
      <c r="T33">
        <f t="shared" si="8"/>
        <v>2.3809523809523809</v>
      </c>
      <c r="U33" t="str">
        <f t="shared" si="9"/>
        <v>Carter</v>
      </c>
    </row>
    <row r="34" spans="1:21" x14ac:dyDescent="0.3">
      <c r="A34" t="str">
        <f t="shared" si="0"/>
        <v>02-003</v>
      </c>
      <c r="B34" t="s">
        <v>47</v>
      </c>
      <c r="C34">
        <v>2</v>
      </c>
      <c r="D34" t="s">
        <v>41</v>
      </c>
      <c r="E34" t="s">
        <v>433</v>
      </c>
      <c r="F34">
        <v>501</v>
      </c>
      <c r="G34">
        <v>269</v>
      </c>
      <c r="H34">
        <f t="shared" si="10"/>
        <v>0.53692614770459079</v>
      </c>
      <c r="I34">
        <v>27</v>
      </c>
      <c r="J34">
        <v>157</v>
      </c>
      <c r="K34">
        <v>5</v>
      </c>
      <c r="L34">
        <v>59</v>
      </c>
      <c r="M34">
        <v>1</v>
      </c>
      <c r="N34">
        <f t="shared" si="2"/>
        <v>249</v>
      </c>
      <c r="O34">
        <f t="shared" si="3"/>
        <v>0.10843373493975904</v>
      </c>
      <c r="P34">
        <f t="shared" si="4"/>
        <v>0.63052208835341361</v>
      </c>
      <c r="Q34">
        <f t="shared" si="5"/>
        <v>2.0080321285140562E-2</v>
      </c>
      <c r="R34">
        <f t="shared" si="6"/>
        <v>0.23694779116465864</v>
      </c>
      <c r="S34">
        <f t="shared" si="7"/>
        <v>4.0160642570281121E-3</v>
      </c>
      <c r="T34">
        <f t="shared" si="8"/>
        <v>2.6305220883534135</v>
      </c>
      <c r="U34" t="str">
        <f t="shared" si="9"/>
        <v>Carter</v>
      </c>
    </row>
    <row r="35" spans="1:21" x14ac:dyDescent="0.3">
      <c r="A35" t="str">
        <f t="shared" si="0"/>
        <v>02-004</v>
      </c>
      <c r="B35" t="s">
        <v>48</v>
      </c>
      <c r="C35">
        <v>2</v>
      </c>
      <c r="D35" t="s">
        <v>41</v>
      </c>
      <c r="E35" t="s">
        <v>432</v>
      </c>
      <c r="F35">
        <v>378</v>
      </c>
      <c r="G35">
        <v>210</v>
      </c>
      <c r="H35">
        <f t="shared" si="10"/>
        <v>0.55555555555555558</v>
      </c>
      <c r="I35">
        <v>16</v>
      </c>
      <c r="J35">
        <v>110</v>
      </c>
      <c r="K35">
        <v>5</v>
      </c>
      <c r="L35">
        <v>69</v>
      </c>
      <c r="M35">
        <v>2</v>
      </c>
      <c r="N35">
        <f t="shared" si="2"/>
        <v>202</v>
      </c>
      <c r="O35">
        <f t="shared" si="3"/>
        <v>7.9207920792079209E-2</v>
      </c>
      <c r="P35">
        <f t="shared" si="4"/>
        <v>0.54455445544554459</v>
      </c>
      <c r="Q35">
        <f t="shared" si="5"/>
        <v>2.4752475247524754E-2</v>
      </c>
      <c r="R35">
        <f t="shared" si="6"/>
        <v>0.34158415841584161</v>
      </c>
      <c r="S35">
        <f t="shared" si="7"/>
        <v>9.9009900990099011E-3</v>
      </c>
      <c r="T35">
        <f t="shared" si="8"/>
        <v>2.5445544554455446</v>
      </c>
      <c r="U35" t="str">
        <f t="shared" si="9"/>
        <v>Carter</v>
      </c>
    </row>
    <row r="36" spans="1:21" x14ac:dyDescent="0.3">
      <c r="A36" t="str">
        <f t="shared" si="0"/>
        <v>02-005</v>
      </c>
      <c r="B36" t="s">
        <v>49</v>
      </c>
      <c r="C36">
        <v>2</v>
      </c>
      <c r="D36" t="s">
        <v>41</v>
      </c>
      <c r="E36" t="s">
        <v>434</v>
      </c>
      <c r="F36">
        <v>53</v>
      </c>
      <c r="G36">
        <v>19</v>
      </c>
      <c r="H36">
        <f t="shared" si="10"/>
        <v>0.35849056603773582</v>
      </c>
      <c r="I36">
        <v>5</v>
      </c>
      <c r="J36">
        <v>11</v>
      </c>
      <c r="K36">
        <v>0</v>
      </c>
      <c r="L36">
        <v>2</v>
      </c>
      <c r="M36">
        <v>1</v>
      </c>
      <c r="N36">
        <f t="shared" si="2"/>
        <v>19</v>
      </c>
      <c r="O36">
        <f t="shared" si="3"/>
        <v>0.26315789473684209</v>
      </c>
      <c r="P36">
        <f t="shared" si="4"/>
        <v>0.57894736842105265</v>
      </c>
      <c r="Q36">
        <f t="shared" si="5"/>
        <v>0</v>
      </c>
      <c r="R36">
        <f t="shared" si="6"/>
        <v>0.10526315789473684</v>
      </c>
      <c r="S36">
        <f t="shared" si="7"/>
        <v>5.2631578947368418E-2</v>
      </c>
      <c r="T36">
        <f t="shared" si="8"/>
        <v>2.5789473684210527</v>
      </c>
      <c r="U36" t="str">
        <f t="shared" si="9"/>
        <v>Carter</v>
      </c>
    </row>
    <row r="37" spans="1:21" x14ac:dyDescent="0.3">
      <c r="A37" t="str">
        <f t="shared" si="0"/>
        <v>02-006</v>
      </c>
      <c r="B37" t="s">
        <v>50</v>
      </c>
      <c r="C37">
        <v>2</v>
      </c>
      <c r="D37" t="s">
        <v>41</v>
      </c>
      <c r="E37" t="s">
        <v>434</v>
      </c>
      <c r="F37">
        <v>865</v>
      </c>
      <c r="G37">
        <v>443</v>
      </c>
      <c r="H37">
        <f t="shared" si="10"/>
        <v>0.51213872832369944</v>
      </c>
      <c r="I37">
        <v>53</v>
      </c>
      <c r="J37">
        <v>129</v>
      </c>
      <c r="K37">
        <v>13</v>
      </c>
      <c r="L37">
        <v>235</v>
      </c>
      <c r="M37">
        <v>0</v>
      </c>
      <c r="N37">
        <f t="shared" si="2"/>
        <v>430</v>
      </c>
      <c r="O37">
        <f t="shared" si="3"/>
        <v>0.12325581395348838</v>
      </c>
      <c r="P37">
        <f t="shared" si="4"/>
        <v>0.3</v>
      </c>
      <c r="Q37">
        <f t="shared" si="5"/>
        <v>3.0232558139534883E-2</v>
      </c>
      <c r="R37">
        <f t="shared" si="6"/>
        <v>0.54651162790697672</v>
      </c>
      <c r="S37">
        <f t="shared" si="7"/>
        <v>0</v>
      </c>
      <c r="T37">
        <f t="shared" si="8"/>
        <v>0.54651162790697672</v>
      </c>
      <c r="U37" t="str">
        <f t="shared" si="9"/>
        <v>Reagan</v>
      </c>
    </row>
    <row r="38" spans="1:21" x14ac:dyDescent="0.3">
      <c r="A38" t="str">
        <f t="shared" si="0"/>
        <v>02-007</v>
      </c>
      <c r="B38" t="s">
        <v>51</v>
      </c>
      <c r="C38">
        <v>2</v>
      </c>
      <c r="D38" t="s">
        <v>41</v>
      </c>
      <c r="E38" t="s">
        <v>434</v>
      </c>
      <c r="F38">
        <v>704</v>
      </c>
      <c r="G38">
        <v>417</v>
      </c>
      <c r="H38">
        <f t="shared" si="10"/>
        <v>0.59232954545454541</v>
      </c>
      <c r="I38">
        <v>44</v>
      </c>
      <c r="J38">
        <v>129</v>
      </c>
      <c r="K38">
        <v>23</v>
      </c>
      <c r="L38">
        <v>186</v>
      </c>
      <c r="M38">
        <v>0</v>
      </c>
      <c r="N38">
        <f t="shared" si="2"/>
        <v>382</v>
      </c>
      <c r="O38">
        <f t="shared" si="3"/>
        <v>0.11518324607329843</v>
      </c>
      <c r="P38">
        <f t="shared" si="4"/>
        <v>0.33769633507853403</v>
      </c>
      <c r="Q38">
        <f t="shared" si="5"/>
        <v>6.0209424083769635E-2</v>
      </c>
      <c r="R38">
        <f t="shared" si="6"/>
        <v>0.48691099476439792</v>
      </c>
      <c r="S38">
        <f t="shared" si="7"/>
        <v>0</v>
      </c>
      <c r="T38">
        <f t="shared" si="8"/>
        <v>0.48691099476439792</v>
      </c>
      <c r="U38" t="str">
        <f t="shared" si="9"/>
        <v>Reagan</v>
      </c>
    </row>
    <row r="39" spans="1:21" x14ac:dyDescent="0.3">
      <c r="A39" t="str">
        <f t="shared" si="0"/>
        <v>02-008</v>
      </c>
      <c r="B39" t="s">
        <v>52</v>
      </c>
      <c r="C39">
        <v>2</v>
      </c>
      <c r="D39" t="s">
        <v>41</v>
      </c>
      <c r="E39" t="s">
        <v>434</v>
      </c>
      <c r="F39">
        <v>123</v>
      </c>
      <c r="G39">
        <v>48</v>
      </c>
      <c r="H39">
        <f t="shared" si="10"/>
        <v>0.3902439024390244</v>
      </c>
      <c r="I39">
        <v>5</v>
      </c>
      <c r="J39">
        <v>4</v>
      </c>
      <c r="K39">
        <v>3</v>
      </c>
      <c r="L39">
        <v>30</v>
      </c>
      <c r="M39">
        <v>0</v>
      </c>
      <c r="N39">
        <f t="shared" si="2"/>
        <v>42</v>
      </c>
      <c r="O39">
        <f t="shared" si="3"/>
        <v>0.11904761904761904</v>
      </c>
      <c r="P39">
        <f t="shared" si="4"/>
        <v>9.5238095238095233E-2</v>
      </c>
      <c r="Q39">
        <f t="shared" si="5"/>
        <v>7.1428571428571425E-2</v>
      </c>
      <c r="R39">
        <f t="shared" si="6"/>
        <v>0.7142857142857143</v>
      </c>
      <c r="S39">
        <f t="shared" si="7"/>
        <v>0</v>
      </c>
      <c r="T39">
        <f t="shared" si="8"/>
        <v>0.7142857142857143</v>
      </c>
      <c r="U39" t="str">
        <f t="shared" si="9"/>
        <v>Reagan</v>
      </c>
    </row>
    <row r="40" spans="1:21" x14ac:dyDescent="0.3">
      <c r="A40" t="str">
        <f t="shared" si="0"/>
        <v>02-009</v>
      </c>
      <c r="B40" t="s">
        <v>53</v>
      </c>
      <c r="C40">
        <v>2</v>
      </c>
      <c r="D40" t="s">
        <v>41</v>
      </c>
      <c r="E40" t="s">
        <v>434</v>
      </c>
      <c r="F40">
        <v>404</v>
      </c>
      <c r="G40">
        <v>221</v>
      </c>
      <c r="H40">
        <f t="shared" si="10"/>
        <v>0.54702970297029707</v>
      </c>
      <c r="I40">
        <v>30</v>
      </c>
      <c r="J40">
        <v>57</v>
      </c>
      <c r="K40">
        <v>11</v>
      </c>
      <c r="L40">
        <v>113</v>
      </c>
      <c r="M40">
        <v>0</v>
      </c>
      <c r="N40">
        <f t="shared" si="2"/>
        <v>211</v>
      </c>
      <c r="O40">
        <f t="shared" si="3"/>
        <v>0.14218009478672985</v>
      </c>
      <c r="P40">
        <f t="shared" si="4"/>
        <v>0.27014218009478674</v>
      </c>
      <c r="Q40">
        <f t="shared" si="5"/>
        <v>5.2132701421800945E-2</v>
      </c>
      <c r="R40">
        <f t="shared" si="6"/>
        <v>0.53554502369668244</v>
      </c>
      <c r="S40">
        <f t="shared" si="7"/>
        <v>0</v>
      </c>
      <c r="T40">
        <f t="shared" si="8"/>
        <v>0.53554502369668244</v>
      </c>
      <c r="U40" t="str">
        <f t="shared" si="9"/>
        <v>Reagan</v>
      </c>
    </row>
    <row r="41" spans="1:21" x14ac:dyDescent="0.3">
      <c r="A41" t="str">
        <f t="shared" si="0"/>
        <v>02-010</v>
      </c>
      <c r="B41" t="s">
        <v>54</v>
      </c>
      <c r="C41">
        <v>2</v>
      </c>
      <c r="D41" t="s">
        <v>41</v>
      </c>
      <c r="E41" t="s">
        <v>433</v>
      </c>
      <c r="F41">
        <v>160</v>
      </c>
      <c r="G41">
        <v>66</v>
      </c>
      <c r="H41">
        <f t="shared" si="10"/>
        <v>0.41249999999999998</v>
      </c>
      <c r="I41">
        <v>5</v>
      </c>
      <c r="J41">
        <v>27</v>
      </c>
      <c r="K41">
        <v>5</v>
      </c>
      <c r="L41">
        <v>26</v>
      </c>
      <c r="M41">
        <v>0</v>
      </c>
      <c r="N41">
        <f t="shared" si="2"/>
        <v>63</v>
      </c>
      <c r="O41">
        <f t="shared" si="3"/>
        <v>7.9365079365079361E-2</v>
      </c>
      <c r="P41">
        <f t="shared" si="4"/>
        <v>0.42857142857142855</v>
      </c>
      <c r="Q41">
        <f t="shared" si="5"/>
        <v>7.9365079365079361E-2</v>
      </c>
      <c r="R41">
        <f t="shared" si="6"/>
        <v>0.41269841269841268</v>
      </c>
      <c r="S41">
        <f t="shared" si="7"/>
        <v>0</v>
      </c>
      <c r="T41">
        <f t="shared" si="8"/>
        <v>2.4285714285714284</v>
      </c>
      <c r="U41" t="str">
        <f t="shared" si="9"/>
        <v>Carter</v>
      </c>
    </row>
    <row r="42" spans="1:21" x14ac:dyDescent="0.3">
      <c r="A42" t="str">
        <f t="shared" si="0"/>
        <v>02-011</v>
      </c>
      <c r="B42" t="s">
        <v>55</v>
      </c>
      <c r="C42">
        <v>2</v>
      </c>
      <c r="D42" t="s">
        <v>41</v>
      </c>
      <c r="E42" t="s">
        <v>435</v>
      </c>
      <c r="F42">
        <v>457</v>
      </c>
      <c r="G42">
        <v>289</v>
      </c>
      <c r="H42">
        <f t="shared" si="10"/>
        <v>0.63238512035010941</v>
      </c>
      <c r="I42">
        <v>16</v>
      </c>
      <c r="J42">
        <v>80</v>
      </c>
      <c r="K42">
        <v>13</v>
      </c>
      <c r="L42">
        <v>161</v>
      </c>
      <c r="M42">
        <v>1</v>
      </c>
      <c r="N42">
        <f t="shared" si="2"/>
        <v>271</v>
      </c>
      <c r="O42">
        <f t="shared" si="3"/>
        <v>5.9040590405904057E-2</v>
      </c>
      <c r="P42">
        <f t="shared" si="4"/>
        <v>0.29520295202952029</v>
      </c>
      <c r="Q42">
        <f t="shared" si="5"/>
        <v>4.797047970479705E-2</v>
      </c>
      <c r="R42">
        <f t="shared" si="6"/>
        <v>0.59409594095940954</v>
      </c>
      <c r="S42">
        <f t="shared" si="7"/>
        <v>3.6900369003690036E-3</v>
      </c>
      <c r="T42">
        <f t="shared" si="8"/>
        <v>0.59409594095940954</v>
      </c>
      <c r="U42" t="str">
        <f t="shared" si="9"/>
        <v>Reagan</v>
      </c>
    </row>
    <row r="43" spans="1:21" x14ac:dyDescent="0.3">
      <c r="A43" t="str">
        <f t="shared" si="0"/>
        <v>02-012</v>
      </c>
      <c r="B43" t="s">
        <v>56</v>
      </c>
      <c r="C43">
        <v>2</v>
      </c>
      <c r="D43" t="s">
        <v>41</v>
      </c>
      <c r="E43" t="s">
        <v>435</v>
      </c>
      <c r="F43">
        <v>972</v>
      </c>
      <c r="G43">
        <v>581</v>
      </c>
      <c r="H43">
        <f t="shared" si="10"/>
        <v>0.59773662551440332</v>
      </c>
      <c r="I43">
        <v>43</v>
      </c>
      <c r="J43">
        <v>165</v>
      </c>
      <c r="K43">
        <v>27</v>
      </c>
      <c r="L43">
        <v>328</v>
      </c>
      <c r="M43">
        <v>2</v>
      </c>
      <c r="N43">
        <f t="shared" si="2"/>
        <v>565</v>
      </c>
      <c r="O43">
        <f t="shared" si="3"/>
        <v>7.6106194690265486E-2</v>
      </c>
      <c r="P43">
        <f t="shared" si="4"/>
        <v>0.29203539823008851</v>
      </c>
      <c r="Q43">
        <f t="shared" si="5"/>
        <v>4.7787610619469026E-2</v>
      </c>
      <c r="R43">
        <f t="shared" si="6"/>
        <v>0.58053097345132743</v>
      </c>
      <c r="S43">
        <f t="shared" si="7"/>
        <v>3.5398230088495575E-3</v>
      </c>
      <c r="T43">
        <f t="shared" si="8"/>
        <v>0.58053097345132743</v>
      </c>
      <c r="U43" t="str">
        <f t="shared" si="9"/>
        <v>Reagan</v>
      </c>
    </row>
    <row r="44" spans="1:21" x14ac:dyDescent="0.3">
      <c r="A44" t="str">
        <f t="shared" si="0"/>
        <v>02-013</v>
      </c>
      <c r="B44" t="s">
        <v>38</v>
      </c>
      <c r="C44">
        <v>2</v>
      </c>
      <c r="D44" t="s">
        <v>42</v>
      </c>
      <c r="E44">
        <v>0</v>
      </c>
      <c r="F44">
        <v>0</v>
      </c>
      <c r="G44">
        <v>642</v>
      </c>
      <c r="I44">
        <v>53</v>
      </c>
      <c r="J44">
        <v>188</v>
      </c>
      <c r="K44">
        <v>40</v>
      </c>
      <c r="L44">
        <v>331</v>
      </c>
      <c r="M44">
        <v>4</v>
      </c>
      <c r="N44">
        <f t="shared" si="2"/>
        <v>616</v>
      </c>
      <c r="O44">
        <f t="shared" si="3"/>
        <v>8.603896103896104E-2</v>
      </c>
      <c r="P44">
        <f t="shared" si="4"/>
        <v>0.30519480519480519</v>
      </c>
      <c r="Q44">
        <f t="shared" si="5"/>
        <v>6.4935064935064929E-2</v>
      </c>
      <c r="R44">
        <f t="shared" si="6"/>
        <v>0.53733766233766234</v>
      </c>
      <c r="S44">
        <f t="shared" si="7"/>
        <v>6.4935064935064939E-3</v>
      </c>
      <c r="T44">
        <f t="shared" si="8"/>
        <v>0.53733766233766234</v>
      </c>
      <c r="U44" t="str">
        <f t="shared" si="9"/>
        <v>Reagan</v>
      </c>
    </row>
    <row r="45" spans="1:21" x14ac:dyDescent="0.3">
      <c r="A45" t="str">
        <f t="shared" si="0"/>
        <v>02-014</v>
      </c>
      <c r="B45" t="s">
        <v>39</v>
      </c>
      <c r="C45">
        <v>2</v>
      </c>
      <c r="D45" t="s">
        <v>43</v>
      </c>
      <c r="E45">
        <v>0</v>
      </c>
      <c r="F45">
        <v>0</v>
      </c>
      <c r="G45">
        <v>0</v>
      </c>
      <c r="I45">
        <v>5</v>
      </c>
      <c r="J45">
        <v>28</v>
      </c>
      <c r="K45">
        <v>8</v>
      </c>
      <c r="L45">
        <v>28</v>
      </c>
      <c r="M45">
        <v>0</v>
      </c>
      <c r="N45">
        <f t="shared" si="2"/>
        <v>69</v>
      </c>
      <c r="O45">
        <f t="shared" si="3"/>
        <v>7.2463768115942032E-2</v>
      </c>
      <c r="P45">
        <f t="shared" si="4"/>
        <v>0.40579710144927539</v>
      </c>
      <c r="Q45">
        <f t="shared" si="5"/>
        <v>0.11594202898550725</v>
      </c>
      <c r="R45">
        <f t="shared" si="6"/>
        <v>0.40579710144927539</v>
      </c>
      <c r="S45">
        <f t="shared" si="7"/>
        <v>0</v>
      </c>
      <c r="T45">
        <f t="shared" si="8"/>
        <v>9</v>
      </c>
      <c r="U45" t="str">
        <f t="shared" si="9"/>
        <v>Tie</v>
      </c>
    </row>
    <row r="46" spans="1:21" x14ac:dyDescent="0.3">
      <c r="A46" t="str">
        <f t="shared" si="0"/>
        <v>02-015</v>
      </c>
      <c r="B46" t="s">
        <v>40</v>
      </c>
      <c r="C46">
        <v>2</v>
      </c>
      <c r="D46" t="s">
        <v>44</v>
      </c>
      <c r="E46">
        <v>0</v>
      </c>
      <c r="F46">
        <v>5098</v>
      </c>
      <c r="G46">
        <v>3465</v>
      </c>
      <c r="H46">
        <v>67.900000000000006</v>
      </c>
      <c r="I46">
        <v>329</v>
      </c>
      <c r="J46">
        <v>1256</v>
      </c>
      <c r="K46">
        <v>157</v>
      </c>
      <c r="L46">
        <v>1612</v>
      </c>
      <c r="M46">
        <v>14</v>
      </c>
      <c r="N46">
        <f t="shared" si="2"/>
        <v>3368</v>
      </c>
      <c r="O46">
        <f t="shared" si="3"/>
        <v>9.7684085510688842E-2</v>
      </c>
      <c r="P46">
        <f t="shared" si="4"/>
        <v>0.37292161520190026</v>
      </c>
      <c r="Q46">
        <f t="shared" si="5"/>
        <v>4.6615201900237532E-2</v>
      </c>
      <c r="R46">
        <f t="shared" si="6"/>
        <v>0.47862232779097386</v>
      </c>
      <c r="S46">
        <f t="shared" si="7"/>
        <v>4.1567695961995249E-3</v>
      </c>
      <c r="T46">
        <f t="shared" si="8"/>
        <v>0.47862232779097386</v>
      </c>
      <c r="U46" t="str">
        <f t="shared" si="9"/>
        <v>Reagan</v>
      </c>
    </row>
    <row r="47" spans="1:21" x14ac:dyDescent="0.3">
      <c r="A47" t="str">
        <f t="shared" si="0"/>
        <v>03-001</v>
      </c>
      <c r="B47" t="s">
        <v>57</v>
      </c>
      <c r="C47">
        <v>3</v>
      </c>
      <c r="D47" t="s">
        <v>41</v>
      </c>
      <c r="E47" t="s">
        <v>433</v>
      </c>
      <c r="F47">
        <v>54</v>
      </c>
      <c r="G47">
        <v>14</v>
      </c>
      <c r="H47">
        <f t="shared" ref="H47:H58" si="11">G47/F47</f>
        <v>0.25925925925925924</v>
      </c>
      <c r="I47">
        <v>1</v>
      </c>
      <c r="J47">
        <v>3</v>
      </c>
      <c r="K47">
        <v>5</v>
      </c>
      <c r="L47">
        <v>5</v>
      </c>
      <c r="M47">
        <v>0</v>
      </c>
      <c r="N47">
        <f t="shared" si="2"/>
        <v>14</v>
      </c>
      <c r="O47">
        <f t="shared" si="3"/>
        <v>7.1428571428571425E-2</v>
      </c>
      <c r="P47">
        <f t="shared" si="4"/>
        <v>0.21428571428571427</v>
      </c>
      <c r="Q47">
        <f t="shared" si="5"/>
        <v>0.35714285714285715</v>
      </c>
      <c r="R47">
        <f t="shared" si="6"/>
        <v>0.35714285714285715</v>
      </c>
      <c r="S47">
        <f t="shared" si="7"/>
        <v>0</v>
      </c>
      <c r="T47">
        <f t="shared" si="8"/>
        <v>9</v>
      </c>
      <c r="U47" t="str">
        <f t="shared" si="9"/>
        <v>Tie</v>
      </c>
    </row>
    <row r="48" spans="1:21" x14ac:dyDescent="0.3">
      <c r="A48" t="str">
        <f t="shared" si="0"/>
        <v>03-002</v>
      </c>
      <c r="B48" t="s">
        <v>58</v>
      </c>
      <c r="C48">
        <v>3</v>
      </c>
      <c r="D48" t="s">
        <v>41</v>
      </c>
      <c r="E48" t="s">
        <v>436</v>
      </c>
      <c r="F48">
        <v>1157</v>
      </c>
      <c r="G48">
        <v>781</v>
      </c>
      <c r="H48">
        <f t="shared" si="11"/>
        <v>0.67502160760587726</v>
      </c>
      <c r="I48">
        <v>39</v>
      </c>
      <c r="J48">
        <v>247</v>
      </c>
      <c r="K48">
        <v>28</v>
      </c>
      <c r="L48">
        <v>423</v>
      </c>
      <c r="M48">
        <v>0</v>
      </c>
      <c r="N48">
        <f t="shared" si="2"/>
        <v>737</v>
      </c>
      <c r="O48">
        <f t="shared" si="3"/>
        <v>5.2917232021709636E-2</v>
      </c>
      <c r="P48">
        <f t="shared" si="4"/>
        <v>0.33514246947082765</v>
      </c>
      <c r="Q48">
        <f t="shared" si="5"/>
        <v>3.7991858887381276E-2</v>
      </c>
      <c r="R48">
        <f t="shared" si="6"/>
        <v>0.57394843962008146</v>
      </c>
      <c r="S48">
        <f t="shared" si="7"/>
        <v>0</v>
      </c>
      <c r="T48">
        <f t="shared" si="8"/>
        <v>0.57394843962008146</v>
      </c>
      <c r="U48" t="str">
        <f t="shared" si="9"/>
        <v>Reagan</v>
      </c>
    </row>
    <row r="49" spans="1:21" x14ac:dyDescent="0.3">
      <c r="A49" t="str">
        <f t="shared" si="0"/>
        <v>03-003</v>
      </c>
      <c r="B49" t="s">
        <v>59</v>
      </c>
      <c r="C49">
        <v>3</v>
      </c>
      <c r="D49" t="s">
        <v>41</v>
      </c>
      <c r="E49" t="s">
        <v>436</v>
      </c>
      <c r="F49">
        <v>680</v>
      </c>
      <c r="G49">
        <v>388</v>
      </c>
      <c r="H49">
        <f t="shared" si="11"/>
        <v>0.57058823529411762</v>
      </c>
      <c r="I49">
        <v>37</v>
      </c>
      <c r="J49">
        <v>103</v>
      </c>
      <c r="K49">
        <v>17</v>
      </c>
      <c r="L49">
        <v>204</v>
      </c>
      <c r="M49">
        <v>2</v>
      </c>
      <c r="N49">
        <f t="shared" si="2"/>
        <v>363</v>
      </c>
      <c r="O49">
        <f t="shared" si="3"/>
        <v>0.10192837465564739</v>
      </c>
      <c r="P49">
        <f t="shared" si="4"/>
        <v>0.28374655647382918</v>
      </c>
      <c r="Q49">
        <f t="shared" si="5"/>
        <v>4.6831955922865015E-2</v>
      </c>
      <c r="R49">
        <f t="shared" si="6"/>
        <v>0.56198347107438018</v>
      </c>
      <c r="S49">
        <f t="shared" si="7"/>
        <v>5.5096418732782371E-3</v>
      </c>
      <c r="T49">
        <f t="shared" si="8"/>
        <v>0.56198347107438018</v>
      </c>
      <c r="U49" t="str">
        <f t="shared" si="9"/>
        <v>Reagan</v>
      </c>
    </row>
    <row r="50" spans="1:21" x14ac:dyDescent="0.3">
      <c r="A50" t="str">
        <f t="shared" si="0"/>
        <v>03-004</v>
      </c>
      <c r="B50" t="s">
        <v>60</v>
      </c>
      <c r="C50">
        <v>3</v>
      </c>
      <c r="D50" t="s">
        <v>41</v>
      </c>
      <c r="E50" t="s">
        <v>433</v>
      </c>
      <c r="F50">
        <v>211</v>
      </c>
      <c r="G50">
        <v>96</v>
      </c>
      <c r="H50">
        <f t="shared" si="11"/>
        <v>0.45497630331753552</v>
      </c>
      <c r="I50">
        <v>10</v>
      </c>
      <c r="J50">
        <v>40</v>
      </c>
      <c r="K50">
        <v>17</v>
      </c>
      <c r="L50">
        <v>26</v>
      </c>
      <c r="M50">
        <v>1</v>
      </c>
      <c r="N50">
        <f t="shared" si="2"/>
        <v>94</v>
      </c>
      <c r="O50">
        <f t="shared" si="3"/>
        <v>0.10638297872340426</v>
      </c>
      <c r="P50">
        <f t="shared" si="4"/>
        <v>0.42553191489361702</v>
      </c>
      <c r="Q50">
        <f t="shared" si="5"/>
        <v>0.18085106382978725</v>
      </c>
      <c r="R50">
        <f t="shared" si="6"/>
        <v>0.27659574468085107</v>
      </c>
      <c r="S50">
        <f t="shared" si="7"/>
        <v>1.0638297872340425E-2</v>
      </c>
      <c r="T50">
        <f t="shared" si="8"/>
        <v>2.4255319148936172</v>
      </c>
      <c r="U50" t="str">
        <f t="shared" si="9"/>
        <v>Carter</v>
      </c>
    </row>
    <row r="51" spans="1:21" x14ac:dyDescent="0.3">
      <c r="A51" t="str">
        <f t="shared" si="0"/>
        <v>03-005</v>
      </c>
      <c r="B51" t="s">
        <v>61</v>
      </c>
      <c r="C51">
        <v>3</v>
      </c>
      <c r="D51" t="s">
        <v>41</v>
      </c>
      <c r="E51" t="s">
        <v>68</v>
      </c>
      <c r="F51">
        <v>91</v>
      </c>
      <c r="G51">
        <v>45</v>
      </c>
      <c r="H51">
        <f t="shared" si="11"/>
        <v>0.49450549450549453</v>
      </c>
      <c r="I51">
        <v>3</v>
      </c>
      <c r="J51">
        <v>8</v>
      </c>
      <c r="K51">
        <v>3</v>
      </c>
      <c r="L51">
        <v>28</v>
      </c>
      <c r="M51">
        <v>0</v>
      </c>
      <c r="N51">
        <f t="shared" si="2"/>
        <v>42</v>
      </c>
      <c r="O51">
        <f t="shared" si="3"/>
        <v>7.1428571428571425E-2</v>
      </c>
      <c r="P51">
        <f t="shared" si="4"/>
        <v>0.19047619047619047</v>
      </c>
      <c r="Q51">
        <f t="shared" si="5"/>
        <v>7.1428571428571425E-2</v>
      </c>
      <c r="R51">
        <f t="shared" si="6"/>
        <v>0.66666666666666663</v>
      </c>
      <c r="S51">
        <f t="shared" si="7"/>
        <v>0</v>
      </c>
      <c r="T51">
        <f t="shared" si="8"/>
        <v>0.66666666666666663</v>
      </c>
      <c r="U51" t="str">
        <f t="shared" si="9"/>
        <v>Reagan</v>
      </c>
    </row>
    <row r="52" spans="1:21" x14ac:dyDescent="0.3">
      <c r="A52" t="str">
        <f t="shared" si="0"/>
        <v>03-006</v>
      </c>
      <c r="B52" t="s">
        <v>62</v>
      </c>
      <c r="C52">
        <v>3</v>
      </c>
      <c r="D52" t="s">
        <v>41</v>
      </c>
      <c r="E52" t="s">
        <v>436</v>
      </c>
      <c r="F52">
        <v>437</v>
      </c>
      <c r="G52">
        <v>262</v>
      </c>
      <c r="H52">
        <f t="shared" si="11"/>
        <v>0.5995423340961098</v>
      </c>
      <c r="I52">
        <v>14</v>
      </c>
      <c r="J52">
        <v>116</v>
      </c>
      <c r="K52">
        <v>7</v>
      </c>
      <c r="L52">
        <v>111</v>
      </c>
      <c r="M52">
        <v>0</v>
      </c>
      <c r="N52">
        <f t="shared" si="2"/>
        <v>248</v>
      </c>
      <c r="O52">
        <f t="shared" si="3"/>
        <v>5.6451612903225805E-2</v>
      </c>
      <c r="P52">
        <f t="shared" si="4"/>
        <v>0.46774193548387094</v>
      </c>
      <c r="Q52">
        <f t="shared" si="5"/>
        <v>2.8225806451612902E-2</v>
      </c>
      <c r="R52">
        <f t="shared" si="6"/>
        <v>0.44758064516129031</v>
      </c>
      <c r="S52">
        <f t="shared" si="7"/>
        <v>0</v>
      </c>
      <c r="T52">
        <f t="shared" si="8"/>
        <v>2.467741935483871</v>
      </c>
      <c r="U52" t="str">
        <f t="shared" si="9"/>
        <v>Carter</v>
      </c>
    </row>
    <row r="53" spans="1:21" x14ac:dyDescent="0.3">
      <c r="A53" t="str">
        <f t="shared" si="0"/>
        <v>03-007</v>
      </c>
      <c r="B53" t="s">
        <v>63</v>
      </c>
      <c r="C53">
        <v>3</v>
      </c>
      <c r="D53" t="s">
        <v>41</v>
      </c>
      <c r="E53" t="s">
        <v>432</v>
      </c>
      <c r="F53">
        <v>94</v>
      </c>
      <c r="G53">
        <v>38</v>
      </c>
      <c r="H53">
        <f t="shared" si="11"/>
        <v>0.40425531914893614</v>
      </c>
      <c r="I53">
        <v>13</v>
      </c>
      <c r="J53">
        <v>12</v>
      </c>
      <c r="K53">
        <v>5</v>
      </c>
      <c r="L53">
        <v>3</v>
      </c>
      <c r="M53">
        <v>1</v>
      </c>
      <c r="N53">
        <f t="shared" si="2"/>
        <v>34</v>
      </c>
      <c r="O53">
        <f t="shared" si="3"/>
        <v>0.38235294117647056</v>
      </c>
      <c r="P53">
        <f t="shared" si="4"/>
        <v>0.35294117647058826</v>
      </c>
      <c r="Q53">
        <f t="shared" si="5"/>
        <v>0.14705882352941177</v>
      </c>
      <c r="R53">
        <f t="shared" si="6"/>
        <v>8.8235294117647065E-2</v>
      </c>
      <c r="S53">
        <f t="shared" si="7"/>
        <v>2.9411764705882353E-2</v>
      </c>
      <c r="T53">
        <f t="shared" si="8"/>
        <v>1.3823529411764706</v>
      </c>
      <c r="U53" t="str">
        <f t="shared" si="9"/>
        <v>Anderson</v>
      </c>
    </row>
    <row r="54" spans="1:21" x14ac:dyDescent="0.3">
      <c r="A54" t="str">
        <f t="shared" si="0"/>
        <v>03-008</v>
      </c>
      <c r="B54" t="s">
        <v>64</v>
      </c>
      <c r="C54">
        <v>3</v>
      </c>
      <c r="D54" t="s">
        <v>41</v>
      </c>
      <c r="E54" t="s">
        <v>436</v>
      </c>
      <c r="F54">
        <v>440</v>
      </c>
      <c r="G54">
        <v>223</v>
      </c>
      <c r="H54">
        <f t="shared" si="11"/>
        <v>0.50681818181818183</v>
      </c>
      <c r="I54">
        <v>29</v>
      </c>
      <c r="J54">
        <v>74</v>
      </c>
      <c r="K54">
        <v>5</v>
      </c>
      <c r="L54">
        <v>92</v>
      </c>
      <c r="M54">
        <v>0</v>
      </c>
      <c r="N54">
        <f t="shared" si="2"/>
        <v>200</v>
      </c>
      <c r="O54">
        <f t="shared" si="3"/>
        <v>0.14499999999999999</v>
      </c>
      <c r="P54">
        <f t="shared" si="4"/>
        <v>0.37</v>
      </c>
      <c r="Q54">
        <f t="shared" si="5"/>
        <v>2.5000000000000001E-2</v>
      </c>
      <c r="R54">
        <f t="shared" si="6"/>
        <v>0.46</v>
      </c>
      <c r="S54">
        <f t="shared" si="7"/>
        <v>0</v>
      </c>
      <c r="T54">
        <f t="shared" si="8"/>
        <v>0.46</v>
      </c>
      <c r="U54" t="str">
        <f t="shared" si="9"/>
        <v>Reagan</v>
      </c>
    </row>
    <row r="55" spans="1:21" x14ac:dyDescent="0.3">
      <c r="A55" t="str">
        <f t="shared" si="0"/>
        <v>03-009</v>
      </c>
      <c r="B55" t="s">
        <v>65</v>
      </c>
      <c r="C55">
        <v>3</v>
      </c>
      <c r="D55" t="s">
        <v>41</v>
      </c>
      <c r="E55" t="s">
        <v>436</v>
      </c>
      <c r="F55">
        <v>769</v>
      </c>
      <c r="G55">
        <v>468</v>
      </c>
      <c r="H55">
        <f t="shared" si="11"/>
        <v>0.60858257477243172</v>
      </c>
      <c r="I55">
        <v>50</v>
      </c>
      <c r="J55">
        <v>148</v>
      </c>
      <c r="K55">
        <v>19</v>
      </c>
      <c r="L55">
        <v>220</v>
      </c>
      <c r="M55">
        <v>0</v>
      </c>
      <c r="N55">
        <f t="shared" si="2"/>
        <v>437</v>
      </c>
      <c r="O55">
        <f t="shared" si="3"/>
        <v>0.11441647597254005</v>
      </c>
      <c r="P55">
        <f t="shared" si="4"/>
        <v>0.33867276887871856</v>
      </c>
      <c r="Q55">
        <f t="shared" si="5"/>
        <v>4.3478260869565216E-2</v>
      </c>
      <c r="R55">
        <f t="shared" si="6"/>
        <v>0.50343249427917625</v>
      </c>
      <c r="S55">
        <f t="shared" si="7"/>
        <v>0</v>
      </c>
      <c r="T55">
        <f t="shared" si="8"/>
        <v>0.50343249427917625</v>
      </c>
      <c r="U55" t="str">
        <f t="shared" si="9"/>
        <v>Reagan</v>
      </c>
    </row>
    <row r="56" spans="1:21" x14ac:dyDescent="0.3">
      <c r="A56" t="str">
        <f t="shared" si="0"/>
        <v>03-010</v>
      </c>
      <c r="B56" t="s">
        <v>66</v>
      </c>
      <c r="C56">
        <v>3</v>
      </c>
      <c r="D56" t="s">
        <v>41</v>
      </c>
      <c r="E56" t="s">
        <v>436</v>
      </c>
      <c r="F56">
        <v>829</v>
      </c>
      <c r="G56">
        <v>552</v>
      </c>
      <c r="H56">
        <f t="shared" si="11"/>
        <v>0.66586248492159228</v>
      </c>
      <c r="I56">
        <v>34</v>
      </c>
      <c r="J56">
        <v>181</v>
      </c>
      <c r="K56">
        <v>19</v>
      </c>
      <c r="L56">
        <v>294</v>
      </c>
      <c r="M56">
        <v>0</v>
      </c>
      <c r="N56">
        <f t="shared" si="2"/>
        <v>528</v>
      </c>
      <c r="O56">
        <f t="shared" si="3"/>
        <v>6.4393939393939392E-2</v>
      </c>
      <c r="P56">
        <f t="shared" si="4"/>
        <v>0.34280303030303028</v>
      </c>
      <c r="Q56">
        <f t="shared" si="5"/>
        <v>3.5984848484848488E-2</v>
      </c>
      <c r="R56">
        <f t="shared" si="6"/>
        <v>0.55681818181818177</v>
      </c>
      <c r="S56">
        <f t="shared" si="7"/>
        <v>0</v>
      </c>
      <c r="T56">
        <f t="shared" si="8"/>
        <v>0.55681818181818177</v>
      </c>
      <c r="U56" t="str">
        <f t="shared" si="9"/>
        <v>Reagan</v>
      </c>
    </row>
    <row r="57" spans="1:21" x14ac:dyDescent="0.3">
      <c r="A57" t="str">
        <f t="shared" si="0"/>
        <v>03-011</v>
      </c>
      <c r="B57" t="s">
        <v>67</v>
      </c>
      <c r="C57">
        <v>3</v>
      </c>
      <c r="D57" t="s">
        <v>41</v>
      </c>
      <c r="E57" t="s">
        <v>436</v>
      </c>
      <c r="F57">
        <v>645</v>
      </c>
      <c r="G57">
        <v>412</v>
      </c>
      <c r="H57">
        <f t="shared" si="11"/>
        <v>0.63875968992248067</v>
      </c>
      <c r="I57">
        <v>27</v>
      </c>
      <c r="J57">
        <v>116</v>
      </c>
      <c r="K57">
        <v>15</v>
      </c>
      <c r="L57">
        <v>211</v>
      </c>
      <c r="M57">
        <v>0</v>
      </c>
      <c r="N57">
        <f t="shared" si="2"/>
        <v>369</v>
      </c>
      <c r="O57">
        <f t="shared" si="3"/>
        <v>7.3170731707317069E-2</v>
      </c>
      <c r="P57">
        <f t="shared" si="4"/>
        <v>0.3143631436314363</v>
      </c>
      <c r="Q57">
        <f t="shared" si="5"/>
        <v>4.065040650406504E-2</v>
      </c>
      <c r="R57">
        <f t="shared" si="6"/>
        <v>0.57181571815718157</v>
      </c>
      <c r="S57">
        <f t="shared" si="7"/>
        <v>0</v>
      </c>
      <c r="T57">
        <f t="shared" si="8"/>
        <v>0.57181571815718157</v>
      </c>
      <c r="U57" t="str">
        <f t="shared" si="9"/>
        <v>Reagan</v>
      </c>
    </row>
    <row r="58" spans="1:21" x14ac:dyDescent="0.3">
      <c r="A58" t="str">
        <f t="shared" si="0"/>
        <v>03-012</v>
      </c>
      <c r="B58" t="s">
        <v>68</v>
      </c>
      <c r="C58">
        <v>3</v>
      </c>
      <c r="D58" t="s">
        <v>41</v>
      </c>
      <c r="E58" t="s">
        <v>68</v>
      </c>
      <c r="F58">
        <v>288</v>
      </c>
      <c r="G58">
        <v>156</v>
      </c>
      <c r="H58">
        <f t="shared" si="11"/>
        <v>0.54166666666666663</v>
      </c>
      <c r="I58">
        <v>18</v>
      </c>
      <c r="J58">
        <v>54</v>
      </c>
      <c r="K58">
        <v>9</v>
      </c>
      <c r="L58">
        <v>69</v>
      </c>
      <c r="M58">
        <v>0</v>
      </c>
      <c r="N58">
        <f t="shared" si="2"/>
        <v>150</v>
      </c>
      <c r="O58">
        <f t="shared" si="3"/>
        <v>0.12</v>
      </c>
      <c r="P58">
        <f t="shared" si="4"/>
        <v>0.36</v>
      </c>
      <c r="Q58">
        <f t="shared" si="5"/>
        <v>0.06</v>
      </c>
      <c r="R58">
        <f t="shared" si="6"/>
        <v>0.46</v>
      </c>
      <c r="S58">
        <f t="shared" si="7"/>
        <v>0</v>
      </c>
      <c r="T58">
        <f t="shared" si="8"/>
        <v>0.46</v>
      </c>
      <c r="U58" t="str">
        <f t="shared" si="9"/>
        <v>Reagan</v>
      </c>
    </row>
    <row r="59" spans="1:21" x14ac:dyDescent="0.3">
      <c r="A59" t="str">
        <f t="shared" si="0"/>
        <v>03-013</v>
      </c>
      <c r="B59" t="s">
        <v>38</v>
      </c>
      <c r="C59">
        <v>3</v>
      </c>
      <c r="D59" t="s">
        <v>42</v>
      </c>
      <c r="E59">
        <v>0</v>
      </c>
      <c r="F59">
        <v>0</v>
      </c>
      <c r="G59">
        <v>570</v>
      </c>
      <c r="I59">
        <v>50</v>
      </c>
      <c r="J59">
        <v>185</v>
      </c>
      <c r="K59">
        <v>25</v>
      </c>
      <c r="L59">
        <v>277</v>
      </c>
      <c r="M59">
        <v>10</v>
      </c>
      <c r="N59">
        <f t="shared" si="2"/>
        <v>547</v>
      </c>
      <c r="O59">
        <f t="shared" si="3"/>
        <v>9.1407678244972576E-2</v>
      </c>
      <c r="P59">
        <f t="shared" si="4"/>
        <v>0.33820840950639852</v>
      </c>
      <c r="Q59">
        <f t="shared" si="5"/>
        <v>4.5703839122486288E-2</v>
      </c>
      <c r="R59">
        <f t="shared" si="6"/>
        <v>0.50639853747714803</v>
      </c>
      <c r="S59">
        <f t="shared" si="7"/>
        <v>1.8281535648994516E-2</v>
      </c>
      <c r="T59">
        <f t="shared" si="8"/>
        <v>0.50639853747714803</v>
      </c>
      <c r="U59" t="str">
        <f t="shared" si="9"/>
        <v>Reagan</v>
      </c>
    </row>
    <row r="60" spans="1:21" x14ac:dyDescent="0.3">
      <c r="A60" t="str">
        <f t="shared" si="0"/>
        <v>03-014</v>
      </c>
      <c r="B60" t="s">
        <v>39</v>
      </c>
      <c r="C60">
        <v>3</v>
      </c>
      <c r="D60" t="s">
        <v>43</v>
      </c>
      <c r="E60">
        <v>0</v>
      </c>
      <c r="F60">
        <v>0</v>
      </c>
      <c r="G60">
        <v>0</v>
      </c>
      <c r="I60">
        <v>21</v>
      </c>
      <c r="J60">
        <v>67</v>
      </c>
      <c r="K60">
        <v>10</v>
      </c>
      <c r="L60">
        <v>56</v>
      </c>
      <c r="M60">
        <v>3</v>
      </c>
      <c r="N60">
        <f t="shared" si="2"/>
        <v>157</v>
      </c>
      <c r="O60">
        <f t="shared" si="3"/>
        <v>0.13375796178343949</v>
      </c>
      <c r="P60">
        <f t="shared" si="4"/>
        <v>0.42675159235668791</v>
      </c>
      <c r="Q60">
        <f t="shared" si="5"/>
        <v>6.3694267515923567E-2</v>
      </c>
      <c r="R60">
        <f t="shared" si="6"/>
        <v>0.35668789808917195</v>
      </c>
      <c r="S60">
        <f t="shared" si="7"/>
        <v>1.9108280254777069E-2</v>
      </c>
      <c r="T60">
        <f t="shared" si="8"/>
        <v>2.426751592356688</v>
      </c>
      <c r="U60" t="str">
        <f t="shared" si="9"/>
        <v>Carter</v>
      </c>
    </row>
    <row r="61" spans="1:21" x14ac:dyDescent="0.3">
      <c r="A61" t="str">
        <f t="shared" si="0"/>
        <v>03-015</v>
      </c>
      <c r="B61" t="s">
        <v>40</v>
      </c>
      <c r="C61">
        <v>3</v>
      </c>
      <c r="D61" t="s">
        <v>44</v>
      </c>
      <c r="E61">
        <v>0</v>
      </c>
      <c r="F61">
        <v>5695</v>
      </c>
      <c r="G61">
        <v>4005</v>
      </c>
      <c r="H61">
        <v>70.3</v>
      </c>
      <c r="I61">
        <v>346</v>
      </c>
      <c r="J61">
        <v>1354</v>
      </c>
      <c r="K61">
        <v>184</v>
      </c>
      <c r="L61">
        <v>2019</v>
      </c>
      <c r="M61">
        <v>17</v>
      </c>
      <c r="N61">
        <f t="shared" si="2"/>
        <v>3920</v>
      </c>
      <c r="O61">
        <f t="shared" si="3"/>
        <v>8.8265306122448983E-2</v>
      </c>
      <c r="P61">
        <f t="shared" si="4"/>
        <v>0.3454081632653061</v>
      </c>
      <c r="Q61">
        <f t="shared" si="5"/>
        <v>4.6938775510204082E-2</v>
      </c>
      <c r="R61">
        <f t="shared" si="6"/>
        <v>0.51505102040816331</v>
      </c>
      <c r="S61">
        <f t="shared" si="7"/>
        <v>4.336734693877551E-3</v>
      </c>
      <c r="T61">
        <f t="shared" si="8"/>
        <v>0.51505102040816331</v>
      </c>
      <c r="U61" t="str">
        <f t="shared" si="9"/>
        <v>Reagan</v>
      </c>
    </row>
    <row r="62" spans="1:21" x14ac:dyDescent="0.3">
      <c r="A62" t="str">
        <f t="shared" si="0"/>
        <v>04-001</v>
      </c>
      <c r="B62" t="s">
        <v>69</v>
      </c>
      <c r="C62">
        <v>4</v>
      </c>
      <c r="D62" t="s">
        <v>41</v>
      </c>
      <c r="E62" t="s">
        <v>437</v>
      </c>
      <c r="F62">
        <v>1237</v>
      </c>
      <c r="G62">
        <v>776</v>
      </c>
      <c r="H62">
        <f t="shared" ref="H62:H89" si="12">G62/F62</f>
        <v>0.62732417138237673</v>
      </c>
      <c r="I62">
        <v>74</v>
      </c>
      <c r="J62">
        <v>229</v>
      </c>
      <c r="K62">
        <v>58</v>
      </c>
      <c r="L62">
        <v>385</v>
      </c>
      <c r="M62">
        <v>8</v>
      </c>
      <c r="N62">
        <f t="shared" si="2"/>
        <v>754</v>
      </c>
      <c r="O62">
        <f t="shared" si="3"/>
        <v>9.8143236074270557E-2</v>
      </c>
      <c r="P62">
        <f t="shared" si="4"/>
        <v>0.30371352785145889</v>
      </c>
      <c r="Q62">
        <f t="shared" si="5"/>
        <v>7.6923076923076927E-2</v>
      </c>
      <c r="R62">
        <f t="shared" si="6"/>
        <v>0.51061007957559679</v>
      </c>
      <c r="S62">
        <f t="shared" si="7"/>
        <v>1.0610079575596816E-2</v>
      </c>
      <c r="T62">
        <f t="shared" si="8"/>
        <v>0.51061007957559679</v>
      </c>
      <c r="U62" t="str">
        <f t="shared" si="9"/>
        <v>Reagan</v>
      </c>
    </row>
    <row r="63" spans="1:21" x14ac:dyDescent="0.3">
      <c r="A63" t="str">
        <f t="shared" si="0"/>
        <v>04-002</v>
      </c>
      <c r="B63" t="s">
        <v>70</v>
      </c>
      <c r="C63">
        <v>4</v>
      </c>
      <c r="D63" t="s">
        <v>41</v>
      </c>
      <c r="E63" t="s">
        <v>438</v>
      </c>
      <c r="F63">
        <v>164</v>
      </c>
      <c r="G63">
        <v>112</v>
      </c>
      <c r="H63">
        <f t="shared" si="12"/>
        <v>0.68292682926829273</v>
      </c>
      <c r="I63">
        <v>8</v>
      </c>
      <c r="J63">
        <v>20</v>
      </c>
      <c r="K63">
        <v>6</v>
      </c>
      <c r="L63">
        <v>69</v>
      </c>
      <c r="M63">
        <v>0</v>
      </c>
      <c r="N63">
        <f t="shared" si="2"/>
        <v>103</v>
      </c>
      <c r="O63">
        <f t="shared" si="3"/>
        <v>7.7669902912621352E-2</v>
      </c>
      <c r="P63">
        <f t="shared" si="4"/>
        <v>0.1941747572815534</v>
      </c>
      <c r="Q63">
        <f t="shared" si="5"/>
        <v>5.8252427184466021E-2</v>
      </c>
      <c r="R63">
        <f t="shared" si="6"/>
        <v>0.66990291262135926</v>
      </c>
      <c r="S63">
        <f t="shared" si="7"/>
        <v>0</v>
      </c>
      <c r="T63">
        <f t="shared" si="8"/>
        <v>0.66990291262135926</v>
      </c>
      <c r="U63" t="str">
        <f t="shared" si="9"/>
        <v>Reagan</v>
      </c>
    </row>
    <row r="64" spans="1:21" x14ac:dyDescent="0.3">
      <c r="A64" t="str">
        <f t="shared" si="0"/>
        <v>04-003</v>
      </c>
      <c r="B64" t="s">
        <v>71</v>
      </c>
      <c r="C64">
        <v>4</v>
      </c>
      <c r="D64" t="s">
        <v>41</v>
      </c>
      <c r="E64" t="s">
        <v>437</v>
      </c>
      <c r="F64">
        <v>566</v>
      </c>
      <c r="G64">
        <v>326</v>
      </c>
      <c r="H64">
        <f t="shared" si="12"/>
        <v>0.57597173144876324</v>
      </c>
      <c r="I64">
        <v>32</v>
      </c>
      <c r="J64">
        <v>128</v>
      </c>
      <c r="K64">
        <v>22</v>
      </c>
      <c r="L64">
        <v>126</v>
      </c>
      <c r="M64">
        <v>2</v>
      </c>
      <c r="N64">
        <f t="shared" si="2"/>
        <v>310</v>
      </c>
      <c r="O64">
        <f t="shared" si="3"/>
        <v>0.1032258064516129</v>
      </c>
      <c r="P64">
        <f t="shared" si="4"/>
        <v>0.41290322580645161</v>
      </c>
      <c r="Q64">
        <f t="shared" si="5"/>
        <v>7.0967741935483872E-2</v>
      </c>
      <c r="R64">
        <f t="shared" si="6"/>
        <v>0.40645161290322579</v>
      </c>
      <c r="S64">
        <f t="shared" si="7"/>
        <v>6.4516129032258064E-3</v>
      </c>
      <c r="T64">
        <f t="shared" si="8"/>
        <v>2.4129032258064518</v>
      </c>
      <c r="U64" t="str">
        <f t="shared" si="9"/>
        <v>Carter</v>
      </c>
    </row>
    <row r="65" spans="1:21" x14ac:dyDescent="0.3">
      <c r="A65" t="str">
        <f t="shared" si="0"/>
        <v>04-004</v>
      </c>
      <c r="B65" t="s">
        <v>72</v>
      </c>
      <c r="C65">
        <v>4</v>
      </c>
      <c r="D65" t="s">
        <v>41</v>
      </c>
      <c r="E65" t="s">
        <v>437</v>
      </c>
      <c r="F65">
        <v>456</v>
      </c>
      <c r="G65">
        <v>293</v>
      </c>
      <c r="H65">
        <f t="shared" si="12"/>
        <v>0.64254385964912286</v>
      </c>
      <c r="I65">
        <v>28</v>
      </c>
      <c r="J65">
        <v>99</v>
      </c>
      <c r="K65">
        <v>24</v>
      </c>
      <c r="L65">
        <v>95</v>
      </c>
      <c r="M65">
        <v>3</v>
      </c>
      <c r="N65">
        <f t="shared" si="2"/>
        <v>249</v>
      </c>
      <c r="O65">
        <f t="shared" si="3"/>
        <v>0.11244979919678715</v>
      </c>
      <c r="P65">
        <f t="shared" si="4"/>
        <v>0.39759036144578314</v>
      </c>
      <c r="Q65">
        <f t="shared" si="5"/>
        <v>9.6385542168674704E-2</v>
      </c>
      <c r="R65">
        <f t="shared" si="6"/>
        <v>0.38152610441767071</v>
      </c>
      <c r="S65">
        <f t="shared" si="7"/>
        <v>1.2048192771084338E-2</v>
      </c>
      <c r="T65">
        <f t="shared" si="8"/>
        <v>2.3975903614457832</v>
      </c>
      <c r="U65" t="str">
        <f t="shared" si="9"/>
        <v>Carter</v>
      </c>
    </row>
    <row r="66" spans="1:21" x14ac:dyDescent="0.3">
      <c r="A66" t="str">
        <f t="shared" ref="A66:A129" si="13">REPT("0",2-LEN(C66))&amp;C66&amp;"-"&amp;IF(C66=C65,REPT("0",3-LEN(RIGHT(A65,3)/1+1)),"00")&amp;IF(C66=C65,RIGHT(A65,3)/1+1,1)</f>
        <v>04-005</v>
      </c>
      <c r="B66" t="s">
        <v>73</v>
      </c>
      <c r="C66">
        <v>4</v>
      </c>
      <c r="D66" t="s">
        <v>41</v>
      </c>
      <c r="E66" t="s">
        <v>438</v>
      </c>
      <c r="F66">
        <v>404</v>
      </c>
      <c r="G66">
        <v>261</v>
      </c>
      <c r="H66">
        <f t="shared" si="12"/>
        <v>0.64603960396039606</v>
      </c>
      <c r="I66">
        <v>10</v>
      </c>
      <c r="J66">
        <v>39</v>
      </c>
      <c r="K66">
        <v>7</v>
      </c>
      <c r="L66">
        <v>175</v>
      </c>
      <c r="M66">
        <v>5</v>
      </c>
      <c r="N66">
        <f t="shared" si="2"/>
        <v>236</v>
      </c>
      <c r="O66">
        <f t="shared" si="3"/>
        <v>4.2372881355932202E-2</v>
      </c>
      <c r="P66">
        <f t="shared" si="4"/>
        <v>0.1652542372881356</v>
      </c>
      <c r="Q66">
        <f t="shared" si="5"/>
        <v>2.9661016949152543E-2</v>
      </c>
      <c r="R66">
        <f t="shared" si="6"/>
        <v>0.74152542372881358</v>
      </c>
      <c r="S66">
        <f t="shared" si="7"/>
        <v>2.1186440677966101E-2</v>
      </c>
      <c r="T66">
        <f t="shared" si="8"/>
        <v>0.74152542372881358</v>
      </c>
      <c r="U66" t="str">
        <f t="shared" si="9"/>
        <v>Reagan</v>
      </c>
    </row>
    <row r="67" spans="1:21" x14ac:dyDescent="0.3">
      <c r="A67" t="str">
        <f t="shared" si="13"/>
        <v>04-006</v>
      </c>
      <c r="B67" t="s">
        <v>74</v>
      </c>
      <c r="C67">
        <v>4</v>
      </c>
      <c r="D67" t="s">
        <v>41</v>
      </c>
      <c r="E67" t="s">
        <v>438</v>
      </c>
      <c r="F67">
        <v>257</v>
      </c>
      <c r="G67">
        <v>159</v>
      </c>
      <c r="H67">
        <f t="shared" si="12"/>
        <v>0.61867704280155644</v>
      </c>
      <c r="I67">
        <v>6</v>
      </c>
      <c r="J67">
        <v>36</v>
      </c>
      <c r="K67">
        <v>8</v>
      </c>
      <c r="L67">
        <v>93</v>
      </c>
      <c r="M67">
        <v>1</v>
      </c>
      <c r="N67">
        <f t="shared" ref="N67:N130" si="14">SUM(I67:M67)</f>
        <v>144</v>
      </c>
      <c r="O67">
        <f t="shared" ref="O67:O130" si="15">I67/$N67</f>
        <v>4.1666666666666664E-2</v>
      </c>
      <c r="P67">
        <f t="shared" ref="P67:P130" si="16">J67/$N67</f>
        <v>0.25</v>
      </c>
      <c r="Q67">
        <f t="shared" ref="Q67:Q130" si="17">K67/$N67</f>
        <v>5.5555555555555552E-2</v>
      </c>
      <c r="R67">
        <f t="shared" ref="R67:R130" si="18">L67/$N67</f>
        <v>0.64583333333333337</v>
      </c>
      <c r="S67">
        <f t="shared" ref="S67:S130" si="19">M67/$N67</f>
        <v>6.9444444444444441E-3</v>
      </c>
      <c r="T67">
        <f t="shared" ref="T67:T130" si="20">IF(N67=0,10,IF(MAX(I67:M67)=LARGE(I67:M67,2),9,IF(L67=MAX(I67:M67),R67,IF(I67=MAX(I67:M67),O67+1,IF(J67=MAX(I67:M67),P67+2,IF(K67=MAX(I67:M67),Q67+3,-1))))))</f>
        <v>0.64583333333333337</v>
      </c>
      <c r="U67" t="str">
        <f t="shared" ref="U67:U130" si="21">IF(N67=0,"No Votes",IF(MAX(I67:M67)=LARGE(I67:M67,2),"Tie",IF(L67=MAX(I67:M67),"Reagan",IF(I67=MAX(I67:M67),"Anderson",IF(J67=MAX(I67:M67),"Carter",IF(K67=MAX(I67:M67),"Clark",-1))))))</f>
        <v>Reagan</v>
      </c>
    </row>
    <row r="68" spans="1:21" x14ac:dyDescent="0.3">
      <c r="A68" t="str">
        <f t="shared" si="13"/>
        <v>04-007</v>
      </c>
      <c r="B68" t="s">
        <v>75</v>
      </c>
      <c r="C68">
        <v>4</v>
      </c>
      <c r="D68" t="s">
        <v>41</v>
      </c>
      <c r="E68" t="s">
        <v>437</v>
      </c>
      <c r="F68">
        <v>406</v>
      </c>
      <c r="G68">
        <v>198</v>
      </c>
      <c r="H68">
        <f t="shared" si="12"/>
        <v>0.48768472906403942</v>
      </c>
      <c r="I68">
        <v>14</v>
      </c>
      <c r="J68">
        <v>76</v>
      </c>
      <c r="K68">
        <v>9</v>
      </c>
      <c r="L68">
        <v>48</v>
      </c>
      <c r="M68">
        <v>2</v>
      </c>
      <c r="N68">
        <f t="shared" si="14"/>
        <v>149</v>
      </c>
      <c r="O68">
        <f t="shared" si="15"/>
        <v>9.3959731543624164E-2</v>
      </c>
      <c r="P68">
        <f t="shared" si="16"/>
        <v>0.51006711409395977</v>
      </c>
      <c r="Q68">
        <f t="shared" si="17"/>
        <v>6.0402684563758392E-2</v>
      </c>
      <c r="R68">
        <f t="shared" si="18"/>
        <v>0.32214765100671139</v>
      </c>
      <c r="S68">
        <f t="shared" si="19"/>
        <v>1.3422818791946308E-2</v>
      </c>
      <c r="T68">
        <f t="shared" si="20"/>
        <v>2.5100671140939599</v>
      </c>
      <c r="U68" t="str">
        <f t="shared" si="21"/>
        <v>Carter</v>
      </c>
    </row>
    <row r="69" spans="1:21" x14ac:dyDescent="0.3">
      <c r="A69" t="str">
        <f t="shared" si="13"/>
        <v>04-008</v>
      </c>
      <c r="B69" t="s">
        <v>76</v>
      </c>
      <c r="C69">
        <v>4</v>
      </c>
      <c r="D69" t="s">
        <v>41</v>
      </c>
      <c r="E69" t="s">
        <v>437</v>
      </c>
      <c r="F69">
        <v>593</v>
      </c>
      <c r="G69">
        <v>310</v>
      </c>
      <c r="H69">
        <f t="shared" si="12"/>
        <v>0.52276559865092753</v>
      </c>
      <c r="I69">
        <v>45</v>
      </c>
      <c r="J69">
        <v>140</v>
      </c>
      <c r="K69">
        <v>30</v>
      </c>
      <c r="L69">
        <v>74</v>
      </c>
      <c r="M69">
        <v>10</v>
      </c>
      <c r="N69">
        <f t="shared" si="14"/>
        <v>299</v>
      </c>
      <c r="O69">
        <f t="shared" si="15"/>
        <v>0.15050167224080269</v>
      </c>
      <c r="P69">
        <f t="shared" si="16"/>
        <v>0.4682274247491639</v>
      </c>
      <c r="Q69">
        <f t="shared" si="17"/>
        <v>0.10033444816053512</v>
      </c>
      <c r="R69">
        <f t="shared" si="18"/>
        <v>0.24749163879598662</v>
      </c>
      <c r="S69">
        <f t="shared" si="19"/>
        <v>3.3444816053511704E-2</v>
      </c>
      <c r="T69">
        <f t="shared" si="20"/>
        <v>2.468227424749164</v>
      </c>
      <c r="U69" t="str">
        <f t="shared" si="21"/>
        <v>Carter</v>
      </c>
    </row>
    <row r="70" spans="1:21" x14ac:dyDescent="0.3">
      <c r="A70" t="str">
        <f t="shared" si="13"/>
        <v>04-009</v>
      </c>
      <c r="B70" t="s">
        <v>77</v>
      </c>
      <c r="C70">
        <v>4</v>
      </c>
      <c r="D70" t="s">
        <v>41</v>
      </c>
      <c r="E70" t="s">
        <v>437</v>
      </c>
      <c r="F70">
        <v>535</v>
      </c>
      <c r="G70">
        <v>262</v>
      </c>
      <c r="H70">
        <f t="shared" si="12"/>
        <v>0.48971962616822429</v>
      </c>
      <c r="I70">
        <v>26</v>
      </c>
      <c r="J70">
        <v>104</v>
      </c>
      <c r="K70">
        <v>19</v>
      </c>
      <c r="L70">
        <v>97</v>
      </c>
      <c r="M70">
        <v>3</v>
      </c>
      <c r="N70">
        <f t="shared" si="14"/>
        <v>249</v>
      </c>
      <c r="O70">
        <f t="shared" si="15"/>
        <v>0.10441767068273092</v>
      </c>
      <c r="P70">
        <f t="shared" si="16"/>
        <v>0.41767068273092367</v>
      </c>
      <c r="Q70">
        <f t="shared" si="17"/>
        <v>7.6305220883534142E-2</v>
      </c>
      <c r="R70">
        <f t="shared" si="18"/>
        <v>0.38955823293172692</v>
      </c>
      <c r="S70">
        <f t="shared" si="19"/>
        <v>1.2048192771084338E-2</v>
      </c>
      <c r="T70">
        <f t="shared" si="20"/>
        <v>2.4176706827309236</v>
      </c>
      <c r="U70" t="str">
        <f t="shared" si="21"/>
        <v>Carter</v>
      </c>
    </row>
    <row r="71" spans="1:21" x14ac:dyDescent="0.3">
      <c r="A71" t="str">
        <f t="shared" si="13"/>
        <v>04-010</v>
      </c>
      <c r="B71" t="s">
        <v>78</v>
      </c>
      <c r="C71">
        <v>4</v>
      </c>
      <c r="D71" t="s">
        <v>41</v>
      </c>
      <c r="E71" t="s">
        <v>437</v>
      </c>
      <c r="F71">
        <v>539</v>
      </c>
      <c r="G71">
        <v>338</v>
      </c>
      <c r="H71">
        <f t="shared" si="12"/>
        <v>0.62708719851576999</v>
      </c>
      <c r="I71">
        <v>35</v>
      </c>
      <c r="J71">
        <v>147</v>
      </c>
      <c r="K71">
        <v>11</v>
      </c>
      <c r="L71">
        <v>79</v>
      </c>
      <c r="M71">
        <v>7</v>
      </c>
      <c r="N71">
        <f t="shared" si="14"/>
        <v>279</v>
      </c>
      <c r="O71">
        <f t="shared" si="15"/>
        <v>0.12544802867383512</v>
      </c>
      <c r="P71">
        <f t="shared" si="16"/>
        <v>0.5268817204301075</v>
      </c>
      <c r="Q71">
        <f t="shared" si="17"/>
        <v>3.9426523297491037E-2</v>
      </c>
      <c r="R71">
        <f t="shared" si="18"/>
        <v>0.28315412186379929</v>
      </c>
      <c r="S71">
        <f t="shared" si="19"/>
        <v>2.5089605734767026E-2</v>
      </c>
      <c r="T71">
        <f t="shared" si="20"/>
        <v>2.5268817204301075</v>
      </c>
      <c r="U71" t="str">
        <f t="shared" si="21"/>
        <v>Carter</v>
      </c>
    </row>
    <row r="72" spans="1:21" x14ac:dyDescent="0.3">
      <c r="A72" t="str">
        <f t="shared" si="13"/>
        <v>04-011</v>
      </c>
      <c r="B72" t="s">
        <v>80</v>
      </c>
      <c r="C72">
        <v>4</v>
      </c>
      <c r="D72" t="s">
        <v>41</v>
      </c>
      <c r="E72" t="s">
        <v>437</v>
      </c>
      <c r="F72">
        <v>423</v>
      </c>
      <c r="G72">
        <v>213</v>
      </c>
      <c r="H72">
        <f t="shared" si="12"/>
        <v>0.50354609929078009</v>
      </c>
      <c r="I72">
        <v>18</v>
      </c>
      <c r="J72">
        <v>95</v>
      </c>
      <c r="K72">
        <v>7</v>
      </c>
      <c r="L72">
        <v>75</v>
      </c>
      <c r="M72">
        <v>2</v>
      </c>
      <c r="N72">
        <f t="shared" si="14"/>
        <v>197</v>
      </c>
      <c r="O72">
        <f t="shared" si="15"/>
        <v>9.1370558375634514E-2</v>
      </c>
      <c r="P72">
        <f t="shared" si="16"/>
        <v>0.48223350253807107</v>
      </c>
      <c r="Q72">
        <f t="shared" si="17"/>
        <v>3.553299492385787E-2</v>
      </c>
      <c r="R72">
        <f t="shared" si="18"/>
        <v>0.38071065989847713</v>
      </c>
      <c r="S72">
        <f t="shared" si="19"/>
        <v>1.015228426395939E-2</v>
      </c>
      <c r="T72">
        <f t="shared" si="20"/>
        <v>2.4822335025380711</v>
      </c>
      <c r="U72" t="str">
        <f t="shared" si="21"/>
        <v>Carter</v>
      </c>
    </row>
    <row r="73" spans="1:21" x14ac:dyDescent="0.3">
      <c r="A73" t="str">
        <f t="shared" si="13"/>
        <v>04-012</v>
      </c>
      <c r="B73" t="s">
        <v>79</v>
      </c>
      <c r="C73">
        <v>4</v>
      </c>
      <c r="D73" t="s">
        <v>41</v>
      </c>
      <c r="E73" t="s">
        <v>437</v>
      </c>
      <c r="F73">
        <v>539</v>
      </c>
      <c r="G73">
        <v>316</v>
      </c>
      <c r="H73">
        <f t="shared" si="12"/>
        <v>0.5862708719851577</v>
      </c>
      <c r="I73">
        <v>29</v>
      </c>
      <c r="J73">
        <v>111</v>
      </c>
      <c r="K73">
        <v>19</v>
      </c>
      <c r="L73">
        <v>133</v>
      </c>
      <c r="M73">
        <v>6</v>
      </c>
      <c r="N73">
        <f t="shared" si="14"/>
        <v>298</v>
      </c>
      <c r="O73">
        <f t="shared" si="15"/>
        <v>9.7315436241610737E-2</v>
      </c>
      <c r="P73">
        <f t="shared" si="16"/>
        <v>0.37248322147651008</v>
      </c>
      <c r="Q73">
        <f t="shared" si="17"/>
        <v>6.3758389261744972E-2</v>
      </c>
      <c r="R73">
        <f t="shared" si="18"/>
        <v>0.44630872483221479</v>
      </c>
      <c r="S73">
        <f t="shared" si="19"/>
        <v>2.0134228187919462E-2</v>
      </c>
      <c r="T73">
        <f t="shared" si="20"/>
        <v>0.44630872483221479</v>
      </c>
      <c r="U73" t="str">
        <f t="shared" si="21"/>
        <v>Reagan</v>
      </c>
    </row>
    <row r="74" spans="1:21" x14ac:dyDescent="0.3">
      <c r="A74" t="str">
        <f t="shared" si="13"/>
        <v>04-013</v>
      </c>
      <c r="B74" t="s">
        <v>81</v>
      </c>
      <c r="C74">
        <v>4</v>
      </c>
      <c r="D74" t="s">
        <v>41</v>
      </c>
      <c r="E74" t="s">
        <v>437</v>
      </c>
      <c r="F74">
        <v>809</v>
      </c>
      <c r="G74">
        <v>429</v>
      </c>
      <c r="H74">
        <f t="shared" si="12"/>
        <v>0.53028430160692208</v>
      </c>
      <c r="I74">
        <v>45</v>
      </c>
      <c r="J74">
        <v>158</v>
      </c>
      <c r="K74">
        <v>31</v>
      </c>
      <c r="L74">
        <v>174</v>
      </c>
      <c r="M74">
        <v>9</v>
      </c>
      <c r="N74">
        <f t="shared" si="14"/>
        <v>417</v>
      </c>
      <c r="O74">
        <f t="shared" si="15"/>
        <v>0.1079136690647482</v>
      </c>
      <c r="P74">
        <f t="shared" si="16"/>
        <v>0.37889688249400477</v>
      </c>
      <c r="Q74">
        <f t="shared" si="17"/>
        <v>7.4340527577937646E-2</v>
      </c>
      <c r="R74">
        <f t="shared" si="18"/>
        <v>0.41726618705035973</v>
      </c>
      <c r="S74">
        <f t="shared" si="19"/>
        <v>2.1582733812949641E-2</v>
      </c>
      <c r="T74">
        <f t="shared" si="20"/>
        <v>0.41726618705035973</v>
      </c>
      <c r="U74" t="str">
        <f t="shared" si="21"/>
        <v>Reagan</v>
      </c>
    </row>
    <row r="75" spans="1:21" x14ac:dyDescent="0.3">
      <c r="A75" t="str">
        <f t="shared" si="13"/>
        <v>04-014</v>
      </c>
      <c r="B75" t="s">
        <v>82</v>
      </c>
      <c r="C75">
        <v>4</v>
      </c>
      <c r="D75" t="s">
        <v>41</v>
      </c>
      <c r="E75" t="s">
        <v>437</v>
      </c>
      <c r="F75">
        <v>692</v>
      </c>
      <c r="G75">
        <v>381</v>
      </c>
      <c r="H75">
        <f t="shared" si="12"/>
        <v>0.55057803468208089</v>
      </c>
      <c r="I75">
        <v>32</v>
      </c>
      <c r="J75">
        <v>147</v>
      </c>
      <c r="K75">
        <v>18</v>
      </c>
      <c r="L75">
        <v>163</v>
      </c>
      <c r="M75">
        <v>5</v>
      </c>
      <c r="N75">
        <f t="shared" si="14"/>
        <v>365</v>
      </c>
      <c r="O75">
        <f t="shared" si="15"/>
        <v>8.7671232876712329E-2</v>
      </c>
      <c r="P75">
        <f t="shared" si="16"/>
        <v>0.40273972602739727</v>
      </c>
      <c r="Q75">
        <f t="shared" si="17"/>
        <v>4.9315068493150684E-2</v>
      </c>
      <c r="R75">
        <f t="shared" si="18"/>
        <v>0.44657534246575342</v>
      </c>
      <c r="S75">
        <f t="shared" si="19"/>
        <v>1.3698630136986301E-2</v>
      </c>
      <c r="T75">
        <f t="shared" si="20"/>
        <v>0.44657534246575342</v>
      </c>
      <c r="U75" t="str">
        <f t="shared" si="21"/>
        <v>Reagan</v>
      </c>
    </row>
    <row r="76" spans="1:21" x14ac:dyDescent="0.3">
      <c r="A76" t="str">
        <f t="shared" si="13"/>
        <v>04-015</v>
      </c>
      <c r="B76" t="s">
        <v>83</v>
      </c>
      <c r="C76">
        <v>4</v>
      </c>
      <c r="D76" t="s">
        <v>41</v>
      </c>
      <c r="E76" t="s">
        <v>437</v>
      </c>
      <c r="F76">
        <v>927</v>
      </c>
      <c r="G76">
        <v>566</v>
      </c>
      <c r="H76">
        <f t="shared" si="12"/>
        <v>0.61057173678532906</v>
      </c>
      <c r="I76">
        <v>61</v>
      </c>
      <c r="J76">
        <v>141</v>
      </c>
      <c r="K76">
        <v>41</v>
      </c>
      <c r="L76">
        <v>275</v>
      </c>
      <c r="M76">
        <v>0</v>
      </c>
      <c r="N76">
        <f t="shared" si="14"/>
        <v>518</v>
      </c>
      <c r="O76">
        <f t="shared" si="15"/>
        <v>0.11776061776061776</v>
      </c>
      <c r="P76">
        <f t="shared" si="16"/>
        <v>0.27220077220077221</v>
      </c>
      <c r="Q76">
        <f t="shared" si="17"/>
        <v>7.9150579150579145E-2</v>
      </c>
      <c r="R76">
        <f t="shared" si="18"/>
        <v>0.53088803088803094</v>
      </c>
      <c r="S76">
        <f t="shared" si="19"/>
        <v>0</v>
      </c>
      <c r="T76">
        <f t="shared" si="20"/>
        <v>0.53088803088803094</v>
      </c>
      <c r="U76" t="str">
        <f t="shared" si="21"/>
        <v>Reagan</v>
      </c>
    </row>
    <row r="77" spans="1:21" x14ac:dyDescent="0.3">
      <c r="A77" t="str">
        <f t="shared" si="13"/>
        <v>04-016</v>
      </c>
      <c r="B77" t="s">
        <v>84</v>
      </c>
      <c r="C77">
        <v>4</v>
      </c>
      <c r="D77" t="s">
        <v>41</v>
      </c>
      <c r="E77" t="s">
        <v>433</v>
      </c>
      <c r="F77">
        <v>205</v>
      </c>
      <c r="G77">
        <v>106</v>
      </c>
      <c r="H77">
        <f t="shared" si="12"/>
        <v>0.51707317073170733</v>
      </c>
      <c r="I77">
        <v>2</v>
      </c>
      <c r="J77">
        <v>24</v>
      </c>
      <c r="K77">
        <v>5</v>
      </c>
      <c r="L77">
        <v>68</v>
      </c>
      <c r="M77">
        <v>0</v>
      </c>
      <c r="N77">
        <f t="shared" si="14"/>
        <v>99</v>
      </c>
      <c r="O77">
        <f t="shared" si="15"/>
        <v>2.0202020202020204E-2</v>
      </c>
      <c r="P77">
        <f t="shared" si="16"/>
        <v>0.24242424242424243</v>
      </c>
      <c r="Q77">
        <f t="shared" si="17"/>
        <v>5.0505050505050504E-2</v>
      </c>
      <c r="R77">
        <f t="shared" si="18"/>
        <v>0.68686868686868685</v>
      </c>
      <c r="S77">
        <f t="shared" si="19"/>
        <v>0</v>
      </c>
      <c r="T77">
        <f t="shared" si="20"/>
        <v>0.68686868686868685</v>
      </c>
      <c r="U77" t="str">
        <f t="shared" si="21"/>
        <v>Reagan</v>
      </c>
    </row>
    <row r="78" spans="1:21" x14ac:dyDescent="0.3">
      <c r="A78" t="str">
        <f t="shared" si="13"/>
        <v>04-017</v>
      </c>
      <c r="B78" t="s">
        <v>85</v>
      </c>
      <c r="C78">
        <v>4</v>
      </c>
      <c r="D78" t="s">
        <v>41</v>
      </c>
      <c r="E78" t="s">
        <v>437</v>
      </c>
      <c r="F78">
        <v>1056</v>
      </c>
      <c r="G78">
        <v>559</v>
      </c>
      <c r="H78">
        <f t="shared" si="12"/>
        <v>0.52935606060606055</v>
      </c>
      <c r="I78">
        <v>53</v>
      </c>
      <c r="J78">
        <v>172</v>
      </c>
      <c r="K78">
        <v>53</v>
      </c>
      <c r="L78">
        <v>263</v>
      </c>
      <c r="M78">
        <v>1</v>
      </c>
      <c r="N78">
        <f t="shared" si="14"/>
        <v>542</v>
      </c>
      <c r="O78">
        <f t="shared" si="15"/>
        <v>9.7785977859778592E-2</v>
      </c>
      <c r="P78">
        <f t="shared" si="16"/>
        <v>0.31734317343173429</v>
      </c>
      <c r="Q78">
        <f t="shared" si="17"/>
        <v>9.7785977859778592E-2</v>
      </c>
      <c r="R78">
        <f t="shared" si="18"/>
        <v>0.48523985239852396</v>
      </c>
      <c r="S78">
        <f t="shared" si="19"/>
        <v>1.8450184501845018E-3</v>
      </c>
      <c r="T78">
        <f t="shared" si="20"/>
        <v>0.48523985239852396</v>
      </c>
      <c r="U78" t="str">
        <f t="shared" si="21"/>
        <v>Reagan</v>
      </c>
    </row>
    <row r="79" spans="1:21" x14ac:dyDescent="0.3">
      <c r="A79" t="str">
        <f t="shared" si="13"/>
        <v>04-018</v>
      </c>
      <c r="B79" t="s">
        <v>86</v>
      </c>
      <c r="C79">
        <v>4</v>
      </c>
      <c r="D79" t="s">
        <v>41</v>
      </c>
      <c r="E79" t="s">
        <v>437</v>
      </c>
      <c r="F79">
        <v>1479</v>
      </c>
      <c r="G79">
        <v>940</v>
      </c>
      <c r="H79">
        <f t="shared" si="12"/>
        <v>0.63556457065584859</v>
      </c>
      <c r="I79">
        <v>87</v>
      </c>
      <c r="J79">
        <v>235</v>
      </c>
      <c r="K79">
        <v>84</v>
      </c>
      <c r="L79">
        <v>478</v>
      </c>
      <c r="M79">
        <v>5</v>
      </c>
      <c r="N79">
        <f t="shared" si="14"/>
        <v>889</v>
      </c>
      <c r="O79">
        <f t="shared" si="15"/>
        <v>9.7862767154105731E-2</v>
      </c>
      <c r="P79">
        <f t="shared" si="16"/>
        <v>0.2643419572553431</v>
      </c>
      <c r="Q79">
        <f t="shared" si="17"/>
        <v>9.4488188976377951E-2</v>
      </c>
      <c r="R79">
        <f t="shared" si="18"/>
        <v>0.53768278965129357</v>
      </c>
      <c r="S79">
        <f t="shared" si="19"/>
        <v>5.6242969628796397E-3</v>
      </c>
      <c r="T79">
        <f t="shared" si="20"/>
        <v>0.53768278965129357</v>
      </c>
      <c r="U79" t="str">
        <f t="shared" si="21"/>
        <v>Reagan</v>
      </c>
    </row>
    <row r="80" spans="1:21" x14ac:dyDescent="0.3">
      <c r="A80" t="str">
        <f t="shared" si="13"/>
        <v>04-019</v>
      </c>
      <c r="B80" t="s">
        <v>87</v>
      </c>
      <c r="C80">
        <v>4</v>
      </c>
      <c r="D80" t="s">
        <v>41</v>
      </c>
      <c r="E80" t="s">
        <v>437</v>
      </c>
      <c r="F80">
        <v>736</v>
      </c>
      <c r="G80">
        <v>437</v>
      </c>
      <c r="H80">
        <f t="shared" si="12"/>
        <v>0.59375</v>
      </c>
      <c r="I80">
        <v>45</v>
      </c>
      <c r="J80">
        <v>115</v>
      </c>
      <c r="K80">
        <v>23</v>
      </c>
      <c r="L80">
        <v>231</v>
      </c>
      <c r="M80">
        <v>0</v>
      </c>
      <c r="N80">
        <f t="shared" si="14"/>
        <v>414</v>
      </c>
      <c r="O80">
        <f t="shared" si="15"/>
        <v>0.10869565217391304</v>
      </c>
      <c r="P80">
        <f t="shared" si="16"/>
        <v>0.27777777777777779</v>
      </c>
      <c r="Q80">
        <f t="shared" si="17"/>
        <v>5.5555555555555552E-2</v>
      </c>
      <c r="R80">
        <f t="shared" si="18"/>
        <v>0.55797101449275366</v>
      </c>
      <c r="S80">
        <f t="shared" si="19"/>
        <v>0</v>
      </c>
      <c r="T80">
        <f t="shared" si="20"/>
        <v>0.55797101449275366</v>
      </c>
      <c r="U80" t="str">
        <f t="shared" si="21"/>
        <v>Reagan</v>
      </c>
    </row>
    <row r="81" spans="1:21" x14ac:dyDescent="0.3">
      <c r="A81" t="str">
        <f t="shared" si="13"/>
        <v>04-020</v>
      </c>
      <c r="B81" t="s">
        <v>88</v>
      </c>
      <c r="C81">
        <v>4</v>
      </c>
      <c r="D81" t="s">
        <v>41</v>
      </c>
      <c r="E81" t="s">
        <v>437</v>
      </c>
      <c r="F81">
        <v>517</v>
      </c>
      <c r="G81">
        <v>309</v>
      </c>
      <c r="H81">
        <f t="shared" si="12"/>
        <v>0.59767891682785301</v>
      </c>
      <c r="I81">
        <v>43</v>
      </c>
      <c r="J81">
        <v>117</v>
      </c>
      <c r="K81">
        <v>18</v>
      </c>
      <c r="L81">
        <v>119</v>
      </c>
      <c r="M81">
        <v>1</v>
      </c>
      <c r="N81">
        <f t="shared" si="14"/>
        <v>298</v>
      </c>
      <c r="O81">
        <f t="shared" si="15"/>
        <v>0.14429530201342283</v>
      </c>
      <c r="P81">
        <f t="shared" si="16"/>
        <v>0.39261744966442952</v>
      </c>
      <c r="Q81">
        <f t="shared" si="17"/>
        <v>6.0402684563758392E-2</v>
      </c>
      <c r="R81">
        <f t="shared" si="18"/>
        <v>0.39932885906040266</v>
      </c>
      <c r="S81">
        <f t="shared" si="19"/>
        <v>3.3557046979865771E-3</v>
      </c>
      <c r="T81">
        <f t="shared" si="20"/>
        <v>0.39932885906040266</v>
      </c>
      <c r="U81" t="str">
        <f t="shared" si="21"/>
        <v>Reagan</v>
      </c>
    </row>
    <row r="82" spans="1:21" x14ac:dyDescent="0.3">
      <c r="A82" t="str">
        <f t="shared" si="13"/>
        <v>04-021</v>
      </c>
      <c r="B82" t="s">
        <v>89</v>
      </c>
      <c r="C82">
        <v>4</v>
      </c>
      <c r="D82" t="s">
        <v>41</v>
      </c>
      <c r="E82" t="s">
        <v>437</v>
      </c>
      <c r="F82">
        <v>612</v>
      </c>
      <c r="G82">
        <v>371</v>
      </c>
      <c r="H82">
        <f t="shared" si="12"/>
        <v>0.60620915032679734</v>
      </c>
      <c r="I82">
        <v>60</v>
      </c>
      <c r="J82">
        <v>128</v>
      </c>
      <c r="K82">
        <v>28</v>
      </c>
      <c r="L82">
        <v>130</v>
      </c>
      <c r="M82">
        <v>10</v>
      </c>
      <c r="N82">
        <f t="shared" si="14"/>
        <v>356</v>
      </c>
      <c r="O82">
        <f t="shared" si="15"/>
        <v>0.16853932584269662</v>
      </c>
      <c r="P82">
        <f t="shared" si="16"/>
        <v>0.3595505617977528</v>
      </c>
      <c r="Q82">
        <f t="shared" si="17"/>
        <v>7.8651685393258425E-2</v>
      </c>
      <c r="R82">
        <f t="shared" si="18"/>
        <v>0.3651685393258427</v>
      </c>
      <c r="S82">
        <f t="shared" si="19"/>
        <v>2.8089887640449437E-2</v>
      </c>
      <c r="T82">
        <f t="shared" si="20"/>
        <v>0.3651685393258427</v>
      </c>
      <c r="U82" t="str">
        <f t="shared" si="21"/>
        <v>Reagan</v>
      </c>
    </row>
    <row r="83" spans="1:21" x14ac:dyDescent="0.3">
      <c r="A83" t="str">
        <f t="shared" si="13"/>
        <v>04-022</v>
      </c>
      <c r="B83" t="s">
        <v>90</v>
      </c>
      <c r="C83">
        <v>4</v>
      </c>
      <c r="D83" t="s">
        <v>41</v>
      </c>
      <c r="E83" t="s">
        <v>438</v>
      </c>
      <c r="F83">
        <v>187</v>
      </c>
      <c r="G83">
        <v>113</v>
      </c>
      <c r="H83">
        <f t="shared" si="12"/>
        <v>0.60427807486631013</v>
      </c>
      <c r="I83">
        <v>12</v>
      </c>
      <c r="J83">
        <v>19</v>
      </c>
      <c r="K83">
        <v>6</v>
      </c>
      <c r="L83">
        <v>58</v>
      </c>
      <c r="M83">
        <v>5</v>
      </c>
      <c r="N83">
        <f t="shared" si="14"/>
        <v>100</v>
      </c>
      <c r="O83">
        <f t="shared" si="15"/>
        <v>0.12</v>
      </c>
      <c r="P83">
        <f t="shared" si="16"/>
        <v>0.19</v>
      </c>
      <c r="Q83">
        <f t="shared" si="17"/>
        <v>0.06</v>
      </c>
      <c r="R83">
        <f t="shared" si="18"/>
        <v>0.57999999999999996</v>
      </c>
      <c r="S83">
        <f t="shared" si="19"/>
        <v>0.05</v>
      </c>
      <c r="T83">
        <f t="shared" si="20"/>
        <v>0.57999999999999996</v>
      </c>
      <c r="U83" t="str">
        <f t="shared" si="21"/>
        <v>Reagan</v>
      </c>
    </row>
    <row r="84" spans="1:21" x14ac:dyDescent="0.3">
      <c r="A84" t="str">
        <f t="shared" si="13"/>
        <v>04-023</v>
      </c>
      <c r="B84" t="s">
        <v>91</v>
      </c>
      <c r="C84">
        <v>4</v>
      </c>
      <c r="D84" t="s">
        <v>41</v>
      </c>
      <c r="E84" t="s">
        <v>437</v>
      </c>
      <c r="F84">
        <v>273</v>
      </c>
      <c r="G84">
        <v>183</v>
      </c>
      <c r="H84">
        <f t="shared" si="12"/>
        <v>0.67032967032967028</v>
      </c>
      <c r="I84">
        <v>12</v>
      </c>
      <c r="J84">
        <v>57</v>
      </c>
      <c r="K84">
        <v>13</v>
      </c>
      <c r="L84">
        <v>93</v>
      </c>
      <c r="M84">
        <v>0</v>
      </c>
      <c r="N84">
        <f t="shared" si="14"/>
        <v>175</v>
      </c>
      <c r="O84">
        <f t="shared" si="15"/>
        <v>6.8571428571428575E-2</v>
      </c>
      <c r="P84">
        <f t="shared" si="16"/>
        <v>0.32571428571428573</v>
      </c>
      <c r="Q84">
        <f t="shared" si="17"/>
        <v>7.4285714285714288E-2</v>
      </c>
      <c r="R84">
        <f t="shared" si="18"/>
        <v>0.53142857142857147</v>
      </c>
      <c r="S84">
        <f t="shared" si="19"/>
        <v>0</v>
      </c>
      <c r="T84">
        <f t="shared" si="20"/>
        <v>0.53142857142857147</v>
      </c>
      <c r="U84" t="str">
        <f t="shared" si="21"/>
        <v>Reagan</v>
      </c>
    </row>
    <row r="85" spans="1:21" x14ac:dyDescent="0.3">
      <c r="A85" t="str">
        <f t="shared" si="13"/>
        <v>04-024</v>
      </c>
      <c r="B85" t="s">
        <v>92</v>
      </c>
      <c r="C85">
        <v>4</v>
      </c>
      <c r="D85" t="s">
        <v>41</v>
      </c>
      <c r="E85" t="s">
        <v>437</v>
      </c>
      <c r="F85">
        <v>126</v>
      </c>
      <c r="G85">
        <v>82</v>
      </c>
      <c r="H85">
        <f t="shared" si="12"/>
        <v>0.65079365079365081</v>
      </c>
      <c r="I85">
        <v>17</v>
      </c>
      <c r="J85">
        <v>35</v>
      </c>
      <c r="K85">
        <v>14</v>
      </c>
      <c r="L85">
        <v>15</v>
      </c>
      <c r="M85">
        <v>0</v>
      </c>
      <c r="N85">
        <f t="shared" si="14"/>
        <v>81</v>
      </c>
      <c r="O85">
        <f t="shared" si="15"/>
        <v>0.20987654320987653</v>
      </c>
      <c r="P85">
        <f t="shared" si="16"/>
        <v>0.43209876543209874</v>
      </c>
      <c r="Q85">
        <f t="shared" si="17"/>
        <v>0.1728395061728395</v>
      </c>
      <c r="R85">
        <f t="shared" si="18"/>
        <v>0.18518518518518517</v>
      </c>
      <c r="S85">
        <f t="shared" si="19"/>
        <v>0</v>
      </c>
      <c r="T85">
        <f t="shared" si="20"/>
        <v>2.4320987654320989</v>
      </c>
      <c r="U85" t="str">
        <f t="shared" si="21"/>
        <v>Carter</v>
      </c>
    </row>
    <row r="86" spans="1:21" x14ac:dyDescent="0.3">
      <c r="A86" t="str">
        <f t="shared" si="13"/>
        <v>04-025</v>
      </c>
      <c r="B86" t="s">
        <v>93</v>
      </c>
      <c r="C86">
        <v>4</v>
      </c>
      <c r="D86" t="s">
        <v>41</v>
      </c>
      <c r="E86" t="s">
        <v>93</v>
      </c>
      <c r="F86">
        <v>618</v>
      </c>
      <c r="G86">
        <v>324</v>
      </c>
      <c r="H86">
        <f t="shared" si="12"/>
        <v>0.52427184466019416</v>
      </c>
      <c r="I86">
        <v>32</v>
      </c>
      <c r="J86">
        <v>103</v>
      </c>
      <c r="K86">
        <v>23</v>
      </c>
      <c r="L86">
        <v>155</v>
      </c>
      <c r="M86">
        <v>0</v>
      </c>
      <c r="N86">
        <f t="shared" si="14"/>
        <v>313</v>
      </c>
      <c r="O86">
        <f t="shared" si="15"/>
        <v>0.10223642172523961</v>
      </c>
      <c r="P86">
        <f t="shared" si="16"/>
        <v>0.32907348242811502</v>
      </c>
      <c r="Q86">
        <f t="shared" si="17"/>
        <v>7.3482428115015971E-2</v>
      </c>
      <c r="R86">
        <f t="shared" si="18"/>
        <v>0.49520766773162939</v>
      </c>
      <c r="S86">
        <f t="shared" si="19"/>
        <v>0</v>
      </c>
      <c r="T86">
        <f t="shared" si="20"/>
        <v>0.49520766773162939</v>
      </c>
      <c r="U86" t="str">
        <f t="shared" si="21"/>
        <v>Reagan</v>
      </c>
    </row>
    <row r="87" spans="1:21" x14ac:dyDescent="0.3">
      <c r="A87" t="str">
        <f t="shared" si="13"/>
        <v>04-026</v>
      </c>
      <c r="B87" t="s">
        <v>94</v>
      </c>
      <c r="C87">
        <v>4</v>
      </c>
      <c r="D87" t="s">
        <v>41</v>
      </c>
      <c r="E87" t="s">
        <v>437</v>
      </c>
      <c r="F87">
        <v>789</v>
      </c>
      <c r="G87">
        <v>430</v>
      </c>
      <c r="H87">
        <f t="shared" si="12"/>
        <v>0.54499366286438533</v>
      </c>
      <c r="I87">
        <v>44</v>
      </c>
      <c r="J87">
        <v>128</v>
      </c>
      <c r="K87">
        <v>31</v>
      </c>
      <c r="L87">
        <v>203</v>
      </c>
      <c r="M87">
        <v>0</v>
      </c>
      <c r="N87">
        <f t="shared" si="14"/>
        <v>406</v>
      </c>
      <c r="O87">
        <f t="shared" si="15"/>
        <v>0.10837438423645321</v>
      </c>
      <c r="P87">
        <f t="shared" si="16"/>
        <v>0.31527093596059114</v>
      </c>
      <c r="Q87">
        <f t="shared" si="17"/>
        <v>7.6354679802955669E-2</v>
      </c>
      <c r="R87">
        <f t="shared" si="18"/>
        <v>0.5</v>
      </c>
      <c r="S87">
        <f t="shared" si="19"/>
        <v>0</v>
      </c>
      <c r="T87">
        <f t="shared" si="20"/>
        <v>0.5</v>
      </c>
      <c r="U87" t="str">
        <f t="shared" si="21"/>
        <v>Reagan</v>
      </c>
    </row>
    <row r="88" spans="1:21" x14ac:dyDescent="0.3">
      <c r="A88" t="str">
        <f t="shared" si="13"/>
        <v>04-027</v>
      </c>
      <c r="B88" t="s">
        <v>95</v>
      </c>
      <c r="C88">
        <v>4</v>
      </c>
      <c r="D88" t="s">
        <v>41</v>
      </c>
      <c r="E88" t="s">
        <v>437</v>
      </c>
      <c r="F88">
        <v>1236</v>
      </c>
      <c r="G88">
        <v>777</v>
      </c>
      <c r="H88">
        <f t="shared" si="12"/>
        <v>0.62864077669902918</v>
      </c>
      <c r="I88">
        <v>68</v>
      </c>
      <c r="J88">
        <v>207</v>
      </c>
      <c r="K88">
        <v>44</v>
      </c>
      <c r="L88">
        <v>423</v>
      </c>
      <c r="M88">
        <v>4</v>
      </c>
      <c r="N88">
        <f t="shared" si="14"/>
        <v>746</v>
      </c>
      <c r="O88">
        <f t="shared" si="15"/>
        <v>9.1152815013404831E-2</v>
      </c>
      <c r="P88">
        <f t="shared" si="16"/>
        <v>0.27747989276139412</v>
      </c>
      <c r="Q88">
        <f t="shared" si="17"/>
        <v>5.8981233243967826E-2</v>
      </c>
      <c r="R88">
        <f t="shared" si="18"/>
        <v>0.56702412868632712</v>
      </c>
      <c r="S88">
        <f t="shared" si="19"/>
        <v>5.3619302949061663E-3</v>
      </c>
      <c r="T88">
        <f t="shared" si="20"/>
        <v>0.56702412868632712</v>
      </c>
      <c r="U88" t="str">
        <f t="shared" si="21"/>
        <v>Reagan</v>
      </c>
    </row>
    <row r="89" spans="1:21" x14ac:dyDescent="0.3">
      <c r="A89" t="str">
        <f t="shared" si="13"/>
        <v>04-028</v>
      </c>
      <c r="B89" t="s">
        <v>96</v>
      </c>
      <c r="C89">
        <v>4</v>
      </c>
      <c r="D89" t="s">
        <v>41</v>
      </c>
      <c r="E89" t="s">
        <v>437</v>
      </c>
      <c r="F89">
        <v>635</v>
      </c>
      <c r="G89">
        <v>403</v>
      </c>
      <c r="H89">
        <f t="shared" si="12"/>
        <v>0.63464566929133859</v>
      </c>
      <c r="I89">
        <v>36</v>
      </c>
      <c r="J89">
        <v>137</v>
      </c>
      <c r="K89">
        <v>25</v>
      </c>
      <c r="L89">
        <v>180</v>
      </c>
      <c r="M89">
        <v>5</v>
      </c>
      <c r="N89">
        <f t="shared" si="14"/>
        <v>383</v>
      </c>
      <c r="O89">
        <f t="shared" si="15"/>
        <v>9.3994778067885115E-2</v>
      </c>
      <c r="P89">
        <f t="shared" si="16"/>
        <v>0.35770234986945171</v>
      </c>
      <c r="Q89">
        <f t="shared" si="17"/>
        <v>6.5274151436031339E-2</v>
      </c>
      <c r="R89">
        <f t="shared" si="18"/>
        <v>0.4699738903394256</v>
      </c>
      <c r="S89">
        <f t="shared" si="19"/>
        <v>1.3054830287206266E-2</v>
      </c>
      <c r="T89">
        <f t="shared" si="20"/>
        <v>0.4699738903394256</v>
      </c>
      <c r="U89" t="str">
        <f t="shared" si="21"/>
        <v>Reagan</v>
      </c>
    </row>
    <row r="90" spans="1:21" x14ac:dyDescent="0.3">
      <c r="A90" t="str">
        <f t="shared" si="13"/>
        <v>04-029</v>
      </c>
      <c r="B90" t="s">
        <v>38</v>
      </c>
      <c r="C90">
        <v>4</v>
      </c>
      <c r="D90" t="s">
        <v>42</v>
      </c>
      <c r="E90">
        <v>0</v>
      </c>
      <c r="F90">
        <v>0</v>
      </c>
      <c r="G90">
        <v>1762</v>
      </c>
      <c r="I90">
        <v>254</v>
      </c>
      <c r="J90">
        <v>586</v>
      </c>
      <c r="K90">
        <v>91</v>
      </c>
      <c r="L90">
        <v>724</v>
      </c>
      <c r="M90">
        <v>24</v>
      </c>
      <c r="N90">
        <f t="shared" si="14"/>
        <v>1679</v>
      </c>
      <c r="O90">
        <f t="shared" si="15"/>
        <v>0.15128052412150089</v>
      </c>
      <c r="P90">
        <f t="shared" si="16"/>
        <v>0.3490172721858249</v>
      </c>
      <c r="Q90">
        <f t="shared" si="17"/>
        <v>5.4198927933293624E-2</v>
      </c>
      <c r="R90">
        <f t="shared" si="18"/>
        <v>0.4312090530077427</v>
      </c>
      <c r="S90">
        <f t="shared" si="19"/>
        <v>1.4294222751637879E-2</v>
      </c>
      <c r="T90">
        <f t="shared" si="20"/>
        <v>0.4312090530077427</v>
      </c>
      <c r="U90" t="str">
        <f t="shared" si="21"/>
        <v>Reagan</v>
      </c>
    </row>
    <row r="91" spans="1:21" x14ac:dyDescent="0.3">
      <c r="A91" t="str">
        <f t="shared" si="13"/>
        <v>04-030</v>
      </c>
      <c r="B91" t="s">
        <v>39</v>
      </c>
      <c r="C91">
        <v>4</v>
      </c>
      <c r="D91" t="s">
        <v>43</v>
      </c>
      <c r="E91">
        <v>0</v>
      </c>
      <c r="F91">
        <v>0</v>
      </c>
      <c r="G91">
        <v>0</v>
      </c>
      <c r="I91">
        <v>54</v>
      </c>
      <c r="J91">
        <v>166</v>
      </c>
      <c r="K91">
        <v>72</v>
      </c>
      <c r="L91">
        <v>144</v>
      </c>
      <c r="M91">
        <v>5</v>
      </c>
      <c r="N91">
        <f t="shared" si="14"/>
        <v>441</v>
      </c>
      <c r="O91">
        <f t="shared" si="15"/>
        <v>0.12244897959183673</v>
      </c>
      <c r="P91">
        <f t="shared" si="16"/>
        <v>0.37641723356009071</v>
      </c>
      <c r="Q91">
        <f t="shared" si="17"/>
        <v>0.16326530612244897</v>
      </c>
      <c r="R91">
        <f t="shared" si="18"/>
        <v>0.32653061224489793</v>
      </c>
      <c r="S91">
        <f t="shared" si="19"/>
        <v>1.1337868480725623E-2</v>
      </c>
      <c r="T91">
        <f t="shared" si="20"/>
        <v>2.3764172335600908</v>
      </c>
      <c r="U91" t="str">
        <f t="shared" si="21"/>
        <v>Carter</v>
      </c>
    </row>
    <row r="92" spans="1:21" x14ac:dyDescent="0.3">
      <c r="A92" t="str">
        <f t="shared" si="13"/>
        <v>04-031</v>
      </c>
      <c r="B92" t="s">
        <v>40</v>
      </c>
      <c r="C92">
        <v>4</v>
      </c>
      <c r="D92" t="s">
        <v>44</v>
      </c>
      <c r="E92">
        <v>0</v>
      </c>
      <c r="F92">
        <v>17016</v>
      </c>
      <c r="G92">
        <v>11736</v>
      </c>
      <c r="H92">
        <v>68.900000000000006</v>
      </c>
      <c r="I92">
        <v>1282</v>
      </c>
      <c r="J92">
        <v>3899</v>
      </c>
      <c r="K92">
        <v>840</v>
      </c>
      <c r="L92">
        <v>5345</v>
      </c>
      <c r="M92">
        <v>123</v>
      </c>
      <c r="N92">
        <f t="shared" si="14"/>
        <v>11489</v>
      </c>
      <c r="O92">
        <f t="shared" si="15"/>
        <v>0.11158499434241448</v>
      </c>
      <c r="P92">
        <f t="shared" si="16"/>
        <v>0.33936809121768646</v>
      </c>
      <c r="Q92">
        <f t="shared" si="17"/>
        <v>7.311341282966316E-2</v>
      </c>
      <c r="R92">
        <f t="shared" si="18"/>
        <v>0.46522760901732091</v>
      </c>
      <c r="S92">
        <f t="shared" si="19"/>
        <v>1.0705892592914962E-2</v>
      </c>
      <c r="T92">
        <f t="shared" si="20"/>
        <v>0.46522760901732091</v>
      </c>
      <c r="U92" t="str">
        <f t="shared" si="21"/>
        <v>Reagan</v>
      </c>
    </row>
    <row r="93" spans="1:21" x14ac:dyDescent="0.3">
      <c r="A93" t="str">
        <f t="shared" si="13"/>
        <v>05-001</v>
      </c>
      <c r="B93" t="s">
        <v>97</v>
      </c>
      <c r="C93">
        <v>5</v>
      </c>
      <c r="D93" t="s">
        <v>41</v>
      </c>
      <c r="E93" t="s">
        <v>439</v>
      </c>
      <c r="F93">
        <v>464</v>
      </c>
      <c r="G93">
        <v>261</v>
      </c>
      <c r="H93">
        <f t="shared" ref="H93:H107" si="22">G93/F93</f>
        <v>0.5625</v>
      </c>
      <c r="I93">
        <v>12</v>
      </c>
      <c r="J93">
        <v>53</v>
      </c>
      <c r="K93">
        <v>43</v>
      </c>
      <c r="L93">
        <v>133</v>
      </c>
      <c r="M93">
        <v>3</v>
      </c>
      <c r="N93">
        <f t="shared" si="14"/>
        <v>244</v>
      </c>
      <c r="O93">
        <f t="shared" si="15"/>
        <v>4.9180327868852458E-2</v>
      </c>
      <c r="P93">
        <f t="shared" si="16"/>
        <v>0.21721311475409835</v>
      </c>
      <c r="Q93">
        <f t="shared" si="17"/>
        <v>0.17622950819672131</v>
      </c>
      <c r="R93">
        <f t="shared" si="18"/>
        <v>0.54508196721311475</v>
      </c>
      <c r="S93">
        <f t="shared" si="19"/>
        <v>1.2295081967213115E-2</v>
      </c>
      <c r="T93">
        <f t="shared" si="20"/>
        <v>0.54508196721311475</v>
      </c>
      <c r="U93" t="str">
        <f t="shared" si="21"/>
        <v>Reagan</v>
      </c>
    </row>
    <row r="94" spans="1:21" x14ac:dyDescent="0.3">
      <c r="A94" t="str">
        <f t="shared" si="13"/>
        <v>05-002</v>
      </c>
      <c r="B94" t="s">
        <v>98</v>
      </c>
      <c r="C94">
        <v>5</v>
      </c>
      <c r="D94" t="s">
        <v>41</v>
      </c>
      <c r="E94" t="s">
        <v>439</v>
      </c>
      <c r="F94">
        <v>217</v>
      </c>
      <c r="G94">
        <v>101</v>
      </c>
      <c r="H94">
        <f t="shared" si="22"/>
        <v>0.46543778801843316</v>
      </c>
      <c r="I94">
        <v>0</v>
      </c>
      <c r="J94">
        <v>17</v>
      </c>
      <c r="K94">
        <v>8</v>
      </c>
      <c r="L94">
        <v>75</v>
      </c>
      <c r="M94">
        <v>0</v>
      </c>
      <c r="N94">
        <f t="shared" si="14"/>
        <v>100</v>
      </c>
      <c r="O94">
        <f t="shared" si="15"/>
        <v>0</v>
      </c>
      <c r="P94">
        <f t="shared" si="16"/>
        <v>0.17</v>
      </c>
      <c r="Q94">
        <f t="shared" si="17"/>
        <v>0.08</v>
      </c>
      <c r="R94">
        <f t="shared" si="18"/>
        <v>0.75</v>
      </c>
      <c r="S94">
        <f t="shared" si="19"/>
        <v>0</v>
      </c>
      <c r="T94">
        <f t="shared" si="20"/>
        <v>0.75</v>
      </c>
      <c r="U94" t="str">
        <f t="shared" si="21"/>
        <v>Reagan</v>
      </c>
    </row>
    <row r="95" spans="1:21" x14ac:dyDescent="0.3">
      <c r="A95" t="str">
        <f t="shared" si="13"/>
        <v>05-003</v>
      </c>
      <c r="B95" t="s">
        <v>99</v>
      </c>
      <c r="C95">
        <v>5</v>
      </c>
      <c r="D95" t="s">
        <v>41</v>
      </c>
      <c r="E95" t="s">
        <v>440</v>
      </c>
      <c r="F95">
        <v>257</v>
      </c>
      <c r="G95">
        <v>140</v>
      </c>
      <c r="H95">
        <f t="shared" si="22"/>
        <v>0.54474708171206221</v>
      </c>
      <c r="I95">
        <v>3</v>
      </c>
      <c r="J95">
        <v>25</v>
      </c>
      <c r="K95">
        <v>17</v>
      </c>
      <c r="L95">
        <v>84</v>
      </c>
      <c r="M95">
        <v>0</v>
      </c>
      <c r="N95">
        <f t="shared" si="14"/>
        <v>129</v>
      </c>
      <c r="O95">
        <f t="shared" si="15"/>
        <v>2.3255813953488372E-2</v>
      </c>
      <c r="P95">
        <f t="shared" si="16"/>
        <v>0.19379844961240311</v>
      </c>
      <c r="Q95">
        <f t="shared" si="17"/>
        <v>0.13178294573643412</v>
      </c>
      <c r="R95">
        <f t="shared" si="18"/>
        <v>0.65116279069767447</v>
      </c>
      <c r="S95">
        <f t="shared" si="19"/>
        <v>0</v>
      </c>
      <c r="T95">
        <f t="shared" si="20"/>
        <v>0.65116279069767447</v>
      </c>
      <c r="U95" t="str">
        <f t="shared" si="21"/>
        <v>Reagan</v>
      </c>
    </row>
    <row r="96" spans="1:21" x14ac:dyDescent="0.3">
      <c r="A96" t="str">
        <f t="shared" si="13"/>
        <v>05-004</v>
      </c>
      <c r="B96" t="s">
        <v>100</v>
      </c>
      <c r="C96">
        <v>5</v>
      </c>
      <c r="D96" t="s">
        <v>41</v>
      </c>
      <c r="E96" t="s">
        <v>440</v>
      </c>
      <c r="F96">
        <v>1166</v>
      </c>
      <c r="G96">
        <v>555</v>
      </c>
      <c r="H96">
        <f t="shared" si="22"/>
        <v>0.47598627787307035</v>
      </c>
      <c r="I96">
        <v>61</v>
      </c>
      <c r="J96">
        <v>135</v>
      </c>
      <c r="K96">
        <v>38</v>
      </c>
      <c r="L96">
        <v>278</v>
      </c>
      <c r="M96">
        <v>0</v>
      </c>
      <c r="N96">
        <f t="shared" si="14"/>
        <v>512</v>
      </c>
      <c r="O96">
        <f t="shared" si="15"/>
        <v>0.119140625</v>
      </c>
      <c r="P96">
        <f t="shared" si="16"/>
        <v>0.263671875</v>
      </c>
      <c r="Q96">
        <f t="shared" si="17"/>
        <v>7.421875E-2</v>
      </c>
      <c r="R96">
        <f t="shared" si="18"/>
        <v>0.54296875</v>
      </c>
      <c r="S96">
        <f t="shared" si="19"/>
        <v>0</v>
      </c>
      <c r="T96">
        <f t="shared" si="20"/>
        <v>0.54296875</v>
      </c>
      <c r="U96" t="str">
        <f t="shared" si="21"/>
        <v>Reagan</v>
      </c>
    </row>
    <row r="97" spans="1:21" x14ac:dyDescent="0.3">
      <c r="A97" t="str">
        <f t="shared" si="13"/>
        <v>05-005</v>
      </c>
      <c r="B97" t="s">
        <v>101</v>
      </c>
      <c r="C97">
        <v>5</v>
      </c>
      <c r="D97" t="s">
        <v>41</v>
      </c>
      <c r="E97" t="s">
        <v>440</v>
      </c>
      <c r="F97">
        <v>258</v>
      </c>
      <c r="G97">
        <v>124</v>
      </c>
      <c r="H97">
        <f t="shared" si="22"/>
        <v>0.48062015503875971</v>
      </c>
      <c r="I97">
        <v>3</v>
      </c>
      <c r="J97">
        <v>26</v>
      </c>
      <c r="K97">
        <v>5</v>
      </c>
      <c r="L97">
        <v>75</v>
      </c>
      <c r="M97">
        <v>0</v>
      </c>
      <c r="N97">
        <f t="shared" si="14"/>
        <v>109</v>
      </c>
      <c r="O97">
        <f t="shared" si="15"/>
        <v>2.7522935779816515E-2</v>
      </c>
      <c r="P97">
        <f t="shared" si="16"/>
        <v>0.23853211009174313</v>
      </c>
      <c r="Q97">
        <f t="shared" si="17"/>
        <v>4.5871559633027525E-2</v>
      </c>
      <c r="R97">
        <f t="shared" si="18"/>
        <v>0.68807339449541283</v>
      </c>
      <c r="S97">
        <f t="shared" si="19"/>
        <v>0</v>
      </c>
      <c r="T97">
        <f t="shared" si="20"/>
        <v>0.68807339449541283</v>
      </c>
      <c r="U97" t="str">
        <f t="shared" si="21"/>
        <v>Reagan</v>
      </c>
    </row>
    <row r="98" spans="1:21" x14ac:dyDescent="0.3">
      <c r="A98" t="str">
        <f t="shared" si="13"/>
        <v>05-006</v>
      </c>
      <c r="B98" t="s">
        <v>102</v>
      </c>
      <c r="C98">
        <v>5</v>
      </c>
      <c r="D98" t="s">
        <v>41</v>
      </c>
      <c r="E98" t="s">
        <v>440</v>
      </c>
      <c r="F98">
        <v>702</v>
      </c>
      <c r="G98">
        <v>402</v>
      </c>
      <c r="H98">
        <f t="shared" si="22"/>
        <v>0.57264957264957261</v>
      </c>
      <c r="I98">
        <v>9</v>
      </c>
      <c r="J98">
        <v>51</v>
      </c>
      <c r="K98">
        <v>37</v>
      </c>
      <c r="L98">
        <v>268</v>
      </c>
      <c r="M98">
        <v>1</v>
      </c>
      <c r="N98">
        <f t="shared" si="14"/>
        <v>366</v>
      </c>
      <c r="O98">
        <f t="shared" si="15"/>
        <v>2.4590163934426229E-2</v>
      </c>
      <c r="P98">
        <f t="shared" si="16"/>
        <v>0.13934426229508196</v>
      </c>
      <c r="Q98">
        <f t="shared" si="17"/>
        <v>0.10109289617486339</v>
      </c>
      <c r="R98">
        <f t="shared" si="18"/>
        <v>0.73224043715846998</v>
      </c>
      <c r="S98">
        <f t="shared" si="19"/>
        <v>2.7322404371584699E-3</v>
      </c>
      <c r="T98">
        <f t="shared" si="20"/>
        <v>0.73224043715846998</v>
      </c>
      <c r="U98" t="str">
        <f t="shared" si="21"/>
        <v>Reagan</v>
      </c>
    </row>
    <row r="99" spans="1:21" x14ac:dyDescent="0.3">
      <c r="A99" t="str">
        <f t="shared" si="13"/>
        <v>05-007</v>
      </c>
      <c r="B99" t="s">
        <v>103</v>
      </c>
      <c r="C99">
        <v>5</v>
      </c>
      <c r="D99" t="s">
        <v>41</v>
      </c>
      <c r="E99" t="s">
        <v>439</v>
      </c>
      <c r="F99">
        <v>136</v>
      </c>
      <c r="G99">
        <v>58</v>
      </c>
      <c r="H99">
        <f t="shared" si="22"/>
        <v>0.4264705882352941</v>
      </c>
      <c r="I99">
        <v>3</v>
      </c>
      <c r="J99">
        <v>16</v>
      </c>
      <c r="K99">
        <v>10</v>
      </c>
      <c r="L99">
        <v>25</v>
      </c>
      <c r="M99">
        <v>0</v>
      </c>
      <c r="N99">
        <f t="shared" si="14"/>
        <v>54</v>
      </c>
      <c r="O99">
        <f t="shared" si="15"/>
        <v>5.5555555555555552E-2</v>
      </c>
      <c r="P99">
        <f t="shared" si="16"/>
        <v>0.29629629629629628</v>
      </c>
      <c r="Q99">
        <f t="shared" si="17"/>
        <v>0.18518518518518517</v>
      </c>
      <c r="R99">
        <f t="shared" si="18"/>
        <v>0.46296296296296297</v>
      </c>
      <c r="S99">
        <f t="shared" si="19"/>
        <v>0</v>
      </c>
      <c r="T99">
        <f t="shared" si="20"/>
        <v>0.46296296296296297</v>
      </c>
      <c r="U99" t="str">
        <f t="shared" si="21"/>
        <v>Reagan</v>
      </c>
    </row>
    <row r="100" spans="1:21" x14ac:dyDescent="0.3">
      <c r="A100" t="str">
        <f t="shared" si="13"/>
        <v>05-008</v>
      </c>
      <c r="B100" t="s">
        <v>104</v>
      </c>
      <c r="C100">
        <v>5</v>
      </c>
      <c r="D100" t="s">
        <v>41</v>
      </c>
      <c r="E100" t="s">
        <v>440</v>
      </c>
      <c r="F100">
        <v>572</v>
      </c>
      <c r="G100">
        <v>224</v>
      </c>
      <c r="H100">
        <f t="shared" si="22"/>
        <v>0.39160839160839161</v>
      </c>
      <c r="I100">
        <v>4</v>
      </c>
      <c r="J100">
        <v>27</v>
      </c>
      <c r="K100">
        <v>24</v>
      </c>
      <c r="L100">
        <v>139</v>
      </c>
      <c r="M100">
        <v>3</v>
      </c>
      <c r="N100">
        <f t="shared" si="14"/>
        <v>197</v>
      </c>
      <c r="O100">
        <f t="shared" si="15"/>
        <v>2.030456852791878E-2</v>
      </c>
      <c r="P100">
        <f t="shared" si="16"/>
        <v>0.13705583756345177</v>
      </c>
      <c r="Q100">
        <f t="shared" si="17"/>
        <v>0.12182741116751269</v>
      </c>
      <c r="R100">
        <f t="shared" si="18"/>
        <v>0.70558375634517767</v>
      </c>
      <c r="S100">
        <f t="shared" si="19"/>
        <v>1.5228426395939087E-2</v>
      </c>
      <c r="T100">
        <f t="shared" si="20"/>
        <v>0.70558375634517767</v>
      </c>
      <c r="U100" t="str">
        <f t="shared" si="21"/>
        <v>Reagan</v>
      </c>
    </row>
    <row r="101" spans="1:21" x14ac:dyDescent="0.3">
      <c r="A101" t="str">
        <f t="shared" si="13"/>
        <v>05-009</v>
      </c>
      <c r="B101" t="s">
        <v>105</v>
      </c>
      <c r="C101">
        <v>5</v>
      </c>
      <c r="D101" t="s">
        <v>41</v>
      </c>
      <c r="E101" t="s">
        <v>439</v>
      </c>
      <c r="F101">
        <v>215</v>
      </c>
      <c r="G101">
        <v>118</v>
      </c>
      <c r="H101">
        <f t="shared" si="22"/>
        <v>0.5488372093023256</v>
      </c>
      <c r="I101">
        <v>3</v>
      </c>
      <c r="J101">
        <v>11</v>
      </c>
      <c r="K101">
        <v>21</v>
      </c>
      <c r="L101">
        <v>75</v>
      </c>
      <c r="M101">
        <v>1</v>
      </c>
      <c r="N101">
        <f t="shared" si="14"/>
        <v>111</v>
      </c>
      <c r="O101">
        <f t="shared" si="15"/>
        <v>2.7027027027027029E-2</v>
      </c>
      <c r="P101">
        <f t="shared" si="16"/>
        <v>9.90990990990991E-2</v>
      </c>
      <c r="Q101">
        <f t="shared" si="17"/>
        <v>0.1891891891891892</v>
      </c>
      <c r="R101">
        <f t="shared" si="18"/>
        <v>0.67567567567567566</v>
      </c>
      <c r="S101">
        <f t="shared" si="19"/>
        <v>9.0090090090090089E-3</v>
      </c>
      <c r="T101">
        <f t="shared" si="20"/>
        <v>0.67567567567567566</v>
      </c>
      <c r="U101" t="str">
        <f t="shared" si="21"/>
        <v>Reagan</v>
      </c>
    </row>
    <row r="102" spans="1:21" x14ac:dyDescent="0.3">
      <c r="A102" t="str">
        <f t="shared" si="13"/>
        <v>05-010</v>
      </c>
      <c r="B102" t="s">
        <v>106</v>
      </c>
      <c r="C102">
        <v>5</v>
      </c>
      <c r="D102" t="s">
        <v>41</v>
      </c>
      <c r="E102" t="s">
        <v>439</v>
      </c>
      <c r="F102">
        <v>501</v>
      </c>
      <c r="G102">
        <v>271</v>
      </c>
      <c r="H102">
        <f t="shared" si="22"/>
        <v>0.54091816367265466</v>
      </c>
      <c r="I102">
        <v>15</v>
      </c>
      <c r="J102">
        <v>76</v>
      </c>
      <c r="K102">
        <v>26</v>
      </c>
      <c r="L102">
        <v>129</v>
      </c>
      <c r="M102">
        <v>0</v>
      </c>
      <c r="N102">
        <f t="shared" si="14"/>
        <v>246</v>
      </c>
      <c r="O102">
        <f t="shared" si="15"/>
        <v>6.097560975609756E-2</v>
      </c>
      <c r="P102">
        <f t="shared" si="16"/>
        <v>0.30894308943089432</v>
      </c>
      <c r="Q102">
        <f t="shared" si="17"/>
        <v>0.10569105691056911</v>
      </c>
      <c r="R102">
        <f t="shared" si="18"/>
        <v>0.52439024390243905</v>
      </c>
      <c r="S102">
        <f t="shared" si="19"/>
        <v>0</v>
      </c>
      <c r="T102">
        <f t="shared" si="20"/>
        <v>0.52439024390243905</v>
      </c>
      <c r="U102" t="str">
        <f t="shared" si="21"/>
        <v>Reagan</v>
      </c>
    </row>
    <row r="103" spans="1:21" x14ac:dyDescent="0.3">
      <c r="A103" t="str">
        <f t="shared" si="13"/>
        <v>05-011</v>
      </c>
      <c r="B103" t="s">
        <v>107</v>
      </c>
      <c r="C103">
        <v>5</v>
      </c>
      <c r="D103" t="s">
        <v>41</v>
      </c>
      <c r="E103" t="s">
        <v>439</v>
      </c>
      <c r="F103">
        <v>740</v>
      </c>
      <c r="G103">
        <v>425</v>
      </c>
      <c r="H103">
        <f t="shared" si="22"/>
        <v>0.57432432432432434</v>
      </c>
      <c r="I103">
        <v>19</v>
      </c>
      <c r="J103">
        <v>101</v>
      </c>
      <c r="K103">
        <v>36</v>
      </c>
      <c r="L103">
        <v>235</v>
      </c>
      <c r="M103">
        <v>1</v>
      </c>
      <c r="N103">
        <f t="shared" si="14"/>
        <v>392</v>
      </c>
      <c r="O103">
        <f t="shared" si="15"/>
        <v>4.8469387755102039E-2</v>
      </c>
      <c r="P103">
        <f t="shared" si="16"/>
        <v>0.25765306122448978</v>
      </c>
      <c r="Q103">
        <f t="shared" si="17"/>
        <v>9.1836734693877556E-2</v>
      </c>
      <c r="R103">
        <f t="shared" si="18"/>
        <v>0.59948979591836737</v>
      </c>
      <c r="S103">
        <f t="shared" si="19"/>
        <v>2.5510204081632651E-3</v>
      </c>
      <c r="T103">
        <f t="shared" si="20"/>
        <v>0.59948979591836737</v>
      </c>
      <c r="U103" t="str">
        <f t="shared" si="21"/>
        <v>Reagan</v>
      </c>
    </row>
    <row r="104" spans="1:21" x14ac:dyDescent="0.3">
      <c r="A104" t="str">
        <f t="shared" si="13"/>
        <v>05-012</v>
      </c>
      <c r="B104" t="s">
        <v>108</v>
      </c>
      <c r="C104">
        <v>5</v>
      </c>
      <c r="D104" t="s">
        <v>41</v>
      </c>
      <c r="E104" t="s">
        <v>440</v>
      </c>
      <c r="F104">
        <v>604</v>
      </c>
      <c r="G104">
        <v>262</v>
      </c>
      <c r="H104">
        <f t="shared" si="22"/>
        <v>0.43377483443708609</v>
      </c>
      <c r="I104">
        <v>11</v>
      </c>
      <c r="J104">
        <v>35</v>
      </c>
      <c r="K104">
        <v>49</v>
      </c>
      <c r="L104">
        <v>145</v>
      </c>
      <c r="M104">
        <v>3</v>
      </c>
      <c r="N104">
        <f t="shared" si="14"/>
        <v>243</v>
      </c>
      <c r="O104">
        <f t="shared" si="15"/>
        <v>4.5267489711934158E-2</v>
      </c>
      <c r="P104">
        <f t="shared" si="16"/>
        <v>0.1440329218106996</v>
      </c>
      <c r="Q104">
        <f t="shared" si="17"/>
        <v>0.20164609053497942</v>
      </c>
      <c r="R104">
        <f t="shared" si="18"/>
        <v>0.5967078189300411</v>
      </c>
      <c r="S104">
        <f t="shared" si="19"/>
        <v>1.2345679012345678E-2</v>
      </c>
      <c r="T104">
        <f t="shared" si="20"/>
        <v>0.5967078189300411</v>
      </c>
      <c r="U104" t="str">
        <f t="shared" si="21"/>
        <v>Reagan</v>
      </c>
    </row>
    <row r="105" spans="1:21" x14ac:dyDescent="0.3">
      <c r="A105" t="str">
        <f t="shared" si="13"/>
        <v>05-013</v>
      </c>
      <c r="B105" t="s">
        <v>109</v>
      </c>
      <c r="C105">
        <v>5</v>
      </c>
      <c r="D105" t="s">
        <v>41</v>
      </c>
      <c r="E105" t="s">
        <v>440</v>
      </c>
      <c r="F105">
        <v>1148</v>
      </c>
      <c r="G105">
        <v>554</v>
      </c>
      <c r="H105">
        <f t="shared" si="22"/>
        <v>0.48257839721254353</v>
      </c>
      <c r="I105">
        <v>20</v>
      </c>
      <c r="J105">
        <v>65</v>
      </c>
      <c r="K105">
        <v>94</v>
      </c>
      <c r="L105">
        <v>284</v>
      </c>
      <c r="M105">
        <v>0</v>
      </c>
      <c r="N105">
        <f t="shared" si="14"/>
        <v>463</v>
      </c>
      <c r="O105">
        <f t="shared" si="15"/>
        <v>4.3196544276457881E-2</v>
      </c>
      <c r="P105">
        <f t="shared" si="16"/>
        <v>0.14038876889848811</v>
      </c>
      <c r="Q105">
        <f t="shared" si="17"/>
        <v>0.20302375809935205</v>
      </c>
      <c r="R105">
        <f t="shared" si="18"/>
        <v>0.61339092872570189</v>
      </c>
      <c r="S105">
        <f t="shared" si="19"/>
        <v>0</v>
      </c>
      <c r="T105">
        <f t="shared" si="20"/>
        <v>0.61339092872570189</v>
      </c>
      <c r="U105" t="str">
        <f t="shared" si="21"/>
        <v>Reagan</v>
      </c>
    </row>
    <row r="106" spans="1:21" x14ac:dyDescent="0.3">
      <c r="A106" t="str">
        <f t="shared" si="13"/>
        <v>05-014</v>
      </c>
      <c r="B106" t="s">
        <v>110</v>
      </c>
      <c r="C106">
        <v>5</v>
      </c>
      <c r="D106" t="s">
        <v>41</v>
      </c>
      <c r="E106" t="s">
        <v>440</v>
      </c>
      <c r="F106">
        <v>962</v>
      </c>
      <c r="G106">
        <v>461</v>
      </c>
      <c r="H106">
        <f t="shared" si="22"/>
        <v>0.47920997920997921</v>
      </c>
      <c r="I106">
        <v>22</v>
      </c>
      <c r="J106">
        <v>64</v>
      </c>
      <c r="K106">
        <v>95</v>
      </c>
      <c r="L106">
        <v>248</v>
      </c>
      <c r="M106">
        <v>3</v>
      </c>
      <c r="N106">
        <f t="shared" si="14"/>
        <v>432</v>
      </c>
      <c r="O106">
        <f t="shared" si="15"/>
        <v>5.0925925925925923E-2</v>
      </c>
      <c r="P106">
        <f t="shared" si="16"/>
        <v>0.14814814814814814</v>
      </c>
      <c r="Q106">
        <f t="shared" si="17"/>
        <v>0.21990740740740741</v>
      </c>
      <c r="R106">
        <f t="shared" si="18"/>
        <v>0.57407407407407407</v>
      </c>
      <c r="S106">
        <f t="shared" si="19"/>
        <v>6.9444444444444441E-3</v>
      </c>
      <c r="T106">
        <f t="shared" si="20"/>
        <v>0.57407407407407407</v>
      </c>
      <c r="U106" t="str">
        <f t="shared" si="21"/>
        <v>Reagan</v>
      </c>
    </row>
    <row r="107" spans="1:21" x14ac:dyDescent="0.3">
      <c r="A107" t="str">
        <f t="shared" si="13"/>
        <v>05-015</v>
      </c>
      <c r="B107" t="s">
        <v>111</v>
      </c>
      <c r="C107">
        <v>5</v>
      </c>
      <c r="D107" t="s">
        <v>41</v>
      </c>
      <c r="E107" t="s">
        <v>440</v>
      </c>
      <c r="F107">
        <v>245</v>
      </c>
      <c r="G107">
        <v>92</v>
      </c>
      <c r="H107">
        <f t="shared" si="22"/>
        <v>0.37551020408163266</v>
      </c>
      <c r="I107">
        <v>10</v>
      </c>
      <c r="J107">
        <v>15</v>
      </c>
      <c r="K107">
        <v>7</v>
      </c>
      <c r="L107">
        <v>49</v>
      </c>
      <c r="M107">
        <v>1</v>
      </c>
      <c r="N107">
        <f t="shared" si="14"/>
        <v>82</v>
      </c>
      <c r="O107">
        <f t="shared" si="15"/>
        <v>0.12195121951219512</v>
      </c>
      <c r="P107">
        <f t="shared" si="16"/>
        <v>0.18292682926829268</v>
      </c>
      <c r="Q107">
        <f t="shared" si="17"/>
        <v>8.5365853658536592E-2</v>
      </c>
      <c r="R107">
        <f t="shared" si="18"/>
        <v>0.59756097560975607</v>
      </c>
      <c r="S107">
        <f t="shared" si="19"/>
        <v>1.2195121951219513E-2</v>
      </c>
      <c r="T107">
        <f t="shared" si="20"/>
        <v>0.59756097560975607</v>
      </c>
      <c r="U107" t="str">
        <f t="shared" si="21"/>
        <v>Reagan</v>
      </c>
    </row>
    <row r="108" spans="1:21" x14ac:dyDescent="0.3">
      <c r="A108" t="str">
        <f t="shared" si="13"/>
        <v>05-016</v>
      </c>
      <c r="B108" t="s">
        <v>38</v>
      </c>
      <c r="C108">
        <v>5</v>
      </c>
      <c r="D108" t="s">
        <v>42</v>
      </c>
      <c r="E108">
        <v>0</v>
      </c>
      <c r="F108">
        <v>0</v>
      </c>
      <c r="G108">
        <v>883</v>
      </c>
      <c r="I108">
        <v>78</v>
      </c>
      <c r="J108">
        <v>192</v>
      </c>
      <c r="K108">
        <v>104</v>
      </c>
      <c r="L108">
        <v>477</v>
      </c>
      <c r="M108">
        <v>4</v>
      </c>
      <c r="N108">
        <f t="shared" si="14"/>
        <v>855</v>
      </c>
      <c r="O108">
        <f t="shared" si="15"/>
        <v>9.1228070175438603E-2</v>
      </c>
      <c r="P108">
        <f t="shared" si="16"/>
        <v>0.22456140350877193</v>
      </c>
      <c r="Q108">
        <f t="shared" si="17"/>
        <v>0.12163742690058479</v>
      </c>
      <c r="R108">
        <f t="shared" si="18"/>
        <v>0.55789473684210522</v>
      </c>
      <c r="S108">
        <f t="shared" si="19"/>
        <v>4.6783625730994153E-3</v>
      </c>
      <c r="T108">
        <f t="shared" si="20"/>
        <v>0.55789473684210522</v>
      </c>
      <c r="U108" t="str">
        <f t="shared" si="21"/>
        <v>Reagan</v>
      </c>
    </row>
    <row r="109" spans="1:21" x14ac:dyDescent="0.3">
      <c r="A109" t="str">
        <f t="shared" si="13"/>
        <v>05-017</v>
      </c>
      <c r="B109" t="s">
        <v>39</v>
      </c>
      <c r="C109">
        <v>5</v>
      </c>
      <c r="D109" t="s">
        <v>43</v>
      </c>
      <c r="E109">
        <v>0</v>
      </c>
      <c r="F109">
        <v>0</v>
      </c>
      <c r="G109">
        <v>0</v>
      </c>
      <c r="I109">
        <v>15</v>
      </c>
      <c r="J109">
        <v>64</v>
      </c>
      <c r="K109">
        <v>52</v>
      </c>
      <c r="L109">
        <v>128</v>
      </c>
      <c r="M109">
        <v>0</v>
      </c>
      <c r="N109">
        <f t="shared" si="14"/>
        <v>259</v>
      </c>
      <c r="O109">
        <f t="shared" si="15"/>
        <v>5.7915057915057917E-2</v>
      </c>
      <c r="P109">
        <f t="shared" si="16"/>
        <v>0.24710424710424711</v>
      </c>
      <c r="Q109">
        <f t="shared" si="17"/>
        <v>0.20077220077220076</v>
      </c>
      <c r="R109">
        <f t="shared" si="18"/>
        <v>0.49420849420849422</v>
      </c>
      <c r="S109">
        <f t="shared" si="19"/>
        <v>0</v>
      </c>
      <c r="T109">
        <f t="shared" si="20"/>
        <v>0.49420849420849422</v>
      </c>
      <c r="U109" t="str">
        <f t="shared" si="21"/>
        <v>Reagan</v>
      </c>
    </row>
    <row r="110" spans="1:21" x14ac:dyDescent="0.3">
      <c r="A110" t="str">
        <f t="shared" si="13"/>
        <v>05-018</v>
      </c>
      <c r="B110" t="s">
        <v>40</v>
      </c>
      <c r="C110">
        <v>5</v>
      </c>
      <c r="D110" t="s">
        <v>44</v>
      </c>
      <c r="E110">
        <v>0</v>
      </c>
      <c r="F110">
        <v>8187</v>
      </c>
      <c r="G110">
        <v>4931</v>
      </c>
      <c r="H110">
        <v>60.2</v>
      </c>
      <c r="I110">
        <v>288</v>
      </c>
      <c r="J110">
        <v>973</v>
      </c>
      <c r="K110">
        <v>666</v>
      </c>
      <c r="L110">
        <v>2847</v>
      </c>
      <c r="M110">
        <v>20</v>
      </c>
      <c r="N110">
        <f t="shared" si="14"/>
        <v>4794</v>
      </c>
      <c r="O110">
        <f t="shared" si="15"/>
        <v>6.0075093867334166E-2</v>
      </c>
      <c r="P110">
        <f t="shared" si="16"/>
        <v>0.20296203587818107</v>
      </c>
      <c r="Q110">
        <f t="shared" si="17"/>
        <v>0.13892365456821026</v>
      </c>
      <c r="R110">
        <f t="shared" si="18"/>
        <v>0.59386733416770965</v>
      </c>
      <c r="S110">
        <f t="shared" si="19"/>
        <v>4.171881518564873E-3</v>
      </c>
      <c r="T110">
        <f t="shared" si="20"/>
        <v>0.59386733416770965</v>
      </c>
      <c r="U110" t="str">
        <f t="shared" si="21"/>
        <v>Reagan</v>
      </c>
    </row>
    <row r="111" spans="1:21" x14ac:dyDescent="0.3">
      <c r="A111" t="str">
        <f t="shared" si="13"/>
        <v>06-001</v>
      </c>
      <c r="B111">
        <v>3</v>
      </c>
      <c r="C111">
        <v>6</v>
      </c>
      <c r="D111" t="s">
        <v>41</v>
      </c>
      <c r="E111" t="s">
        <v>441</v>
      </c>
      <c r="F111">
        <v>674</v>
      </c>
      <c r="G111">
        <v>409</v>
      </c>
      <c r="H111">
        <f t="shared" ref="H111:H126" si="23">G111/F111</f>
        <v>0.60682492581602376</v>
      </c>
      <c r="I111">
        <v>17</v>
      </c>
      <c r="J111">
        <v>54</v>
      </c>
      <c r="K111">
        <v>92</v>
      </c>
      <c r="L111">
        <v>224</v>
      </c>
      <c r="M111">
        <v>0</v>
      </c>
      <c r="N111">
        <f t="shared" si="14"/>
        <v>387</v>
      </c>
      <c r="O111">
        <f t="shared" si="15"/>
        <v>4.3927648578811367E-2</v>
      </c>
      <c r="P111">
        <f t="shared" si="16"/>
        <v>0.13953488372093023</v>
      </c>
      <c r="Q111">
        <f t="shared" si="17"/>
        <v>0.23772609819121446</v>
      </c>
      <c r="R111">
        <f t="shared" si="18"/>
        <v>0.57881136950904388</v>
      </c>
      <c r="S111">
        <f t="shared" si="19"/>
        <v>0</v>
      </c>
      <c r="T111">
        <f t="shared" si="20"/>
        <v>0.57881136950904388</v>
      </c>
      <c r="U111" t="str">
        <f t="shared" si="21"/>
        <v>Reagan</v>
      </c>
    </row>
    <row r="112" spans="1:21" x14ac:dyDescent="0.3">
      <c r="A112" t="str">
        <f t="shared" si="13"/>
        <v>06-002</v>
      </c>
      <c r="B112">
        <v>5</v>
      </c>
      <c r="C112">
        <v>6</v>
      </c>
      <c r="D112" t="s">
        <v>41</v>
      </c>
      <c r="E112" t="s">
        <v>441</v>
      </c>
      <c r="F112">
        <v>1394</v>
      </c>
      <c r="G112">
        <v>917</v>
      </c>
      <c r="H112">
        <f t="shared" si="23"/>
        <v>0.65781922525107606</v>
      </c>
      <c r="I112">
        <v>31</v>
      </c>
      <c r="J112">
        <v>125</v>
      </c>
      <c r="K112">
        <v>148</v>
      </c>
      <c r="L112">
        <v>546</v>
      </c>
      <c r="M112">
        <v>0</v>
      </c>
      <c r="N112">
        <f t="shared" si="14"/>
        <v>850</v>
      </c>
      <c r="O112">
        <f t="shared" si="15"/>
        <v>3.6470588235294116E-2</v>
      </c>
      <c r="P112">
        <f t="shared" si="16"/>
        <v>0.14705882352941177</v>
      </c>
      <c r="Q112">
        <f t="shared" si="17"/>
        <v>0.17411764705882352</v>
      </c>
      <c r="R112">
        <f t="shared" si="18"/>
        <v>0.64235294117647057</v>
      </c>
      <c r="S112">
        <f t="shared" si="19"/>
        <v>0</v>
      </c>
      <c r="T112">
        <f t="shared" si="20"/>
        <v>0.64235294117647057</v>
      </c>
      <c r="U112" t="str">
        <f t="shared" si="21"/>
        <v>Reagan</v>
      </c>
    </row>
    <row r="113" spans="1:21" x14ac:dyDescent="0.3">
      <c r="A113" t="str">
        <f t="shared" si="13"/>
        <v>06-003</v>
      </c>
      <c r="B113">
        <v>7</v>
      </c>
      <c r="C113">
        <v>6</v>
      </c>
      <c r="D113" t="s">
        <v>41</v>
      </c>
      <c r="E113" t="s">
        <v>441</v>
      </c>
      <c r="F113">
        <v>363</v>
      </c>
      <c r="G113">
        <v>195</v>
      </c>
      <c r="H113">
        <f t="shared" si="23"/>
        <v>0.53719008264462809</v>
      </c>
      <c r="I113">
        <v>7</v>
      </c>
      <c r="J113">
        <v>35</v>
      </c>
      <c r="K113">
        <v>44</v>
      </c>
      <c r="L113">
        <v>100</v>
      </c>
      <c r="M113">
        <v>0</v>
      </c>
      <c r="N113">
        <f t="shared" si="14"/>
        <v>186</v>
      </c>
      <c r="O113">
        <f t="shared" si="15"/>
        <v>3.7634408602150539E-2</v>
      </c>
      <c r="P113">
        <f t="shared" si="16"/>
        <v>0.18817204301075269</v>
      </c>
      <c r="Q113">
        <f t="shared" si="17"/>
        <v>0.23655913978494625</v>
      </c>
      <c r="R113">
        <f t="shared" si="18"/>
        <v>0.5376344086021505</v>
      </c>
      <c r="S113">
        <f t="shared" si="19"/>
        <v>0</v>
      </c>
      <c r="T113">
        <f t="shared" si="20"/>
        <v>0.5376344086021505</v>
      </c>
      <c r="U113" t="str">
        <f t="shared" si="21"/>
        <v>Reagan</v>
      </c>
    </row>
    <row r="114" spans="1:21" x14ac:dyDescent="0.3">
      <c r="A114" t="str">
        <f t="shared" si="13"/>
        <v>06-004</v>
      </c>
      <c r="B114">
        <v>8</v>
      </c>
      <c r="C114">
        <v>6</v>
      </c>
      <c r="D114" t="s">
        <v>41</v>
      </c>
      <c r="E114" t="s">
        <v>441</v>
      </c>
      <c r="F114">
        <v>242</v>
      </c>
      <c r="G114">
        <v>120</v>
      </c>
      <c r="H114">
        <f t="shared" si="23"/>
        <v>0.49586776859504134</v>
      </c>
      <c r="I114">
        <v>8</v>
      </c>
      <c r="J114">
        <v>24</v>
      </c>
      <c r="K114">
        <v>20</v>
      </c>
      <c r="L114">
        <v>62</v>
      </c>
      <c r="M114">
        <v>1</v>
      </c>
      <c r="N114">
        <f t="shared" si="14"/>
        <v>115</v>
      </c>
      <c r="O114">
        <f t="shared" si="15"/>
        <v>6.9565217391304349E-2</v>
      </c>
      <c r="P114">
        <f t="shared" si="16"/>
        <v>0.20869565217391303</v>
      </c>
      <c r="Q114">
        <f t="shared" si="17"/>
        <v>0.17391304347826086</v>
      </c>
      <c r="R114">
        <f t="shared" si="18"/>
        <v>0.53913043478260869</v>
      </c>
      <c r="S114">
        <f t="shared" si="19"/>
        <v>8.6956521739130436E-3</v>
      </c>
      <c r="T114">
        <f t="shared" si="20"/>
        <v>0.53913043478260869</v>
      </c>
      <c r="U114" t="str">
        <f t="shared" si="21"/>
        <v>Reagan</v>
      </c>
    </row>
    <row r="115" spans="1:21" x14ac:dyDescent="0.3">
      <c r="A115" t="str">
        <f t="shared" si="13"/>
        <v>06-005</v>
      </c>
      <c r="B115">
        <v>9</v>
      </c>
      <c r="C115">
        <v>6</v>
      </c>
      <c r="D115" t="s">
        <v>41</v>
      </c>
      <c r="E115" t="s">
        <v>441</v>
      </c>
      <c r="F115">
        <v>975</v>
      </c>
      <c r="G115">
        <v>634</v>
      </c>
      <c r="H115">
        <f t="shared" si="23"/>
        <v>0.65025641025641023</v>
      </c>
      <c r="I115">
        <v>24</v>
      </c>
      <c r="J115">
        <v>99</v>
      </c>
      <c r="K115">
        <v>95</v>
      </c>
      <c r="L115">
        <v>373</v>
      </c>
      <c r="M115">
        <v>2</v>
      </c>
      <c r="N115">
        <f t="shared" si="14"/>
        <v>593</v>
      </c>
      <c r="O115">
        <f t="shared" si="15"/>
        <v>4.0472175379426642E-2</v>
      </c>
      <c r="P115">
        <f t="shared" si="16"/>
        <v>0.16694772344013492</v>
      </c>
      <c r="Q115">
        <f t="shared" si="17"/>
        <v>0.16020236087689713</v>
      </c>
      <c r="R115">
        <f t="shared" si="18"/>
        <v>0.62900505902192239</v>
      </c>
      <c r="S115">
        <f t="shared" si="19"/>
        <v>3.3726812816188868E-3</v>
      </c>
      <c r="T115">
        <f t="shared" si="20"/>
        <v>0.62900505902192239</v>
      </c>
      <c r="U115" t="str">
        <f t="shared" si="21"/>
        <v>Reagan</v>
      </c>
    </row>
    <row r="116" spans="1:21" x14ac:dyDescent="0.3">
      <c r="A116" t="str">
        <f t="shared" si="13"/>
        <v>06-006</v>
      </c>
      <c r="B116">
        <v>10</v>
      </c>
      <c r="C116">
        <v>6</v>
      </c>
      <c r="D116" t="s">
        <v>41</v>
      </c>
      <c r="E116" t="s">
        <v>441</v>
      </c>
      <c r="F116">
        <v>1547</v>
      </c>
      <c r="G116">
        <v>953</v>
      </c>
      <c r="H116">
        <f t="shared" si="23"/>
        <v>0.61603102779573371</v>
      </c>
      <c r="I116">
        <v>26</v>
      </c>
      <c r="J116">
        <v>120</v>
      </c>
      <c r="K116">
        <v>161</v>
      </c>
      <c r="L116">
        <v>586</v>
      </c>
      <c r="M116">
        <v>0</v>
      </c>
      <c r="N116">
        <f t="shared" si="14"/>
        <v>893</v>
      </c>
      <c r="O116">
        <f t="shared" si="15"/>
        <v>2.9115341545352745E-2</v>
      </c>
      <c r="P116">
        <f t="shared" si="16"/>
        <v>0.13437849944008959</v>
      </c>
      <c r="Q116">
        <f t="shared" si="17"/>
        <v>0.18029115341545351</v>
      </c>
      <c r="R116">
        <f t="shared" si="18"/>
        <v>0.65621500559910417</v>
      </c>
      <c r="S116">
        <f t="shared" si="19"/>
        <v>0</v>
      </c>
      <c r="T116">
        <f t="shared" si="20"/>
        <v>0.65621500559910417</v>
      </c>
      <c r="U116" t="str">
        <f t="shared" si="21"/>
        <v>Reagan</v>
      </c>
    </row>
    <row r="117" spans="1:21" x14ac:dyDescent="0.3">
      <c r="A117" t="str">
        <f t="shared" si="13"/>
        <v>06-007</v>
      </c>
      <c r="B117">
        <v>11</v>
      </c>
      <c r="C117">
        <v>6</v>
      </c>
      <c r="D117" t="s">
        <v>41</v>
      </c>
      <c r="E117" t="s">
        <v>441</v>
      </c>
      <c r="F117">
        <v>1311</v>
      </c>
      <c r="G117">
        <v>769</v>
      </c>
      <c r="H117">
        <f t="shared" si="23"/>
        <v>0.58657513348588863</v>
      </c>
      <c r="I117">
        <v>44</v>
      </c>
      <c r="J117">
        <v>167</v>
      </c>
      <c r="K117">
        <v>83</v>
      </c>
      <c r="L117">
        <v>428</v>
      </c>
      <c r="M117">
        <v>8</v>
      </c>
      <c r="N117">
        <f t="shared" si="14"/>
        <v>730</v>
      </c>
      <c r="O117">
        <f t="shared" si="15"/>
        <v>6.0273972602739728E-2</v>
      </c>
      <c r="P117">
        <f t="shared" si="16"/>
        <v>0.22876712328767124</v>
      </c>
      <c r="Q117">
        <f t="shared" si="17"/>
        <v>0.11369863013698631</v>
      </c>
      <c r="R117">
        <f t="shared" si="18"/>
        <v>0.58630136986301373</v>
      </c>
      <c r="S117">
        <f t="shared" si="19"/>
        <v>1.0958904109589041E-2</v>
      </c>
      <c r="T117">
        <f t="shared" si="20"/>
        <v>0.58630136986301373</v>
      </c>
      <c r="U117" t="str">
        <f t="shared" si="21"/>
        <v>Reagan</v>
      </c>
    </row>
    <row r="118" spans="1:21" x14ac:dyDescent="0.3">
      <c r="A118" t="str">
        <f t="shared" si="13"/>
        <v>06-008</v>
      </c>
      <c r="B118">
        <v>13</v>
      </c>
      <c r="C118">
        <v>6</v>
      </c>
      <c r="D118" t="s">
        <v>41</v>
      </c>
      <c r="E118" t="s">
        <v>441</v>
      </c>
      <c r="F118">
        <v>218</v>
      </c>
      <c r="G118">
        <v>102</v>
      </c>
      <c r="H118">
        <f t="shared" si="23"/>
        <v>0.46788990825688076</v>
      </c>
      <c r="I118">
        <v>5</v>
      </c>
      <c r="J118">
        <v>8</v>
      </c>
      <c r="K118">
        <v>13</v>
      </c>
      <c r="L118">
        <v>62</v>
      </c>
      <c r="M118">
        <v>0</v>
      </c>
      <c r="N118">
        <f t="shared" si="14"/>
        <v>88</v>
      </c>
      <c r="O118">
        <f t="shared" si="15"/>
        <v>5.6818181818181816E-2</v>
      </c>
      <c r="P118">
        <f t="shared" si="16"/>
        <v>9.0909090909090912E-2</v>
      </c>
      <c r="Q118">
        <f t="shared" si="17"/>
        <v>0.14772727272727273</v>
      </c>
      <c r="R118">
        <f t="shared" si="18"/>
        <v>0.70454545454545459</v>
      </c>
      <c r="S118">
        <f t="shared" si="19"/>
        <v>0</v>
      </c>
      <c r="T118">
        <f t="shared" si="20"/>
        <v>0.70454545454545459</v>
      </c>
      <c r="U118" t="str">
        <f t="shared" si="21"/>
        <v>Reagan</v>
      </c>
    </row>
    <row r="119" spans="1:21" x14ac:dyDescent="0.3">
      <c r="A119" t="str">
        <f t="shared" si="13"/>
        <v>06-009</v>
      </c>
      <c r="B119">
        <v>15</v>
      </c>
      <c r="C119">
        <v>6</v>
      </c>
      <c r="D119" t="s">
        <v>41</v>
      </c>
      <c r="E119" t="s">
        <v>441</v>
      </c>
      <c r="F119">
        <v>242</v>
      </c>
      <c r="G119">
        <v>141</v>
      </c>
      <c r="H119">
        <f t="shared" si="23"/>
        <v>0.5826446280991735</v>
      </c>
      <c r="I119">
        <v>4</v>
      </c>
      <c r="J119">
        <v>19</v>
      </c>
      <c r="K119">
        <v>31</v>
      </c>
      <c r="L119">
        <v>62</v>
      </c>
      <c r="M119">
        <v>0</v>
      </c>
      <c r="N119">
        <f t="shared" si="14"/>
        <v>116</v>
      </c>
      <c r="O119">
        <f t="shared" si="15"/>
        <v>3.4482758620689655E-2</v>
      </c>
      <c r="P119">
        <f t="shared" si="16"/>
        <v>0.16379310344827586</v>
      </c>
      <c r="Q119">
        <f t="shared" si="17"/>
        <v>0.26724137931034481</v>
      </c>
      <c r="R119">
        <f t="shared" si="18"/>
        <v>0.53448275862068961</v>
      </c>
      <c r="S119">
        <f t="shared" si="19"/>
        <v>0</v>
      </c>
      <c r="T119">
        <f t="shared" si="20"/>
        <v>0.53448275862068961</v>
      </c>
      <c r="U119" t="str">
        <f t="shared" si="21"/>
        <v>Reagan</v>
      </c>
    </row>
    <row r="120" spans="1:21" x14ac:dyDescent="0.3">
      <c r="A120" t="str">
        <f t="shared" si="13"/>
        <v>06-010</v>
      </c>
      <c r="B120">
        <v>17</v>
      </c>
      <c r="C120">
        <v>6</v>
      </c>
      <c r="D120" t="s">
        <v>41</v>
      </c>
      <c r="E120" t="s">
        <v>441</v>
      </c>
      <c r="F120">
        <v>433</v>
      </c>
      <c r="G120">
        <v>190</v>
      </c>
      <c r="H120">
        <f t="shared" si="23"/>
        <v>0.43879907621247111</v>
      </c>
      <c r="I120">
        <v>4</v>
      </c>
      <c r="J120">
        <v>21</v>
      </c>
      <c r="K120">
        <v>48</v>
      </c>
      <c r="L120">
        <v>114</v>
      </c>
      <c r="M120">
        <v>0</v>
      </c>
      <c r="N120">
        <f t="shared" si="14"/>
        <v>187</v>
      </c>
      <c r="O120">
        <f t="shared" si="15"/>
        <v>2.1390374331550801E-2</v>
      </c>
      <c r="P120">
        <f t="shared" si="16"/>
        <v>0.11229946524064172</v>
      </c>
      <c r="Q120">
        <f t="shared" si="17"/>
        <v>0.25668449197860965</v>
      </c>
      <c r="R120">
        <f t="shared" si="18"/>
        <v>0.60962566844919786</v>
      </c>
      <c r="S120">
        <f t="shared" si="19"/>
        <v>0</v>
      </c>
      <c r="T120">
        <f t="shared" si="20"/>
        <v>0.60962566844919786</v>
      </c>
      <c r="U120" t="str">
        <f t="shared" si="21"/>
        <v>Reagan</v>
      </c>
    </row>
    <row r="121" spans="1:21" x14ac:dyDescent="0.3">
      <c r="A121" t="str">
        <f t="shared" si="13"/>
        <v>06-011</v>
      </c>
      <c r="B121">
        <v>18</v>
      </c>
      <c r="C121">
        <v>6</v>
      </c>
      <c r="D121" t="s">
        <v>41</v>
      </c>
      <c r="E121" t="s">
        <v>441</v>
      </c>
      <c r="F121">
        <v>1132</v>
      </c>
      <c r="G121">
        <v>764</v>
      </c>
      <c r="H121">
        <f t="shared" si="23"/>
        <v>0.67491166077738518</v>
      </c>
      <c r="I121">
        <v>32</v>
      </c>
      <c r="J121">
        <v>115</v>
      </c>
      <c r="K121">
        <v>113</v>
      </c>
      <c r="L121">
        <v>407</v>
      </c>
      <c r="M121">
        <v>0</v>
      </c>
      <c r="N121">
        <f t="shared" si="14"/>
        <v>667</v>
      </c>
      <c r="O121">
        <f t="shared" si="15"/>
        <v>4.7976011994002997E-2</v>
      </c>
      <c r="P121">
        <f t="shared" si="16"/>
        <v>0.17241379310344829</v>
      </c>
      <c r="Q121">
        <f t="shared" si="17"/>
        <v>0.16941529235382308</v>
      </c>
      <c r="R121">
        <f t="shared" si="18"/>
        <v>0.61019490254872566</v>
      </c>
      <c r="S121">
        <f t="shared" si="19"/>
        <v>0</v>
      </c>
      <c r="T121">
        <f t="shared" si="20"/>
        <v>0.61019490254872566</v>
      </c>
      <c r="U121" t="str">
        <f t="shared" si="21"/>
        <v>Reagan</v>
      </c>
    </row>
    <row r="122" spans="1:21" x14ac:dyDescent="0.3">
      <c r="A122" t="str">
        <f t="shared" si="13"/>
        <v>06-012</v>
      </c>
      <c r="B122">
        <v>19</v>
      </c>
      <c r="C122">
        <v>6</v>
      </c>
      <c r="D122" t="s">
        <v>41</v>
      </c>
      <c r="E122" t="s">
        <v>441</v>
      </c>
      <c r="F122">
        <v>989</v>
      </c>
      <c r="G122">
        <v>552</v>
      </c>
      <c r="H122">
        <f t="shared" si="23"/>
        <v>0.55813953488372092</v>
      </c>
      <c r="I122">
        <v>31</v>
      </c>
      <c r="J122">
        <v>81</v>
      </c>
      <c r="K122">
        <v>93</v>
      </c>
      <c r="L122">
        <v>305</v>
      </c>
      <c r="M122">
        <v>1</v>
      </c>
      <c r="N122">
        <f t="shared" si="14"/>
        <v>511</v>
      </c>
      <c r="O122">
        <f t="shared" si="15"/>
        <v>6.0665362035225046E-2</v>
      </c>
      <c r="P122">
        <f t="shared" si="16"/>
        <v>0.15851272015655576</v>
      </c>
      <c r="Q122">
        <f t="shared" si="17"/>
        <v>0.18199608610567514</v>
      </c>
      <c r="R122">
        <f t="shared" si="18"/>
        <v>0.59686888454011744</v>
      </c>
      <c r="S122">
        <f t="shared" si="19"/>
        <v>1.9569471624266144E-3</v>
      </c>
      <c r="T122">
        <f t="shared" si="20"/>
        <v>0.59686888454011744</v>
      </c>
      <c r="U122" t="str">
        <f t="shared" si="21"/>
        <v>Reagan</v>
      </c>
    </row>
    <row r="123" spans="1:21" x14ac:dyDescent="0.3">
      <c r="A123" t="str">
        <f t="shared" si="13"/>
        <v>06-013</v>
      </c>
      <c r="B123">
        <v>21</v>
      </c>
      <c r="C123">
        <v>6</v>
      </c>
      <c r="D123" t="s">
        <v>41</v>
      </c>
      <c r="E123" t="s">
        <v>441</v>
      </c>
      <c r="F123">
        <v>551</v>
      </c>
      <c r="G123">
        <v>262</v>
      </c>
      <c r="H123">
        <f t="shared" si="23"/>
        <v>0.47549909255898365</v>
      </c>
      <c r="I123">
        <v>8</v>
      </c>
      <c r="J123">
        <v>41</v>
      </c>
      <c r="K123">
        <v>36</v>
      </c>
      <c r="L123">
        <v>167</v>
      </c>
      <c r="M123">
        <v>0</v>
      </c>
      <c r="N123">
        <f t="shared" si="14"/>
        <v>252</v>
      </c>
      <c r="O123">
        <f t="shared" si="15"/>
        <v>3.1746031746031744E-2</v>
      </c>
      <c r="P123">
        <f t="shared" si="16"/>
        <v>0.1626984126984127</v>
      </c>
      <c r="Q123">
        <f t="shared" si="17"/>
        <v>0.14285714285714285</v>
      </c>
      <c r="R123">
        <f t="shared" si="18"/>
        <v>0.66269841269841268</v>
      </c>
      <c r="S123">
        <f t="shared" si="19"/>
        <v>0</v>
      </c>
      <c r="T123">
        <f t="shared" si="20"/>
        <v>0.66269841269841268</v>
      </c>
      <c r="U123" t="str">
        <f t="shared" si="21"/>
        <v>Reagan</v>
      </c>
    </row>
    <row r="124" spans="1:21" x14ac:dyDescent="0.3">
      <c r="A124" t="str">
        <f t="shared" si="13"/>
        <v>06-014</v>
      </c>
      <c r="B124">
        <v>30</v>
      </c>
      <c r="C124">
        <v>6</v>
      </c>
      <c r="D124" t="s">
        <v>41</v>
      </c>
      <c r="E124" t="s">
        <v>441</v>
      </c>
      <c r="F124">
        <v>1101</v>
      </c>
      <c r="G124">
        <v>768</v>
      </c>
      <c r="H124">
        <f t="shared" si="23"/>
        <v>0.6975476839237057</v>
      </c>
      <c r="I124">
        <v>38</v>
      </c>
      <c r="J124">
        <v>101</v>
      </c>
      <c r="K124">
        <v>136</v>
      </c>
      <c r="L124">
        <v>420</v>
      </c>
      <c r="M124">
        <v>0</v>
      </c>
      <c r="N124">
        <f t="shared" si="14"/>
        <v>695</v>
      </c>
      <c r="O124">
        <f t="shared" si="15"/>
        <v>5.4676258992805753E-2</v>
      </c>
      <c r="P124">
        <f t="shared" si="16"/>
        <v>0.14532374100719425</v>
      </c>
      <c r="Q124">
        <f t="shared" si="17"/>
        <v>0.19568345323741007</v>
      </c>
      <c r="R124">
        <f t="shared" si="18"/>
        <v>0.60431654676258995</v>
      </c>
      <c r="S124">
        <f t="shared" si="19"/>
        <v>0</v>
      </c>
      <c r="T124">
        <f t="shared" si="20"/>
        <v>0.60431654676258995</v>
      </c>
      <c r="U124" t="str">
        <f t="shared" si="21"/>
        <v>Reagan</v>
      </c>
    </row>
    <row r="125" spans="1:21" x14ac:dyDescent="0.3">
      <c r="A125" t="str">
        <f t="shared" si="13"/>
        <v>06-015</v>
      </c>
      <c r="B125">
        <v>35</v>
      </c>
      <c r="C125">
        <v>6</v>
      </c>
      <c r="D125" t="s">
        <v>41</v>
      </c>
      <c r="E125" t="s">
        <v>441</v>
      </c>
      <c r="F125">
        <v>551</v>
      </c>
      <c r="G125">
        <v>319</v>
      </c>
      <c r="H125">
        <f t="shared" si="23"/>
        <v>0.57894736842105265</v>
      </c>
      <c r="I125">
        <v>16</v>
      </c>
      <c r="J125">
        <v>35</v>
      </c>
      <c r="K125">
        <v>63</v>
      </c>
      <c r="L125">
        <v>177</v>
      </c>
      <c r="M125">
        <v>1</v>
      </c>
      <c r="N125">
        <f t="shared" si="14"/>
        <v>292</v>
      </c>
      <c r="O125">
        <f t="shared" si="15"/>
        <v>5.4794520547945202E-2</v>
      </c>
      <c r="P125">
        <f t="shared" si="16"/>
        <v>0.11986301369863013</v>
      </c>
      <c r="Q125">
        <f t="shared" si="17"/>
        <v>0.21575342465753425</v>
      </c>
      <c r="R125">
        <f t="shared" si="18"/>
        <v>0.60616438356164382</v>
      </c>
      <c r="S125">
        <f t="shared" si="19"/>
        <v>3.4246575342465752E-3</v>
      </c>
      <c r="T125">
        <f t="shared" si="20"/>
        <v>0.60616438356164382</v>
      </c>
      <c r="U125" t="str">
        <f t="shared" si="21"/>
        <v>Reagan</v>
      </c>
    </row>
    <row r="126" spans="1:21" x14ac:dyDescent="0.3">
      <c r="A126" t="str">
        <f t="shared" si="13"/>
        <v>06-016</v>
      </c>
      <c r="B126">
        <v>50</v>
      </c>
      <c r="C126">
        <v>6</v>
      </c>
      <c r="D126" t="s">
        <v>41</v>
      </c>
      <c r="E126" t="s">
        <v>441</v>
      </c>
      <c r="F126">
        <v>288</v>
      </c>
      <c r="G126">
        <v>113</v>
      </c>
      <c r="H126">
        <f t="shared" si="23"/>
        <v>0.3923611111111111</v>
      </c>
      <c r="I126">
        <v>4</v>
      </c>
      <c r="J126">
        <v>21</v>
      </c>
      <c r="K126">
        <v>35</v>
      </c>
      <c r="L126">
        <v>35</v>
      </c>
      <c r="M126">
        <v>1</v>
      </c>
      <c r="N126">
        <f t="shared" si="14"/>
        <v>96</v>
      </c>
      <c r="O126">
        <f t="shared" si="15"/>
        <v>4.1666666666666664E-2</v>
      </c>
      <c r="P126">
        <f t="shared" si="16"/>
        <v>0.21875</v>
      </c>
      <c r="Q126">
        <f t="shared" si="17"/>
        <v>0.36458333333333331</v>
      </c>
      <c r="R126">
        <f t="shared" si="18"/>
        <v>0.36458333333333331</v>
      </c>
      <c r="S126">
        <f t="shared" si="19"/>
        <v>1.0416666666666666E-2</v>
      </c>
      <c r="T126">
        <f t="shared" si="20"/>
        <v>9</v>
      </c>
      <c r="U126" t="str">
        <f t="shared" si="21"/>
        <v>Tie</v>
      </c>
    </row>
    <row r="127" spans="1:21" x14ac:dyDescent="0.3">
      <c r="A127" t="str">
        <f t="shared" si="13"/>
        <v>06-017</v>
      </c>
      <c r="B127" t="s">
        <v>38</v>
      </c>
      <c r="C127">
        <v>6</v>
      </c>
      <c r="D127" t="s">
        <v>42</v>
      </c>
      <c r="E127">
        <v>0</v>
      </c>
      <c r="F127">
        <v>0</v>
      </c>
      <c r="G127">
        <v>1154</v>
      </c>
      <c r="I127">
        <v>82</v>
      </c>
      <c r="J127">
        <v>181</v>
      </c>
      <c r="K127">
        <v>142</v>
      </c>
      <c r="L127">
        <v>706</v>
      </c>
      <c r="M127">
        <v>0</v>
      </c>
      <c r="N127">
        <f t="shared" si="14"/>
        <v>1111</v>
      </c>
      <c r="O127">
        <f t="shared" si="15"/>
        <v>7.3807380738073802E-2</v>
      </c>
      <c r="P127">
        <f t="shared" si="16"/>
        <v>0.16291629162916291</v>
      </c>
      <c r="Q127">
        <f t="shared" si="17"/>
        <v>0.12781278127812781</v>
      </c>
      <c r="R127">
        <f t="shared" si="18"/>
        <v>0.63546354635463542</v>
      </c>
      <c r="S127">
        <f t="shared" si="19"/>
        <v>0</v>
      </c>
      <c r="T127">
        <f t="shared" si="20"/>
        <v>0.63546354635463542</v>
      </c>
      <c r="U127" t="str">
        <f t="shared" si="21"/>
        <v>Reagan</v>
      </c>
    </row>
    <row r="128" spans="1:21" x14ac:dyDescent="0.3">
      <c r="A128" t="str">
        <f t="shared" si="13"/>
        <v>06-018</v>
      </c>
      <c r="B128" t="s">
        <v>39</v>
      </c>
      <c r="C128">
        <v>6</v>
      </c>
      <c r="D128" t="s">
        <v>43</v>
      </c>
      <c r="E128">
        <v>0</v>
      </c>
      <c r="F128">
        <v>0</v>
      </c>
      <c r="G128">
        <v>0</v>
      </c>
      <c r="I128">
        <v>21</v>
      </c>
      <c r="J128">
        <v>69</v>
      </c>
      <c r="K128">
        <v>82</v>
      </c>
      <c r="L128">
        <v>234</v>
      </c>
      <c r="M128">
        <v>1</v>
      </c>
      <c r="N128">
        <f t="shared" si="14"/>
        <v>407</v>
      </c>
      <c r="O128">
        <f t="shared" si="15"/>
        <v>5.1597051597051594E-2</v>
      </c>
      <c r="P128">
        <f t="shared" si="16"/>
        <v>0.16953316953316952</v>
      </c>
      <c r="Q128">
        <f t="shared" si="17"/>
        <v>0.20147420147420148</v>
      </c>
      <c r="R128">
        <f t="shared" si="18"/>
        <v>0.57493857493857492</v>
      </c>
      <c r="S128">
        <f t="shared" si="19"/>
        <v>2.4570024570024569E-3</v>
      </c>
      <c r="T128">
        <f t="shared" si="20"/>
        <v>0.57493857493857492</v>
      </c>
      <c r="U128" t="str">
        <f t="shared" si="21"/>
        <v>Reagan</v>
      </c>
    </row>
    <row r="129" spans="1:21" x14ac:dyDescent="0.3">
      <c r="A129" t="str">
        <f t="shared" si="13"/>
        <v>06-019</v>
      </c>
      <c r="B129" t="s">
        <v>40</v>
      </c>
      <c r="C129">
        <v>6</v>
      </c>
      <c r="D129" t="s">
        <v>44</v>
      </c>
      <c r="E129">
        <v>0</v>
      </c>
      <c r="F129">
        <v>12011</v>
      </c>
      <c r="G129">
        <v>8362</v>
      </c>
      <c r="H129">
        <v>69.599999999999994</v>
      </c>
      <c r="I129">
        <v>402</v>
      </c>
      <c r="J129">
        <v>1316</v>
      </c>
      <c r="K129">
        <v>1435</v>
      </c>
      <c r="L129">
        <v>5008</v>
      </c>
      <c r="M129">
        <v>15</v>
      </c>
      <c r="N129">
        <f t="shared" si="14"/>
        <v>8176</v>
      </c>
      <c r="O129">
        <f t="shared" si="15"/>
        <v>4.9168297455968686E-2</v>
      </c>
      <c r="P129">
        <f t="shared" si="16"/>
        <v>0.16095890410958905</v>
      </c>
      <c r="Q129">
        <f t="shared" si="17"/>
        <v>0.17551369863013699</v>
      </c>
      <c r="R129">
        <f t="shared" si="18"/>
        <v>0.61252446183953035</v>
      </c>
      <c r="S129">
        <f t="shared" si="19"/>
        <v>1.834637964774951E-3</v>
      </c>
      <c r="T129">
        <f t="shared" si="20"/>
        <v>0.61252446183953035</v>
      </c>
      <c r="U129" t="str">
        <f t="shared" si="21"/>
        <v>Reagan</v>
      </c>
    </row>
    <row r="130" spans="1:21" x14ac:dyDescent="0.3">
      <c r="A130" t="str">
        <f t="shared" ref="A130:A193" si="24">REPT("0",2-LEN(C130))&amp;C130&amp;"-"&amp;IF(C130=C129,REPT("0",3-LEN(RIGHT(A129,3)/1+1)),"00")&amp;IF(C130=C129,RIGHT(A129,3)/1+1,1)</f>
        <v>07-001</v>
      </c>
      <c r="B130" t="s">
        <v>112</v>
      </c>
      <c r="C130">
        <v>7</v>
      </c>
      <c r="D130" t="s">
        <v>41</v>
      </c>
      <c r="E130" t="s">
        <v>442</v>
      </c>
      <c r="F130">
        <v>997</v>
      </c>
      <c r="G130">
        <v>548</v>
      </c>
      <c r="H130">
        <f t="shared" ref="H130:H139" si="25">G130/F130</f>
        <v>0.54964894684052157</v>
      </c>
      <c r="I130">
        <v>36</v>
      </c>
      <c r="J130">
        <v>122</v>
      </c>
      <c r="K130">
        <v>62</v>
      </c>
      <c r="L130">
        <v>287</v>
      </c>
      <c r="M130">
        <v>4</v>
      </c>
      <c r="N130">
        <f t="shared" si="14"/>
        <v>511</v>
      </c>
      <c r="O130">
        <f t="shared" si="15"/>
        <v>7.0450097847358117E-2</v>
      </c>
      <c r="P130">
        <f t="shared" si="16"/>
        <v>0.23874755381604695</v>
      </c>
      <c r="Q130">
        <f t="shared" si="17"/>
        <v>0.12133072407045009</v>
      </c>
      <c r="R130">
        <f t="shared" si="18"/>
        <v>0.56164383561643838</v>
      </c>
      <c r="S130">
        <f t="shared" si="19"/>
        <v>7.8277886497064575E-3</v>
      </c>
      <c r="T130">
        <f t="shared" si="20"/>
        <v>0.56164383561643838</v>
      </c>
      <c r="U130" t="str">
        <f t="shared" si="21"/>
        <v>Reagan</v>
      </c>
    </row>
    <row r="131" spans="1:21" x14ac:dyDescent="0.3">
      <c r="A131" t="str">
        <f t="shared" si="24"/>
        <v>07-002</v>
      </c>
      <c r="B131" t="s">
        <v>113</v>
      </c>
      <c r="C131">
        <v>7</v>
      </c>
      <c r="D131" t="s">
        <v>41</v>
      </c>
      <c r="E131" t="s">
        <v>442</v>
      </c>
      <c r="F131">
        <v>1015</v>
      </c>
      <c r="G131">
        <v>578</v>
      </c>
      <c r="H131">
        <f t="shared" si="25"/>
        <v>0.56945812807881768</v>
      </c>
      <c r="I131">
        <v>56</v>
      </c>
      <c r="J131">
        <v>149</v>
      </c>
      <c r="K131">
        <v>53</v>
      </c>
      <c r="L131">
        <v>274</v>
      </c>
      <c r="M131">
        <v>6</v>
      </c>
      <c r="N131">
        <f t="shared" ref="N131:N194" si="26">SUM(I131:M131)</f>
        <v>538</v>
      </c>
      <c r="O131">
        <f t="shared" ref="O131:O194" si="27">I131/$N131</f>
        <v>0.10408921933085502</v>
      </c>
      <c r="P131">
        <f t="shared" ref="P131:P194" si="28">J131/$N131</f>
        <v>0.27695167286245354</v>
      </c>
      <c r="Q131">
        <f t="shared" ref="Q131:Q194" si="29">K131/$N131</f>
        <v>9.8513011152416355E-2</v>
      </c>
      <c r="R131">
        <f t="shared" ref="R131:R194" si="30">L131/$N131</f>
        <v>0.50929368029739774</v>
      </c>
      <c r="S131">
        <f t="shared" ref="S131:S194" si="31">M131/$N131</f>
        <v>1.1152416356877323E-2</v>
      </c>
      <c r="T131">
        <f t="shared" ref="T131:T194" si="32">IF(N131=0,10,IF(MAX(I131:M131)=LARGE(I131:M131,2),9,IF(L131=MAX(I131:M131),R131,IF(I131=MAX(I131:M131),O131+1,IF(J131=MAX(I131:M131),P131+2,IF(K131=MAX(I131:M131),Q131+3,-1))))))</f>
        <v>0.50929368029739774</v>
      </c>
      <c r="U131" t="str">
        <f t="shared" ref="U131:U194" si="33">IF(N131=0,"No Votes",IF(MAX(I131:M131)=LARGE(I131:M131,2),"Tie",IF(L131=MAX(I131:M131),"Reagan",IF(I131=MAX(I131:M131),"Anderson",IF(J131=MAX(I131:M131),"Carter",IF(K131=MAX(I131:M131),"Clark",-1))))))</f>
        <v>Reagan</v>
      </c>
    </row>
    <row r="132" spans="1:21" x14ac:dyDescent="0.3">
      <c r="A132" t="str">
        <f t="shared" si="24"/>
        <v>07-003</v>
      </c>
      <c r="B132" t="s">
        <v>114</v>
      </c>
      <c r="C132">
        <v>7</v>
      </c>
      <c r="D132" t="s">
        <v>41</v>
      </c>
      <c r="E132" t="s">
        <v>442</v>
      </c>
      <c r="F132">
        <v>2005</v>
      </c>
      <c r="G132">
        <v>931</v>
      </c>
      <c r="H132">
        <f t="shared" si="25"/>
        <v>0.46433915211970073</v>
      </c>
      <c r="I132">
        <v>67</v>
      </c>
      <c r="J132">
        <v>301</v>
      </c>
      <c r="K132">
        <v>77</v>
      </c>
      <c r="L132">
        <v>412</v>
      </c>
      <c r="M132">
        <v>12</v>
      </c>
      <c r="N132">
        <f t="shared" si="26"/>
        <v>869</v>
      </c>
      <c r="O132">
        <f t="shared" si="27"/>
        <v>7.7100115074798622E-2</v>
      </c>
      <c r="P132">
        <f t="shared" si="28"/>
        <v>0.34637514384349827</v>
      </c>
      <c r="Q132">
        <f t="shared" si="29"/>
        <v>8.8607594936708861E-2</v>
      </c>
      <c r="R132">
        <f t="shared" si="30"/>
        <v>0.47410817031070196</v>
      </c>
      <c r="S132">
        <f t="shared" si="31"/>
        <v>1.3808975834292289E-2</v>
      </c>
      <c r="T132">
        <f t="shared" si="32"/>
        <v>0.47410817031070196</v>
      </c>
      <c r="U132" t="str">
        <f t="shared" si="33"/>
        <v>Reagan</v>
      </c>
    </row>
    <row r="133" spans="1:21" x14ac:dyDescent="0.3">
      <c r="A133" t="str">
        <f t="shared" si="24"/>
        <v>07-004</v>
      </c>
      <c r="B133" t="s">
        <v>115</v>
      </c>
      <c r="C133">
        <v>7</v>
      </c>
      <c r="D133" t="s">
        <v>41</v>
      </c>
      <c r="E133" t="s">
        <v>442</v>
      </c>
      <c r="F133">
        <v>1462</v>
      </c>
      <c r="G133">
        <v>711</v>
      </c>
      <c r="H133">
        <f t="shared" si="25"/>
        <v>0.48632010943912446</v>
      </c>
      <c r="I133">
        <v>52</v>
      </c>
      <c r="J133">
        <v>199</v>
      </c>
      <c r="K133">
        <v>73</v>
      </c>
      <c r="L133">
        <v>315</v>
      </c>
      <c r="M133">
        <v>4</v>
      </c>
      <c r="N133">
        <f t="shared" si="26"/>
        <v>643</v>
      </c>
      <c r="O133">
        <f t="shared" si="27"/>
        <v>8.0870917573872478E-2</v>
      </c>
      <c r="P133">
        <f t="shared" si="28"/>
        <v>0.30948678071539659</v>
      </c>
      <c r="Q133">
        <f t="shared" si="29"/>
        <v>0.11353032659409021</v>
      </c>
      <c r="R133">
        <f t="shared" si="30"/>
        <v>0.48989113530326595</v>
      </c>
      <c r="S133">
        <f t="shared" si="31"/>
        <v>6.2208398133748056E-3</v>
      </c>
      <c r="T133">
        <f t="shared" si="32"/>
        <v>0.48989113530326595</v>
      </c>
      <c r="U133" t="str">
        <f t="shared" si="33"/>
        <v>Reagan</v>
      </c>
    </row>
    <row r="134" spans="1:21" x14ac:dyDescent="0.3">
      <c r="A134" t="str">
        <f t="shared" si="24"/>
        <v>07-005</v>
      </c>
      <c r="B134" t="s">
        <v>116</v>
      </c>
      <c r="C134">
        <v>7</v>
      </c>
      <c r="D134" t="s">
        <v>41</v>
      </c>
      <c r="E134" t="s">
        <v>442</v>
      </c>
      <c r="F134">
        <v>2126</v>
      </c>
      <c r="G134">
        <v>926</v>
      </c>
      <c r="H134">
        <f t="shared" si="25"/>
        <v>0.43555973659454372</v>
      </c>
      <c r="I134">
        <v>78</v>
      </c>
      <c r="J134">
        <v>259</v>
      </c>
      <c r="K134">
        <v>71</v>
      </c>
      <c r="L134">
        <v>405</v>
      </c>
      <c r="M134">
        <v>6</v>
      </c>
      <c r="N134">
        <f t="shared" si="26"/>
        <v>819</v>
      </c>
      <c r="O134">
        <f t="shared" si="27"/>
        <v>9.5238095238095233E-2</v>
      </c>
      <c r="P134">
        <f t="shared" si="28"/>
        <v>0.31623931623931623</v>
      </c>
      <c r="Q134">
        <f t="shared" si="29"/>
        <v>8.6691086691086688E-2</v>
      </c>
      <c r="R134">
        <f t="shared" si="30"/>
        <v>0.49450549450549453</v>
      </c>
      <c r="S134">
        <f t="shared" si="31"/>
        <v>7.326007326007326E-3</v>
      </c>
      <c r="T134">
        <f t="shared" si="32"/>
        <v>0.49450549450549453</v>
      </c>
      <c r="U134" t="str">
        <f t="shared" si="33"/>
        <v>Reagan</v>
      </c>
    </row>
    <row r="135" spans="1:21" x14ac:dyDescent="0.3">
      <c r="A135" t="str">
        <f t="shared" si="24"/>
        <v>07-006</v>
      </c>
      <c r="B135" t="s">
        <v>117</v>
      </c>
      <c r="C135">
        <v>7</v>
      </c>
      <c r="D135" t="s">
        <v>41</v>
      </c>
      <c r="E135" t="s">
        <v>442</v>
      </c>
      <c r="F135">
        <v>2864</v>
      </c>
      <c r="G135">
        <v>1163</v>
      </c>
      <c r="H135">
        <f t="shared" si="25"/>
        <v>0.40607541899441341</v>
      </c>
      <c r="I135">
        <v>69</v>
      </c>
      <c r="J135">
        <v>276</v>
      </c>
      <c r="K135">
        <v>61</v>
      </c>
      <c r="L135">
        <v>705</v>
      </c>
      <c r="M135">
        <v>5</v>
      </c>
      <c r="N135">
        <f t="shared" si="26"/>
        <v>1116</v>
      </c>
      <c r="O135">
        <f t="shared" si="27"/>
        <v>6.1827956989247312E-2</v>
      </c>
      <c r="P135">
        <f t="shared" si="28"/>
        <v>0.24731182795698925</v>
      </c>
      <c r="Q135">
        <f t="shared" si="29"/>
        <v>5.4659498207885307E-2</v>
      </c>
      <c r="R135">
        <f t="shared" si="30"/>
        <v>0.63172043010752688</v>
      </c>
      <c r="S135">
        <f t="shared" si="31"/>
        <v>4.4802867383512543E-3</v>
      </c>
      <c r="T135">
        <f t="shared" si="32"/>
        <v>0.63172043010752688</v>
      </c>
      <c r="U135" t="str">
        <f t="shared" si="33"/>
        <v>Reagan</v>
      </c>
    </row>
    <row r="136" spans="1:21" x14ac:dyDescent="0.3">
      <c r="A136" t="str">
        <f t="shared" si="24"/>
        <v>07-007</v>
      </c>
      <c r="B136" t="s">
        <v>118</v>
      </c>
      <c r="C136">
        <v>7</v>
      </c>
      <c r="D136" t="s">
        <v>41</v>
      </c>
      <c r="E136" t="s">
        <v>442</v>
      </c>
      <c r="F136">
        <v>1821</v>
      </c>
      <c r="G136">
        <v>684</v>
      </c>
      <c r="H136">
        <f t="shared" si="25"/>
        <v>0.37561779242174631</v>
      </c>
      <c r="I136">
        <v>39</v>
      </c>
      <c r="J136">
        <v>220</v>
      </c>
      <c r="K136">
        <v>49</v>
      </c>
      <c r="L136">
        <v>304</v>
      </c>
      <c r="M136">
        <v>1</v>
      </c>
      <c r="N136">
        <f t="shared" si="26"/>
        <v>613</v>
      </c>
      <c r="O136">
        <f t="shared" si="27"/>
        <v>6.3621533442088096E-2</v>
      </c>
      <c r="P136">
        <f t="shared" si="28"/>
        <v>0.35889070146818924</v>
      </c>
      <c r="Q136">
        <f t="shared" si="29"/>
        <v>7.9934747145187598E-2</v>
      </c>
      <c r="R136">
        <f t="shared" si="30"/>
        <v>0.49592169657422513</v>
      </c>
      <c r="S136">
        <f t="shared" si="31"/>
        <v>1.6313213703099511E-3</v>
      </c>
      <c r="T136">
        <f t="shared" si="32"/>
        <v>0.49592169657422513</v>
      </c>
      <c r="U136" t="str">
        <f t="shared" si="33"/>
        <v>Reagan</v>
      </c>
    </row>
    <row r="137" spans="1:21" x14ac:dyDescent="0.3">
      <c r="A137" t="str">
        <f t="shared" si="24"/>
        <v>07-008</v>
      </c>
      <c r="B137" t="s">
        <v>119</v>
      </c>
      <c r="C137">
        <v>7</v>
      </c>
      <c r="D137" t="s">
        <v>41</v>
      </c>
      <c r="E137" t="s">
        <v>442</v>
      </c>
      <c r="F137">
        <v>2141</v>
      </c>
      <c r="G137">
        <v>958</v>
      </c>
      <c r="H137">
        <f t="shared" si="25"/>
        <v>0.44745446053246146</v>
      </c>
      <c r="I137">
        <v>67</v>
      </c>
      <c r="J137">
        <v>365</v>
      </c>
      <c r="K137">
        <v>84</v>
      </c>
      <c r="L137">
        <v>342</v>
      </c>
      <c r="M137">
        <v>6</v>
      </c>
      <c r="N137">
        <f t="shared" si="26"/>
        <v>864</v>
      </c>
      <c r="O137">
        <f t="shared" si="27"/>
        <v>7.7546296296296294E-2</v>
      </c>
      <c r="P137">
        <f t="shared" si="28"/>
        <v>0.42245370370370372</v>
      </c>
      <c r="Q137">
        <f t="shared" si="29"/>
        <v>9.7222222222222224E-2</v>
      </c>
      <c r="R137">
        <f t="shared" si="30"/>
        <v>0.39583333333333331</v>
      </c>
      <c r="S137">
        <f t="shared" si="31"/>
        <v>6.9444444444444441E-3</v>
      </c>
      <c r="T137">
        <f t="shared" si="32"/>
        <v>2.4224537037037037</v>
      </c>
      <c r="U137" t="str">
        <f t="shared" si="33"/>
        <v>Carter</v>
      </c>
    </row>
    <row r="138" spans="1:21" x14ac:dyDescent="0.3">
      <c r="A138" t="str">
        <f t="shared" si="24"/>
        <v>07-009</v>
      </c>
      <c r="B138" t="s">
        <v>120</v>
      </c>
      <c r="C138">
        <v>7</v>
      </c>
      <c r="D138" t="s">
        <v>41</v>
      </c>
      <c r="E138" t="s">
        <v>442</v>
      </c>
      <c r="F138">
        <v>929</v>
      </c>
      <c r="G138">
        <v>484</v>
      </c>
      <c r="H138">
        <f t="shared" si="25"/>
        <v>0.5209903121636168</v>
      </c>
      <c r="I138">
        <v>38</v>
      </c>
      <c r="J138">
        <v>137</v>
      </c>
      <c r="K138">
        <v>47</v>
      </c>
      <c r="L138">
        <v>242</v>
      </c>
      <c r="M138">
        <v>1</v>
      </c>
      <c r="N138">
        <f t="shared" si="26"/>
        <v>465</v>
      </c>
      <c r="O138">
        <f t="shared" si="27"/>
        <v>8.1720430107526887E-2</v>
      </c>
      <c r="P138">
        <f t="shared" si="28"/>
        <v>0.29462365591397849</v>
      </c>
      <c r="Q138">
        <f t="shared" si="29"/>
        <v>0.1010752688172043</v>
      </c>
      <c r="R138">
        <f t="shared" si="30"/>
        <v>0.52043010752688168</v>
      </c>
      <c r="S138">
        <f t="shared" si="31"/>
        <v>2.1505376344086021E-3</v>
      </c>
      <c r="T138">
        <f t="shared" si="32"/>
        <v>0.52043010752688168</v>
      </c>
      <c r="U138" t="str">
        <f t="shared" si="33"/>
        <v>Reagan</v>
      </c>
    </row>
    <row r="139" spans="1:21" x14ac:dyDescent="0.3">
      <c r="A139" t="str">
        <f t="shared" si="24"/>
        <v>07-010</v>
      </c>
      <c r="B139" t="s">
        <v>121</v>
      </c>
      <c r="C139">
        <v>7</v>
      </c>
      <c r="D139" t="s">
        <v>41</v>
      </c>
      <c r="E139" t="s">
        <v>442</v>
      </c>
      <c r="F139">
        <v>1200</v>
      </c>
      <c r="G139">
        <v>513</v>
      </c>
      <c r="H139">
        <f t="shared" si="25"/>
        <v>0.42749999999999999</v>
      </c>
      <c r="I139">
        <v>31</v>
      </c>
      <c r="J139">
        <v>139</v>
      </c>
      <c r="K139">
        <v>48</v>
      </c>
      <c r="L139">
        <v>261</v>
      </c>
      <c r="M139">
        <v>1</v>
      </c>
      <c r="N139">
        <f t="shared" si="26"/>
        <v>480</v>
      </c>
      <c r="O139">
        <f t="shared" si="27"/>
        <v>6.458333333333334E-2</v>
      </c>
      <c r="P139">
        <f t="shared" si="28"/>
        <v>0.28958333333333336</v>
      </c>
      <c r="Q139">
        <f t="shared" si="29"/>
        <v>0.1</v>
      </c>
      <c r="R139">
        <f t="shared" si="30"/>
        <v>0.54374999999999996</v>
      </c>
      <c r="S139">
        <f t="shared" si="31"/>
        <v>2.0833333333333333E-3</v>
      </c>
      <c r="T139">
        <f t="shared" si="32"/>
        <v>0.54374999999999996</v>
      </c>
      <c r="U139" t="str">
        <f t="shared" si="33"/>
        <v>Reagan</v>
      </c>
    </row>
    <row r="140" spans="1:21" x14ac:dyDescent="0.3">
      <c r="A140" t="str">
        <f t="shared" si="24"/>
        <v>07-011</v>
      </c>
      <c r="B140" t="s">
        <v>38</v>
      </c>
      <c r="C140">
        <v>7</v>
      </c>
      <c r="D140" t="s">
        <v>42</v>
      </c>
      <c r="E140">
        <v>0</v>
      </c>
      <c r="F140">
        <v>0</v>
      </c>
      <c r="G140">
        <v>1137</v>
      </c>
      <c r="I140">
        <v>107</v>
      </c>
      <c r="J140">
        <v>297</v>
      </c>
      <c r="K140">
        <v>76</v>
      </c>
      <c r="L140">
        <v>616</v>
      </c>
      <c r="M140">
        <v>5</v>
      </c>
      <c r="N140">
        <f t="shared" si="26"/>
        <v>1101</v>
      </c>
      <c r="O140">
        <f t="shared" si="27"/>
        <v>9.7184377838328798E-2</v>
      </c>
      <c r="P140">
        <f t="shared" si="28"/>
        <v>0.26975476839237056</v>
      </c>
      <c r="Q140">
        <f t="shared" si="29"/>
        <v>6.9028156221616718E-2</v>
      </c>
      <c r="R140">
        <f t="shared" si="30"/>
        <v>0.55949137148047234</v>
      </c>
      <c r="S140">
        <f t="shared" si="31"/>
        <v>4.5413260672116261E-3</v>
      </c>
      <c r="T140">
        <f t="shared" si="32"/>
        <v>0.55949137148047234</v>
      </c>
      <c r="U140" t="str">
        <f t="shared" si="33"/>
        <v>Reagan</v>
      </c>
    </row>
    <row r="141" spans="1:21" x14ac:dyDescent="0.3">
      <c r="A141" t="str">
        <f t="shared" si="24"/>
        <v>07-012</v>
      </c>
      <c r="B141" t="s">
        <v>39</v>
      </c>
      <c r="C141">
        <v>7</v>
      </c>
      <c r="D141" t="s">
        <v>43</v>
      </c>
      <c r="E141">
        <v>0</v>
      </c>
      <c r="F141">
        <v>0</v>
      </c>
      <c r="G141">
        <v>0</v>
      </c>
      <c r="I141">
        <v>36</v>
      </c>
      <c r="J141">
        <v>156</v>
      </c>
      <c r="K141">
        <v>67</v>
      </c>
      <c r="L141">
        <v>148</v>
      </c>
      <c r="M141">
        <v>1</v>
      </c>
      <c r="N141">
        <f t="shared" si="26"/>
        <v>408</v>
      </c>
      <c r="O141">
        <f t="shared" si="27"/>
        <v>8.8235294117647065E-2</v>
      </c>
      <c r="P141">
        <f t="shared" si="28"/>
        <v>0.38235294117647056</v>
      </c>
      <c r="Q141">
        <f t="shared" si="29"/>
        <v>0.1642156862745098</v>
      </c>
      <c r="R141">
        <f t="shared" si="30"/>
        <v>0.36274509803921567</v>
      </c>
      <c r="S141">
        <f t="shared" si="31"/>
        <v>2.4509803921568627E-3</v>
      </c>
      <c r="T141">
        <f t="shared" si="32"/>
        <v>2.3823529411764706</v>
      </c>
      <c r="U141" t="str">
        <f t="shared" si="33"/>
        <v>Carter</v>
      </c>
    </row>
    <row r="142" spans="1:21" x14ac:dyDescent="0.3">
      <c r="A142" t="str">
        <f t="shared" si="24"/>
        <v>07-013</v>
      </c>
      <c r="B142" t="s">
        <v>40</v>
      </c>
      <c r="C142">
        <v>7</v>
      </c>
      <c r="D142" t="s">
        <v>44</v>
      </c>
      <c r="E142">
        <v>0</v>
      </c>
      <c r="F142">
        <v>16560</v>
      </c>
      <c r="G142">
        <v>8633</v>
      </c>
      <c r="H142">
        <v>52.1</v>
      </c>
      <c r="I142">
        <v>676</v>
      </c>
      <c r="J142">
        <v>2620</v>
      </c>
      <c r="K142">
        <v>768</v>
      </c>
      <c r="L142">
        <v>4311</v>
      </c>
      <c r="M142">
        <v>52</v>
      </c>
      <c r="N142">
        <f t="shared" si="26"/>
        <v>8427</v>
      </c>
      <c r="O142">
        <f t="shared" si="27"/>
        <v>8.0218345793283491E-2</v>
      </c>
      <c r="P142">
        <f t="shared" si="28"/>
        <v>0.31090542304497448</v>
      </c>
      <c r="Q142">
        <f t="shared" si="29"/>
        <v>9.1135635457458175E-2</v>
      </c>
      <c r="R142">
        <f t="shared" si="30"/>
        <v>0.5115699537201851</v>
      </c>
      <c r="S142">
        <f t="shared" si="31"/>
        <v>6.1706419840987306E-3</v>
      </c>
      <c r="T142">
        <f t="shared" si="32"/>
        <v>0.5115699537201851</v>
      </c>
      <c r="U142" t="str">
        <f t="shared" si="33"/>
        <v>Reagan</v>
      </c>
    </row>
    <row r="143" spans="1:21" x14ac:dyDescent="0.3">
      <c r="A143" t="str">
        <f t="shared" si="24"/>
        <v>08-001</v>
      </c>
      <c r="B143" t="s">
        <v>122</v>
      </c>
      <c r="C143">
        <v>8</v>
      </c>
      <c r="D143" t="s">
        <v>41</v>
      </c>
      <c r="E143" t="s">
        <v>442</v>
      </c>
      <c r="F143">
        <v>1427</v>
      </c>
      <c r="G143">
        <v>581</v>
      </c>
      <c r="H143">
        <f t="shared" ref="H143:H157" si="34">G143/F143</f>
        <v>0.40714786264891378</v>
      </c>
      <c r="I143">
        <v>39</v>
      </c>
      <c r="J143">
        <v>188</v>
      </c>
      <c r="K143">
        <v>57</v>
      </c>
      <c r="L143">
        <v>232</v>
      </c>
      <c r="M143">
        <v>11</v>
      </c>
      <c r="N143">
        <f t="shared" si="26"/>
        <v>527</v>
      </c>
      <c r="O143">
        <f t="shared" si="27"/>
        <v>7.4003795066413663E-2</v>
      </c>
      <c r="P143">
        <f t="shared" si="28"/>
        <v>0.35673624288425049</v>
      </c>
      <c r="Q143">
        <f t="shared" si="29"/>
        <v>0.10815939278937381</v>
      </c>
      <c r="R143">
        <f t="shared" si="30"/>
        <v>0.44022770398481975</v>
      </c>
      <c r="S143">
        <f t="shared" si="31"/>
        <v>2.0872865275142316E-2</v>
      </c>
      <c r="T143">
        <f t="shared" si="32"/>
        <v>0.44022770398481975</v>
      </c>
      <c r="U143" t="str">
        <f t="shared" si="33"/>
        <v>Reagan</v>
      </c>
    </row>
    <row r="144" spans="1:21" x14ac:dyDescent="0.3">
      <c r="A144" t="str">
        <f t="shared" si="24"/>
        <v>08-002</v>
      </c>
      <c r="B144" t="s">
        <v>123</v>
      </c>
      <c r="C144">
        <v>8</v>
      </c>
      <c r="D144" t="s">
        <v>41</v>
      </c>
      <c r="E144" t="s">
        <v>442</v>
      </c>
      <c r="F144">
        <v>1583</v>
      </c>
      <c r="G144">
        <v>655</v>
      </c>
      <c r="H144">
        <f t="shared" si="34"/>
        <v>0.41377132027795327</v>
      </c>
      <c r="I144">
        <v>46</v>
      </c>
      <c r="J144">
        <v>184</v>
      </c>
      <c r="K144">
        <v>71</v>
      </c>
      <c r="L144">
        <v>267</v>
      </c>
      <c r="M144">
        <v>6</v>
      </c>
      <c r="N144">
        <f t="shared" si="26"/>
        <v>574</v>
      </c>
      <c r="O144">
        <f t="shared" si="27"/>
        <v>8.0139372822299645E-2</v>
      </c>
      <c r="P144">
        <f t="shared" si="28"/>
        <v>0.32055749128919858</v>
      </c>
      <c r="Q144">
        <f t="shared" si="29"/>
        <v>0.12369337979094076</v>
      </c>
      <c r="R144">
        <f t="shared" si="30"/>
        <v>0.46515679442508712</v>
      </c>
      <c r="S144">
        <f t="shared" si="31"/>
        <v>1.0452961672473868E-2</v>
      </c>
      <c r="T144">
        <f t="shared" si="32"/>
        <v>0.46515679442508712</v>
      </c>
      <c r="U144" t="str">
        <f t="shared" si="33"/>
        <v>Reagan</v>
      </c>
    </row>
    <row r="145" spans="1:93" x14ac:dyDescent="0.3">
      <c r="A145" t="str">
        <f t="shared" si="24"/>
        <v>08-003</v>
      </c>
      <c r="B145" t="s">
        <v>124</v>
      </c>
      <c r="C145">
        <v>8</v>
      </c>
      <c r="D145" t="s">
        <v>41</v>
      </c>
      <c r="E145" t="s">
        <v>442</v>
      </c>
      <c r="F145">
        <v>990</v>
      </c>
      <c r="G145">
        <v>513</v>
      </c>
      <c r="H145">
        <f t="shared" si="34"/>
        <v>0.51818181818181819</v>
      </c>
      <c r="I145">
        <v>23</v>
      </c>
      <c r="J145">
        <v>107</v>
      </c>
      <c r="K145">
        <v>58</v>
      </c>
      <c r="L145">
        <v>276</v>
      </c>
      <c r="M145">
        <v>7</v>
      </c>
      <c r="N145">
        <f t="shared" si="26"/>
        <v>471</v>
      </c>
      <c r="O145">
        <f t="shared" si="27"/>
        <v>4.8832271762208071E-2</v>
      </c>
      <c r="P145">
        <f t="shared" si="28"/>
        <v>0.22717622080679406</v>
      </c>
      <c r="Q145">
        <f t="shared" si="29"/>
        <v>0.12314225053078556</v>
      </c>
      <c r="R145">
        <f t="shared" si="30"/>
        <v>0.5859872611464968</v>
      </c>
      <c r="S145">
        <f t="shared" si="31"/>
        <v>1.4861995753715499E-2</v>
      </c>
      <c r="T145">
        <f t="shared" si="32"/>
        <v>0.5859872611464968</v>
      </c>
      <c r="U145" t="str">
        <f t="shared" si="33"/>
        <v>Reagan</v>
      </c>
    </row>
    <row r="146" spans="1:93" x14ac:dyDescent="0.3">
      <c r="A146" t="str">
        <f t="shared" si="24"/>
        <v>08-004</v>
      </c>
      <c r="B146" t="s">
        <v>125</v>
      </c>
      <c r="C146">
        <v>8</v>
      </c>
      <c r="D146" t="s">
        <v>41</v>
      </c>
      <c r="E146" t="s">
        <v>442</v>
      </c>
      <c r="F146">
        <v>1253</v>
      </c>
      <c r="G146">
        <v>616</v>
      </c>
      <c r="H146">
        <f t="shared" si="34"/>
        <v>0.49162011173184356</v>
      </c>
      <c r="I146">
        <v>47</v>
      </c>
      <c r="J146">
        <v>139</v>
      </c>
      <c r="K146">
        <v>50</v>
      </c>
      <c r="L146">
        <v>348</v>
      </c>
      <c r="M146">
        <v>0</v>
      </c>
      <c r="N146">
        <f t="shared" si="26"/>
        <v>584</v>
      </c>
      <c r="O146">
        <f t="shared" si="27"/>
        <v>8.0479452054794523E-2</v>
      </c>
      <c r="P146">
        <f t="shared" si="28"/>
        <v>0.23801369863013699</v>
      </c>
      <c r="Q146">
        <f t="shared" si="29"/>
        <v>8.5616438356164379E-2</v>
      </c>
      <c r="R146">
        <f t="shared" si="30"/>
        <v>0.59589041095890416</v>
      </c>
      <c r="S146">
        <f t="shared" si="31"/>
        <v>0</v>
      </c>
      <c r="T146">
        <f t="shared" si="32"/>
        <v>0.59589041095890416</v>
      </c>
      <c r="U146" t="str">
        <f t="shared" si="33"/>
        <v>Reagan</v>
      </c>
    </row>
    <row r="147" spans="1:93" x14ac:dyDescent="0.3">
      <c r="A147" t="str">
        <f t="shared" si="24"/>
        <v>08-005</v>
      </c>
      <c r="B147" t="s">
        <v>126</v>
      </c>
      <c r="C147">
        <v>8</v>
      </c>
      <c r="D147" t="s">
        <v>41</v>
      </c>
      <c r="E147" t="s">
        <v>442</v>
      </c>
      <c r="F147">
        <v>2171</v>
      </c>
      <c r="G147">
        <v>910</v>
      </c>
      <c r="H147">
        <f t="shared" si="34"/>
        <v>0.41916167664670656</v>
      </c>
      <c r="I147">
        <v>46</v>
      </c>
      <c r="J147">
        <v>189</v>
      </c>
      <c r="K147">
        <v>72</v>
      </c>
      <c r="L147">
        <v>524</v>
      </c>
      <c r="M147">
        <v>3</v>
      </c>
      <c r="N147">
        <f t="shared" si="26"/>
        <v>834</v>
      </c>
      <c r="O147">
        <f t="shared" si="27"/>
        <v>5.5155875299760189E-2</v>
      </c>
      <c r="P147">
        <f t="shared" si="28"/>
        <v>0.22661870503597123</v>
      </c>
      <c r="Q147">
        <f t="shared" si="29"/>
        <v>8.6330935251798566E-2</v>
      </c>
      <c r="R147">
        <f t="shared" si="30"/>
        <v>0.62829736211031173</v>
      </c>
      <c r="S147">
        <f t="shared" si="31"/>
        <v>3.5971223021582736E-3</v>
      </c>
      <c r="T147">
        <f t="shared" si="32"/>
        <v>0.62829736211031173</v>
      </c>
      <c r="U147" t="str">
        <f t="shared" si="33"/>
        <v>Reagan</v>
      </c>
    </row>
    <row r="148" spans="1:93" x14ac:dyDescent="0.3">
      <c r="A148" t="str">
        <f t="shared" si="24"/>
        <v>08-006</v>
      </c>
      <c r="B148" t="s">
        <v>127</v>
      </c>
      <c r="C148">
        <v>8</v>
      </c>
      <c r="D148" t="s">
        <v>41</v>
      </c>
      <c r="E148" t="s">
        <v>442</v>
      </c>
      <c r="F148">
        <v>2266</v>
      </c>
      <c r="G148">
        <v>1053</v>
      </c>
      <c r="H148">
        <f t="shared" si="34"/>
        <v>0.46469549867608118</v>
      </c>
      <c r="I148">
        <v>67</v>
      </c>
      <c r="J148">
        <v>235</v>
      </c>
      <c r="K148">
        <v>105</v>
      </c>
      <c r="L148">
        <v>559</v>
      </c>
      <c r="M148">
        <v>23</v>
      </c>
      <c r="N148">
        <f t="shared" si="26"/>
        <v>989</v>
      </c>
      <c r="O148">
        <f t="shared" si="27"/>
        <v>6.7745197168857435E-2</v>
      </c>
      <c r="P148">
        <f t="shared" si="28"/>
        <v>0.23761375126390294</v>
      </c>
      <c r="Q148">
        <f t="shared" si="29"/>
        <v>0.10616784630940344</v>
      </c>
      <c r="R148">
        <f t="shared" si="30"/>
        <v>0.56521739130434778</v>
      </c>
      <c r="S148">
        <f t="shared" si="31"/>
        <v>2.3255813953488372E-2</v>
      </c>
      <c r="T148">
        <f t="shared" si="32"/>
        <v>0.56521739130434778</v>
      </c>
      <c r="U148" t="str">
        <f t="shared" si="33"/>
        <v>Reagan</v>
      </c>
      <c r="CO148" t="e">
        <f>CO147-'Pres Converted'!N1</f>
        <v>#VALUE!</v>
      </c>
    </row>
    <row r="149" spans="1:93" x14ac:dyDescent="0.3">
      <c r="A149" t="str">
        <f t="shared" si="24"/>
        <v>08-007</v>
      </c>
      <c r="B149" t="s">
        <v>128</v>
      </c>
      <c r="C149">
        <v>8</v>
      </c>
      <c r="D149" t="s">
        <v>41</v>
      </c>
      <c r="E149" t="s">
        <v>442</v>
      </c>
      <c r="F149">
        <v>1730</v>
      </c>
      <c r="G149">
        <v>827</v>
      </c>
      <c r="H149">
        <f t="shared" si="34"/>
        <v>0.47803468208092487</v>
      </c>
      <c r="I149">
        <v>45</v>
      </c>
      <c r="J149">
        <v>177</v>
      </c>
      <c r="K149">
        <v>87</v>
      </c>
      <c r="L149">
        <v>466</v>
      </c>
      <c r="M149">
        <v>5</v>
      </c>
      <c r="N149">
        <f t="shared" si="26"/>
        <v>780</v>
      </c>
      <c r="O149">
        <f t="shared" si="27"/>
        <v>5.7692307692307696E-2</v>
      </c>
      <c r="P149">
        <f t="shared" si="28"/>
        <v>0.22692307692307692</v>
      </c>
      <c r="Q149">
        <f t="shared" si="29"/>
        <v>0.11153846153846154</v>
      </c>
      <c r="R149">
        <f t="shared" si="30"/>
        <v>0.59743589743589742</v>
      </c>
      <c r="S149">
        <f t="shared" si="31"/>
        <v>6.41025641025641E-3</v>
      </c>
      <c r="T149">
        <f t="shared" si="32"/>
        <v>0.59743589743589742</v>
      </c>
      <c r="U149" t="str">
        <f t="shared" si="33"/>
        <v>Reagan</v>
      </c>
    </row>
    <row r="150" spans="1:93" x14ac:dyDescent="0.3">
      <c r="A150" t="str">
        <f t="shared" si="24"/>
        <v>08-008</v>
      </c>
      <c r="B150" t="s">
        <v>128</v>
      </c>
      <c r="C150">
        <v>8</v>
      </c>
      <c r="D150" t="s">
        <v>41</v>
      </c>
      <c r="E150" t="s">
        <v>442</v>
      </c>
      <c r="F150">
        <v>1730</v>
      </c>
      <c r="G150">
        <v>784</v>
      </c>
      <c r="H150">
        <f t="shared" si="34"/>
        <v>0.45317919075144508</v>
      </c>
      <c r="I150">
        <v>39</v>
      </c>
      <c r="J150">
        <v>197</v>
      </c>
      <c r="K150">
        <v>75</v>
      </c>
      <c r="L150">
        <v>411</v>
      </c>
      <c r="M150">
        <v>1</v>
      </c>
      <c r="N150">
        <f t="shared" si="26"/>
        <v>723</v>
      </c>
      <c r="O150">
        <f t="shared" si="27"/>
        <v>5.3941908713692949E-2</v>
      </c>
      <c r="P150">
        <f t="shared" si="28"/>
        <v>0.27247579529737204</v>
      </c>
      <c r="Q150">
        <f t="shared" si="29"/>
        <v>0.1037344398340249</v>
      </c>
      <c r="R150">
        <f t="shared" si="30"/>
        <v>0.56846473029045641</v>
      </c>
      <c r="S150">
        <f t="shared" si="31"/>
        <v>1.3831258644536654E-3</v>
      </c>
      <c r="T150">
        <f t="shared" si="32"/>
        <v>0.56846473029045641</v>
      </c>
      <c r="U150" t="str">
        <f t="shared" si="33"/>
        <v>Reagan</v>
      </c>
    </row>
    <row r="151" spans="1:93" x14ac:dyDescent="0.3">
      <c r="A151" t="str">
        <f t="shared" si="24"/>
        <v>08-009</v>
      </c>
      <c r="B151" t="s">
        <v>129</v>
      </c>
      <c r="C151">
        <v>8</v>
      </c>
      <c r="D151" t="s">
        <v>41</v>
      </c>
      <c r="E151" t="s">
        <v>442</v>
      </c>
      <c r="F151">
        <v>1120</v>
      </c>
      <c r="G151">
        <v>598</v>
      </c>
      <c r="H151">
        <f t="shared" si="34"/>
        <v>0.53392857142857142</v>
      </c>
      <c r="I151">
        <v>31</v>
      </c>
      <c r="J151">
        <v>131</v>
      </c>
      <c r="K151">
        <v>57</v>
      </c>
      <c r="L151">
        <v>338</v>
      </c>
      <c r="M151">
        <v>1</v>
      </c>
      <c r="N151">
        <f t="shared" si="26"/>
        <v>558</v>
      </c>
      <c r="O151">
        <f t="shared" si="27"/>
        <v>5.5555555555555552E-2</v>
      </c>
      <c r="P151">
        <f t="shared" si="28"/>
        <v>0.23476702508960573</v>
      </c>
      <c r="Q151">
        <f t="shared" si="29"/>
        <v>0.10215053763440861</v>
      </c>
      <c r="R151">
        <f t="shared" si="30"/>
        <v>0.60573476702508966</v>
      </c>
      <c r="S151">
        <f t="shared" si="31"/>
        <v>1.7921146953405018E-3</v>
      </c>
      <c r="T151">
        <f t="shared" si="32"/>
        <v>0.60573476702508966</v>
      </c>
      <c r="U151" t="str">
        <f t="shared" si="33"/>
        <v>Reagan</v>
      </c>
    </row>
    <row r="152" spans="1:93" x14ac:dyDescent="0.3">
      <c r="A152" t="str">
        <f t="shared" si="24"/>
        <v>08-010</v>
      </c>
      <c r="B152" t="s">
        <v>130</v>
      </c>
      <c r="C152">
        <v>8</v>
      </c>
      <c r="D152" t="s">
        <v>41</v>
      </c>
      <c r="E152" t="s">
        <v>442</v>
      </c>
      <c r="F152">
        <v>1249</v>
      </c>
      <c r="G152">
        <v>731</v>
      </c>
      <c r="H152">
        <f t="shared" si="34"/>
        <v>0.58526821457165734</v>
      </c>
      <c r="I152">
        <v>42</v>
      </c>
      <c r="J152">
        <v>112</v>
      </c>
      <c r="K152">
        <v>87</v>
      </c>
      <c r="L152">
        <v>471</v>
      </c>
      <c r="M152">
        <v>7</v>
      </c>
      <c r="N152">
        <f t="shared" si="26"/>
        <v>719</v>
      </c>
      <c r="O152">
        <f t="shared" si="27"/>
        <v>5.8414464534075103E-2</v>
      </c>
      <c r="P152">
        <f t="shared" si="28"/>
        <v>0.15577190542420027</v>
      </c>
      <c r="Q152">
        <f t="shared" si="29"/>
        <v>0.12100139082058414</v>
      </c>
      <c r="R152">
        <f t="shared" si="30"/>
        <v>0.65507649513212796</v>
      </c>
      <c r="S152">
        <f t="shared" si="31"/>
        <v>9.7357440890125171E-3</v>
      </c>
      <c r="T152">
        <f t="shared" si="32"/>
        <v>0.65507649513212796</v>
      </c>
      <c r="U152" t="str">
        <f t="shared" si="33"/>
        <v>Reagan</v>
      </c>
    </row>
    <row r="153" spans="1:93" x14ac:dyDescent="0.3">
      <c r="A153" t="str">
        <f t="shared" si="24"/>
        <v>08-011</v>
      </c>
      <c r="B153" t="s">
        <v>131</v>
      </c>
      <c r="C153">
        <v>8</v>
      </c>
      <c r="D153" t="s">
        <v>41</v>
      </c>
      <c r="E153" t="s">
        <v>442</v>
      </c>
      <c r="F153">
        <v>1218</v>
      </c>
      <c r="G153">
        <v>735</v>
      </c>
      <c r="H153">
        <f t="shared" si="34"/>
        <v>0.60344827586206895</v>
      </c>
      <c r="I153">
        <v>21</v>
      </c>
      <c r="J153">
        <v>150</v>
      </c>
      <c r="K153">
        <v>84</v>
      </c>
      <c r="L153">
        <v>423</v>
      </c>
      <c r="M153">
        <v>1</v>
      </c>
      <c r="N153">
        <f t="shared" si="26"/>
        <v>679</v>
      </c>
      <c r="O153">
        <f t="shared" si="27"/>
        <v>3.0927835051546393E-2</v>
      </c>
      <c r="P153">
        <f t="shared" si="28"/>
        <v>0.22091310751104565</v>
      </c>
      <c r="Q153">
        <f t="shared" si="29"/>
        <v>0.12371134020618557</v>
      </c>
      <c r="R153">
        <f t="shared" si="30"/>
        <v>0.62297496318114876</v>
      </c>
      <c r="S153">
        <f t="shared" si="31"/>
        <v>1.4727540500736377E-3</v>
      </c>
      <c r="T153">
        <f t="shared" si="32"/>
        <v>0.62297496318114876</v>
      </c>
      <c r="U153" t="str">
        <f t="shared" si="33"/>
        <v>Reagan</v>
      </c>
    </row>
    <row r="154" spans="1:93" x14ac:dyDescent="0.3">
      <c r="A154" t="str">
        <f t="shared" si="24"/>
        <v>08-012</v>
      </c>
      <c r="B154" t="s">
        <v>132</v>
      </c>
      <c r="C154">
        <v>8</v>
      </c>
      <c r="D154" t="s">
        <v>41</v>
      </c>
      <c r="E154" t="s">
        <v>442</v>
      </c>
      <c r="F154">
        <v>1837</v>
      </c>
      <c r="G154">
        <v>1027</v>
      </c>
      <c r="H154">
        <f t="shared" si="34"/>
        <v>0.55906369080021778</v>
      </c>
      <c r="I154">
        <v>29</v>
      </c>
      <c r="J154">
        <v>184</v>
      </c>
      <c r="K154">
        <v>141</v>
      </c>
      <c r="L154">
        <v>617</v>
      </c>
      <c r="M154">
        <v>7</v>
      </c>
      <c r="N154">
        <f t="shared" si="26"/>
        <v>978</v>
      </c>
      <c r="O154">
        <f t="shared" si="27"/>
        <v>2.9652351738241309E-2</v>
      </c>
      <c r="P154">
        <f t="shared" si="28"/>
        <v>0.18813905930470348</v>
      </c>
      <c r="Q154">
        <f t="shared" si="29"/>
        <v>0.14417177914110429</v>
      </c>
      <c r="R154">
        <f t="shared" si="30"/>
        <v>0.63087934560327197</v>
      </c>
      <c r="S154">
        <f t="shared" si="31"/>
        <v>7.1574642126789366E-3</v>
      </c>
      <c r="T154">
        <f t="shared" si="32"/>
        <v>0.63087934560327197</v>
      </c>
      <c r="U154" t="str">
        <f t="shared" si="33"/>
        <v>Reagan</v>
      </c>
    </row>
    <row r="155" spans="1:93" x14ac:dyDescent="0.3">
      <c r="A155" t="str">
        <f t="shared" si="24"/>
        <v>08-013</v>
      </c>
      <c r="B155" t="s">
        <v>133</v>
      </c>
      <c r="C155">
        <v>8</v>
      </c>
      <c r="D155" t="s">
        <v>41</v>
      </c>
      <c r="E155" t="s">
        <v>442</v>
      </c>
      <c r="F155">
        <v>1566</v>
      </c>
      <c r="G155">
        <v>922</v>
      </c>
      <c r="H155">
        <f t="shared" si="34"/>
        <v>0.58876117496807157</v>
      </c>
      <c r="I155">
        <v>53</v>
      </c>
      <c r="J155">
        <v>174</v>
      </c>
      <c r="K155">
        <v>129</v>
      </c>
      <c r="L155">
        <v>509</v>
      </c>
      <c r="M155">
        <v>8</v>
      </c>
      <c r="N155">
        <f t="shared" si="26"/>
        <v>873</v>
      </c>
      <c r="O155">
        <f t="shared" si="27"/>
        <v>6.0710194730813287E-2</v>
      </c>
      <c r="P155">
        <f t="shared" si="28"/>
        <v>0.19931271477663232</v>
      </c>
      <c r="Q155">
        <f t="shared" si="29"/>
        <v>0.14776632302405499</v>
      </c>
      <c r="R155">
        <f t="shared" si="30"/>
        <v>0.5830469644902635</v>
      </c>
      <c r="S155">
        <f t="shared" si="31"/>
        <v>9.1638029782359683E-3</v>
      </c>
      <c r="T155">
        <f t="shared" si="32"/>
        <v>0.5830469644902635</v>
      </c>
      <c r="U155" t="str">
        <f t="shared" si="33"/>
        <v>Reagan</v>
      </c>
    </row>
    <row r="156" spans="1:93" x14ac:dyDescent="0.3">
      <c r="A156" t="str">
        <f t="shared" si="24"/>
        <v>08-014</v>
      </c>
      <c r="B156" t="s">
        <v>134</v>
      </c>
      <c r="C156">
        <v>8</v>
      </c>
      <c r="D156" t="s">
        <v>41</v>
      </c>
      <c r="E156" t="s">
        <v>442</v>
      </c>
      <c r="F156">
        <v>1392</v>
      </c>
      <c r="G156">
        <v>928</v>
      </c>
      <c r="H156">
        <f t="shared" si="34"/>
        <v>0.66666666666666663</v>
      </c>
      <c r="I156">
        <v>40</v>
      </c>
      <c r="J156">
        <v>172</v>
      </c>
      <c r="K156">
        <v>128</v>
      </c>
      <c r="L156">
        <v>560</v>
      </c>
      <c r="M156">
        <v>3</v>
      </c>
      <c r="N156">
        <f t="shared" si="26"/>
        <v>903</v>
      </c>
      <c r="O156">
        <f t="shared" si="27"/>
        <v>4.4296788482834998E-2</v>
      </c>
      <c r="P156">
        <f t="shared" si="28"/>
        <v>0.19047619047619047</v>
      </c>
      <c r="Q156">
        <f t="shared" si="29"/>
        <v>0.14174972314507198</v>
      </c>
      <c r="R156">
        <f t="shared" si="30"/>
        <v>0.62015503875968991</v>
      </c>
      <c r="S156">
        <f t="shared" si="31"/>
        <v>3.3222591362126247E-3</v>
      </c>
      <c r="T156">
        <f t="shared" si="32"/>
        <v>0.62015503875968991</v>
      </c>
      <c r="U156" t="str">
        <f t="shared" si="33"/>
        <v>Reagan</v>
      </c>
    </row>
    <row r="157" spans="1:93" x14ac:dyDescent="0.3">
      <c r="A157" t="str">
        <f t="shared" si="24"/>
        <v>08-015</v>
      </c>
      <c r="B157" t="s">
        <v>135</v>
      </c>
      <c r="C157">
        <v>8</v>
      </c>
      <c r="D157" t="s">
        <v>41</v>
      </c>
      <c r="E157" t="s">
        <v>442</v>
      </c>
      <c r="F157">
        <v>914</v>
      </c>
      <c r="G157">
        <v>599</v>
      </c>
      <c r="H157">
        <f t="shared" si="34"/>
        <v>0.65536105032822756</v>
      </c>
      <c r="I157">
        <v>21</v>
      </c>
      <c r="J157">
        <v>100</v>
      </c>
      <c r="K157">
        <v>64</v>
      </c>
      <c r="L157">
        <v>370</v>
      </c>
      <c r="M157">
        <v>1</v>
      </c>
      <c r="N157">
        <f t="shared" si="26"/>
        <v>556</v>
      </c>
      <c r="O157">
        <f t="shared" si="27"/>
        <v>3.7769784172661872E-2</v>
      </c>
      <c r="P157">
        <f t="shared" si="28"/>
        <v>0.17985611510791366</v>
      </c>
      <c r="Q157">
        <f t="shared" si="29"/>
        <v>0.11510791366906475</v>
      </c>
      <c r="R157">
        <f t="shared" si="30"/>
        <v>0.66546762589928055</v>
      </c>
      <c r="S157">
        <f t="shared" si="31"/>
        <v>1.7985611510791368E-3</v>
      </c>
      <c r="T157">
        <f t="shared" si="32"/>
        <v>0.66546762589928055</v>
      </c>
      <c r="U157" t="str">
        <f t="shared" si="33"/>
        <v>Reagan</v>
      </c>
    </row>
    <row r="158" spans="1:93" x14ac:dyDescent="0.3">
      <c r="A158" t="str">
        <f t="shared" si="24"/>
        <v>08-016</v>
      </c>
      <c r="B158" t="s">
        <v>38</v>
      </c>
      <c r="C158">
        <v>8</v>
      </c>
      <c r="D158" t="s">
        <v>42</v>
      </c>
      <c r="E158">
        <v>0</v>
      </c>
      <c r="F158">
        <v>0</v>
      </c>
      <c r="G158">
        <v>1352</v>
      </c>
      <c r="I158">
        <v>110</v>
      </c>
      <c r="J158">
        <v>273</v>
      </c>
      <c r="K158">
        <v>121</v>
      </c>
      <c r="L158">
        <v>808</v>
      </c>
      <c r="M158">
        <v>8</v>
      </c>
      <c r="N158">
        <f t="shared" si="26"/>
        <v>1320</v>
      </c>
      <c r="O158">
        <f t="shared" si="27"/>
        <v>8.3333333333333329E-2</v>
      </c>
      <c r="P158">
        <f t="shared" si="28"/>
        <v>0.20681818181818182</v>
      </c>
      <c r="Q158">
        <f t="shared" si="29"/>
        <v>9.166666666666666E-2</v>
      </c>
      <c r="R158">
        <f t="shared" si="30"/>
        <v>0.61212121212121207</v>
      </c>
      <c r="S158">
        <f t="shared" si="31"/>
        <v>6.0606060606060606E-3</v>
      </c>
      <c r="T158">
        <f t="shared" si="32"/>
        <v>0.61212121212121207</v>
      </c>
      <c r="U158" t="str">
        <f t="shared" si="33"/>
        <v>Reagan</v>
      </c>
    </row>
    <row r="159" spans="1:93" x14ac:dyDescent="0.3">
      <c r="A159" t="str">
        <f t="shared" si="24"/>
        <v>08-017</v>
      </c>
      <c r="B159" t="s">
        <v>39</v>
      </c>
      <c r="C159">
        <v>8</v>
      </c>
      <c r="D159" t="s">
        <v>43</v>
      </c>
      <c r="E159">
        <v>0</v>
      </c>
      <c r="F159">
        <v>0</v>
      </c>
      <c r="G159">
        <v>0</v>
      </c>
      <c r="I159">
        <v>38</v>
      </c>
      <c r="J159">
        <v>148</v>
      </c>
      <c r="K159">
        <v>98</v>
      </c>
      <c r="L159">
        <v>253</v>
      </c>
      <c r="M159">
        <v>0</v>
      </c>
      <c r="N159">
        <f t="shared" si="26"/>
        <v>537</v>
      </c>
      <c r="O159">
        <f t="shared" si="27"/>
        <v>7.0763500931098691E-2</v>
      </c>
      <c r="P159">
        <f t="shared" si="28"/>
        <v>0.27560521415270017</v>
      </c>
      <c r="Q159">
        <f t="shared" si="29"/>
        <v>0.18249534450651769</v>
      </c>
      <c r="R159">
        <f t="shared" si="30"/>
        <v>0.47113594040968343</v>
      </c>
      <c r="S159">
        <f t="shared" si="31"/>
        <v>0</v>
      </c>
      <c r="T159">
        <f t="shared" si="32"/>
        <v>0.47113594040968343</v>
      </c>
      <c r="U159" t="str">
        <f t="shared" si="33"/>
        <v>Reagan</v>
      </c>
    </row>
    <row r="160" spans="1:93" x14ac:dyDescent="0.3">
      <c r="A160" t="str">
        <f t="shared" si="24"/>
        <v>08-018</v>
      </c>
      <c r="B160" t="s">
        <v>40</v>
      </c>
      <c r="C160">
        <v>8</v>
      </c>
      <c r="D160" t="s">
        <v>44</v>
      </c>
      <c r="E160">
        <v>0</v>
      </c>
      <c r="F160">
        <v>22446</v>
      </c>
      <c r="G160">
        <v>12831</v>
      </c>
      <c r="H160">
        <v>57.1</v>
      </c>
      <c r="I160">
        <v>737</v>
      </c>
      <c r="J160">
        <v>2860</v>
      </c>
      <c r="K160">
        <v>1484</v>
      </c>
      <c r="L160">
        <v>7432</v>
      </c>
      <c r="M160">
        <v>92</v>
      </c>
      <c r="N160">
        <f t="shared" si="26"/>
        <v>12605</v>
      </c>
      <c r="O160">
        <f t="shared" si="27"/>
        <v>5.8468861562871878E-2</v>
      </c>
      <c r="P160">
        <f t="shared" si="28"/>
        <v>0.2268940896469655</v>
      </c>
      <c r="Q160">
        <f t="shared" si="29"/>
        <v>0.11773105910353035</v>
      </c>
      <c r="R160">
        <f t="shared" si="30"/>
        <v>0.5896072986909956</v>
      </c>
      <c r="S160">
        <f t="shared" si="31"/>
        <v>7.2986909956366522E-3</v>
      </c>
      <c r="T160">
        <f t="shared" si="32"/>
        <v>0.5896072986909956</v>
      </c>
      <c r="U160" t="str">
        <f t="shared" si="33"/>
        <v>Reagan</v>
      </c>
    </row>
    <row r="161" spans="1:21" x14ac:dyDescent="0.3">
      <c r="A161" t="str">
        <f t="shared" si="24"/>
        <v>09-001</v>
      </c>
      <c r="B161" t="s">
        <v>136</v>
      </c>
      <c r="C161">
        <v>9</v>
      </c>
      <c r="D161" t="s">
        <v>41</v>
      </c>
      <c r="E161" t="s">
        <v>442</v>
      </c>
      <c r="F161">
        <v>921</v>
      </c>
      <c r="G161">
        <v>427</v>
      </c>
      <c r="H161">
        <f t="shared" ref="H161:H167" si="35">G161/F161</f>
        <v>0.46362649294245384</v>
      </c>
      <c r="I161">
        <v>46</v>
      </c>
      <c r="J161">
        <v>115</v>
      </c>
      <c r="K161">
        <v>56</v>
      </c>
      <c r="L161">
        <v>166</v>
      </c>
      <c r="M161">
        <v>1</v>
      </c>
      <c r="N161">
        <f t="shared" si="26"/>
        <v>384</v>
      </c>
      <c r="O161">
        <f t="shared" si="27"/>
        <v>0.11979166666666667</v>
      </c>
      <c r="P161">
        <f t="shared" si="28"/>
        <v>0.29947916666666669</v>
      </c>
      <c r="Q161">
        <f t="shared" si="29"/>
        <v>0.14583333333333334</v>
      </c>
      <c r="R161">
        <f t="shared" si="30"/>
        <v>0.43229166666666669</v>
      </c>
      <c r="S161">
        <f t="shared" si="31"/>
        <v>2.6041666666666665E-3</v>
      </c>
      <c r="T161">
        <f t="shared" si="32"/>
        <v>0.43229166666666669</v>
      </c>
      <c r="U161" t="str">
        <f t="shared" si="33"/>
        <v>Reagan</v>
      </c>
    </row>
    <row r="162" spans="1:21" x14ac:dyDescent="0.3">
      <c r="A162" t="str">
        <f t="shared" si="24"/>
        <v>09-002</v>
      </c>
      <c r="B162" t="s">
        <v>137</v>
      </c>
      <c r="C162">
        <v>9</v>
      </c>
      <c r="D162" t="s">
        <v>41</v>
      </c>
      <c r="E162" t="s">
        <v>442</v>
      </c>
      <c r="F162">
        <v>910</v>
      </c>
      <c r="G162">
        <v>490</v>
      </c>
      <c r="H162">
        <f t="shared" si="35"/>
        <v>0.53846153846153844</v>
      </c>
      <c r="I162">
        <v>33</v>
      </c>
      <c r="J162">
        <v>121</v>
      </c>
      <c r="K162">
        <v>55</v>
      </c>
      <c r="L162">
        <v>230</v>
      </c>
      <c r="M162">
        <v>3</v>
      </c>
      <c r="N162">
        <f t="shared" si="26"/>
        <v>442</v>
      </c>
      <c r="O162">
        <f t="shared" si="27"/>
        <v>7.4660633484162894E-2</v>
      </c>
      <c r="P162">
        <f t="shared" si="28"/>
        <v>0.27375565610859731</v>
      </c>
      <c r="Q162">
        <f t="shared" si="29"/>
        <v>0.1244343891402715</v>
      </c>
      <c r="R162">
        <f t="shared" si="30"/>
        <v>0.52036199095022628</v>
      </c>
      <c r="S162">
        <f t="shared" si="31"/>
        <v>6.7873303167420816E-3</v>
      </c>
      <c r="T162">
        <f t="shared" si="32"/>
        <v>0.52036199095022628</v>
      </c>
      <c r="U162" t="str">
        <f t="shared" si="33"/>
        <v>Reagan</v>
      </c>
    </row>
    <row r="163" spans="1:21" x14ac:dyDescent="0.3">
      <c r="A163" t="str">
        <f t="shared" si="24"/>
        <v>09-003</v>
      </c>
      <c r="B163" t="s">
        <v>138</v>
      </c>
      <c r="C163">
        <v>9</v>
      </c>
      <c r="D163" t="s">
        <v>41</v>
      </c>
      <c r="E163" t="s">
        <v>442</v>
      </c>
      <c r="F163">
        <v>983</v>
      </c>
      <c r="G163">
        <v>479</v>
      </c>
      <c r="H163">
        <f t="shared" si="35"/>
        <v>0.48728382502543233</v>
      </c>
      <c r="I163">
        <v>31</v>
      </c>
      <c r="J163">
        <v>115</v>
      </c>
      <c r="K163">
        <v>64</v>
      </c>
      <c r="L163">
        <v>236</v>
      </c>
      <c r="M163">
        <v>2</v>
      </c>
      <c r="N163">
        <f t="shared" si="26"/>
        <v>448</v>
      </c>
      <c r="O163">
        <f t="shared" si="27"/>
        <v>6.9196428571428575E-2</v>
      </c>
      <c r="P163">
        <f t="shared" si="28"/>
        <v>0.25669642857142855</v>
      </c>
      <c r="Q163">
        <f t="shared" si="29"/>
        <v>0.14285714285714285</v>
      </c>
      <c r="R163">
        <f t="shared" si="30"/>
        <v>0.5267857142857143</v>
      </c>
      <c r="S163">
        <f t="shared" si="31"/>
        <v>4.464285714285714E-3</v>
      </c>
      <c r="T163">
        <f t="shared" si="32"/>
        <v>0.5267857142857143</v>
      </c>
      <c r="U163" t="str">
        <f t="shared" si="33"/>
        <v>Reagan</v>
      </c>
    </row>
    <row r="164" spans="1:21" x14ac:dyDescent="0.3">
      <c r="A164" t="str">
        <f t="shared" si="24"/>
        <v>09-004</v>
      </c>
      <c r="B164" t="s">
        <v>139</v>
      </c>
      <c r="C164">
        <v>9</v>
      </c>
      <c r="D164" t="s">
        <v>41</v>
      </c>
      <c r="E164" t="s">
        <v>442</v>
      </c>
      <c r="F164">
        <v>1652</v>
      </c>
      <c r="G164">
        <v>649</v>
      </c>
      <c r="H164">
        <f t="shared" si="35"/>
        <v>0.39285714285714285</v>
      </c>
      <c r="I164">
        <v>42</v>
      </c>
      <c r="J164">
        <v>166</v>
      </c>
      <c r="K164">
        <v>77</v>
      </c>
      <c r="L164">
        <v>290</v>
      </c>
      <c r="M164">
        <v>1</v>
      </c>
      <c r="N164">
        <f t="shared" si="26"/>
        <v>576</v>
      </c>
      <c r="O164">
        <f t="shared" si="27"/>
        <v>7.2916666666666671E-2</v>
      </c>
      <c r="P164">
        <f t="shared" si="28"/>
        <v>0.28819444444444442</v>
      </c>
      <c r="Q164">
        <f t="shared" si="29"/>
        <v>0.13368055555555555</v>
      </c>
      <c r="R164">
        <f t="shared" si="30"/>
        <v>0.50347222222222221</v>
      </c>
      <c r="S164">
        <f t="shared" si="31"/>
        <v>1.736111111111111E-3</v>
      </c>
      <c r="T164">
        <f t="shared" si="32"/>
        <v>0.50347222222222221</v>
      </c>
      <c r="U164" t="str">
        <f t="shared" si="33"/>
        <v>Reagan</v>
      </c>
    </row>
    <row r="165" spans="1:21" x14ac:dyDescent="0.3">
      <c r="A165" t="str">
        <f t="shared" si="24"/>
        <v>09-005</v>
      </c>
      <c r="B165" t="s">
        <v>140</v>
      </c>
      <c r="C165">
        <v>9</v>
      </c>
      <c r="D165" t="s">
        <v>41</v>
      </c>
      <c r="E165" t="s">
        <v>442</v>
      </c>
      <c r="F165">
        <v>1926</v>
      </c>
      <c r="G165">
        <v>795</v>
      </c>
      <c r="H165">
        <f t="shared" si="35"/>
        <v>0.41277258566978192</v>
      </c>
      <c r="I165">
        <v>41</v>
      </c>
      <c r="J165">
        <v>181</v>
      </c>
      <c r="K165">
        <v>104</v>
      </c>
      <c r="L165">
        <v>407</v>
      </c>
      <c r="M165">
        <v>7</v>
      </c>
      <c r="N165">
        <f t="shared" si="26"/>
        <v>740</v>
      </c>
      <c r="O165">
        <f t="shared" si="27"/>
        <v>5.5405405405405408E-2</v>
      </c>
      <c r="P165">
        <f t="shared" si="28"/>
        <v>0.24459459459459459</v>
      </c>
      <c r="Q165">
        <f t="shared" si="29"/>
        <v>0.14054054054054055</v>
      </c>
      <c r="R165">
        <f t="shared" si="30"/>
        <v>0.55000000000000004</v>
      </c>
      <c r="S165">
        <f t="shared" si="31"/>
        <v>9.45945945945946E-3</v>
      </c>
      <c r="T165">
        <f t="shared" si="32"/>
        <v>0.55000000000000004</v>
      </c>
      <c r="U165" t="str">
        <f t="shared" si="33"/>
        <v>Reagan</v>
      </c>
    </row>
    <row r="166" spans="1:21" x14ac:dyDescent="0.3">
      <c r="A166" t="str">
        <f t="shared" si="24"/>
        <v>09-006</v>
      </c>
      <c r="B166" t="s">
        <v>141</v>
      </c>
      <c r="C166">
        <v>9</v>
      </c>
      <c r="D166" t="s">
        <v>41</v>
      </c>
      <c r="E166" t="s">
        <v>442</v>
      </c>
      <c r="F166">
        <v>1481</v>
      </c>
      <c r="G166">
        <v>734</v>
      </c>
      <c r="H166">
        <f t="shared" si="35"/>
        <v>0.49561107359891965</v>
      </c>
      <c r="I166">
        <v>49</v>
      </c>
      <c r="J166">
        <v>164</v>
      </c>
      <c r="K166">
        <v>93</v>
      </c>
      <c r="L166">
        <v>367</v>
      </c>
      <c r="M166">
        <v>2</v>
      </c>
      <c r="N166">
        <f t="shared" si="26"/>
        <v>675</v>
      </c>
      <c r="O166">
        <f t="shared" si="27"/>
        <v>7.2592592592592597E-2</v>
      </c>
      <c r="P166">
        <f t="shared" si="28"/>
        <v>0.24296296296296296</v>
      </c>
      <c r="Q166">
        <f t="shared" si="29"/>
        <v>0.13777777777777778</v>
      </c>
      <c r="R166">
        <f t="shared" si="30"/>
        <v>0.54370370370370369</v>
      </c>
      <c r="S166">
        <f t="shared" si="31"/>
        <v>2.9629629629629628E-3</v>
      </c>
      <c r="T166">
        <f t="shared" si="32"/>
        <v>0.54370370370370369</v>
      </c>
      <c r="U166" t="str">
        <f t="shared" si="33"/>
        <v>Reagan</v>
      </c>
    </row>
    <row r="167" spans="1:21" x14ac:dyDescent="0.3">
      <c r="A167" t="str">
        <f t="shared" si="24"/>
        <v>09-007</v>
      </c>
      <c r="B167" t="s">
        <v>142</v>
      </c>
      <c r="C167">
        <v>9</v>
      </c>
      <c r="D167" t="s">
        <v>41</v>
      </c>
      <c r="E167" t="s">
        <v>442</v>
      </c>
      <c r="F167">
        <v>1186</v>
      </c>
      <c r="G167">
        <v>576</v>
      </c>
      <c r="H167">
        <f t="shared" si="35"/>
        <v>0.4856661045531197</v>
      </c>
      <c r="I167">
        <v>41</v>
      </c>
      <c r="J167">
        <v>131</v>
      </c>
      <c r="K167">
        <v>65</v>
      </c>
      <c r="L167">
        <v>290</v>
      </c>
      <c r="M167">
        <v>4</v>
      </c>
      <c r="N167">
        <f t="shared" si="26"/>
        <v>531</v>
      </c>
      <c r="O167">
        <f t="shared" si="27"/>
        <v>7.7212806026365349E-2</v>
      </c>
      <c r="P167">
        <f t="shared" si="28"/>
        <v>0.24670433145009416</v>
      </c>
      <c r="Q167">
        <f t="shared" si="29"/>
        <v>0.1224105461393597</v>
      </c>
      <c r="R167">
        <f t="shared" si="30"/>
        <v>0.54613935969868177</v>
      </c>
      <c r="S167">
        <f t="shared" si="31"/>
        <v>7.5329566854990581E-3</v>
      </c>
      <c r="T167">
        <f t="shared" si="32"/>
        <v>0.54613935969868177</v>
      </c>
      <c r="U167" t="str">
        <f t="shared" si="33"/>
        <v>Reagan</v>
      </c>
    </row>
    <row r="168" spans="1:21" x14ac:dyDescent="0.3">
      <c r="A168" t="str">
        <f t="shared" si="24"/>
        <v>09-008</v>
      </c>
      <c r="B168" t="s">
        <v>38</v>
      </c>
      <c r="C168">
        <v>9</v>
      </c>
      <c r="D168" t="s">
        <v>42</v>
      </c>
      <c r="E168">
        <v>0</v>
      </c>
      <c r="F168">
        <v>0</v>
      </c>
      <c r="G168">
        <v>492</v>
      </c>
      <c r="I168">
        <v>40</v>
      </c>
      <c r="J168">
        <v>113</v>
      </c>
      <c r="K168">
        <v>58</v>
      </c>
      <c r="L168">
        <v>264</v>
      </c>
      <c r="M168">
        <v>3</v>
      </c>
      <c r="N168">
        <f t="shared" si="26"/>
        <v>478</v>
      </c>
      <c r="O168">
        <f t="shared" si="27"/>
        <v>8.3682008368200833E-2</v>
      </c>
      <c r="P168">
        <f t="shared" si="28"/>
        <v>0.23640167364016737</v>
      </c>
      <c r="Q168">
        <f t="shared" si="29"/>
        <v>0.12133891213389121</v>
      </c>
      <c r="R168">
        <f t="shared" si="30"/>
        <v>0.55230125523012552</v>
      </c>
      <c r="S168">
        <f t="shared" si="31"/>
        <v>6.2761506276150627E-3</v>
      </c>
      <c r="T168">
        <f t="shared" si="32"/>
        <v>0.55230125523012552</v>
      </c>
      <c r="U168" t="str">
        <f t="shared" si="33"/>
        <v>Reagan</v>
      </c>
    </row>
    <row r="169" spans="1:21" x14ac:dyDescent="0.3">
      <c r="A169" t="str">
        <f t="shared" si="24"/>
        <v>09-009</v>
      </c>
      <c r="B169" t="s">
        <v>39</v>
      </c>
      <c r="C169">
        <v>9</v>
      </c>
      <c r="D169" t="s">
        <v>43</v>
      </c>
      <c r="E169">
        <v>0</v>
      </c>
      <c r="F169">
        <v>0</v>
      </c>
      <c r="G169">
        <v>0</v>
      </c>
      <c r="I169">
        <v>19</v>
      </c>
      <c r="J169">
        <v>58</v>
      </c>
      <c r="K169">
        <v>55</v>
      </c>
      <c r="L169">
        <v>113</v>
      </c>
      <c r="M169">
        <v>2</v>
      </c>
      <c r="N169">
        <f t="shared" si="26"/>
        <v>247</v>
      </c>
      <c r="O169">
        <f t="shared" si="27"/>
        <v>7.6923076923076927E-2</v>
      </c>
      <c r="P169">
        <f t="shared" si="28"/>
        <v>0.23481781376518218</v>
      </c>
      <c r="Q169">
        <f t="shared" si="29"/>
        <v>0.22267206477732793</v>
      </c>
      <c r="R169">
        <f t="shared" si="30"/>
        <v>0.45748987854251011</v>
      </c>
      <c r="S169">
        <f t="shared" si="31"/>
        <v>8.0971659919028341E-3</v>
      </c>
      <c r="T169">
        <f t="shared" si="32"/>
        <v>0.45748987854251011</v>
      </c>
      <c r="U169" t="str">
        <f t="shared" si="33"/>
        <v>Reagan</v>
      </c>
    </row>
    <row r="170" spans="1:21" x14ac:dyDescent="0.3">
      <c r="A170" t="str">
        <f t="shared" si="24"/>
        <v>09-010</v>
      </c>
      <c r="B170" t="s">
        <v>40</v>
      </c>
      <c r="C170">
        <v>9</v>
      </c>
      <c r="D170" t="s">
        <v>44</v>
      </c>
      <c r="E170">
        <v>0</v>
      </c>
      <c r="F170">
        <v>9059</v>
      </c>
      <c r="G170">
        <v>4642</v>
      </c>
      <c r="H170">
        <v>51.2</v>
      </c>
      <c r="I170">
        <v>342</v>
      </c>
      <c r="J170">
        <v>1164</v>
      </c>
      <c r="K170">
        <v>627</v>
      </c>
      <c r="L170">
        <v>2363</v>
      </c>
      <c r="M170">
        <v>25</v>
      </c>
      <c r="N170">
        <f t="shared" si="26"/>
        <v>4521</v>
      </c>
      <c r="O170">
        <f t="shared" si="27"/>
        <v>7.5646980756469806E-2</v>
      </c>
      <c r="P170">
        <f t="shared" si="28"/>
        <v>0.25746516257465163</v>
      </c>
      <c r="Q170">
        <f t="shared" si="29"/>
        <v>0.13868613138686131</v>
      </c>
      <c r="R170">
        <f t="shared" si="30"/>
        <v>0.52267197522671971</v>
      </c>
      <c r="S170">
        <f t="shared" si="31"/>
        <v>5.5297500552975009E-3</v>
      </c>
      <c r="T170">
        <f t="shared" si="32"/>
        <v>0.52267197522671971</v>
      </c>
      <c r="U170" t="str">
        <f t="shared" si="33"/>
        <v>Reagan</v>
      </c>
    </row>
    <row r="171" spans="1:21" x14ac:dyDescent="0.3">
      <c r="A171" t="str">
        <f t="shared" si="24"/>
        <v>10-001</v>
      </c>
      <c r="B171" t="s">
        <v>143</v>
      </c>
      <c r="C171">
        <v>10</v>
      </c>
      <c r="D171" t="s">
        <v>41</v>
      </c>
      <c r="E171" t="s">
        <v>442</v>
      </c>
      <c r="F171">
        <v>1266</v>
      </c>
      <c r="G171">
        <v>780</v>
      </c>
      <c r="H171">
        <f t="shared" ref="H171:H182" si="36">G171/F171</f>
        <v>0.61611374407582942</v>
      </c>
      <c r="I171">
        <v>63</v>
      </c>
      <c r="J171">
        <v>168</v>
      </c>
      <c r="K171">
        <v>70</v>
      </c>
      <c r="L171">
        <v>422</v>
      </c>
      <c r="M171">
        <v>6</v>
      </c>
      <c r="N171">
        <f t="shared" si="26"/>
        <v>729</v>
      </c>
      <c r="O171">
        <f t="shared" si="27"/>
        <v>8.6419753086419748E-2</v>
      </c>
      <c r="P171">
        <f t="shared" si="28"/>
        <v>0.23045267489711935</v>
      </c>
      <c r="Q171">
        <f t="shared" si="29"/>
        <v>9.6021947873799723E-2</v>
      </c>
      <c r="R171">
        <f t="shared" si="30"/>
        <v>0.57887517146776402</v>
      </c>
      <c r="S171">
        <f t="shared" si="31"/>
        <v>8.23045267489712E-3</v>
      </c>
      <c r="T171">
        <f t="shared" si="32"/>
        <v>0.57887517146776402</v>
      </c>
      <c r="U171" t="str">
        <f t="shared" si="33"/>
        <v>Reagan</v>
      </c>
    </row>
    <row r="172" spans="1:21" x14ac:dyDescent="0.3">
      <c r="A172" t="str">
        <f t="shared" si="24"/>
        <v>10-002</v>
      </c>
      <c r="B172" t="s">
        <v>144</v>
      </c>
      <c r="C172">
        <v>10</v>
      </c>
      <c r="D172" t="s">
        <v>41</v>
      </c>
      <c r="E172" t="s">
        <v>442</v>
      </c>
      <c r="F172">
        <v>647</v>
      </c>
      <c r="G172">
        <v>364</v>
      </c>
      <c r="H172">
        <f t="shared" si="36"/>
        <v>0.56259659969088094</v>
      </c>
      <c r="I172">
        <v>27</v>
      </c>
      <c r="J172">
        <v>101</v>
      </c>
      <c r="K172">
        <v>40</v>
      </c>
      <c r="L172">
        <v>169</v>
      </c>
      <c r="M172">
        <v>1</v>
      </c>
      <c r="N172">
        <f t="shared" si="26"/>
        <v>338</v>
      </c>
      <c r="O172">
        <f t="shared" si="27"/>
        <v>7.9881656804733733E-2</v>
      </c>
      <c r="P172">
        <f t="shared" si="28"/>
        <v>0.29881656804733731</v>
      </c>
      <c r="Q172">
        <f t="shared" si="29"/>
        <v>0.11834319526627218</v>
      </c>
      <c r="R172">
        <f t="shared" si="30"/>
        <v>0.5</v>
      </c>
      <c r="S172">
        <f t="shared" si="31"/>
        <v>2.9585798816568047E-3</v>
      </c>
      <c r="T172">
        <f t="shared" si="32"/>
        <v>0.5</v>
      </c>
      <c r="U172" t="str">
        <f t="shared" si="33"/>
        <v>Reagan</v>
      </c>
    </row>
    <row r="173" spans="1:21" x14ac:dyDescent="0.3">
      <c r="A173" t="str">
        <f t="shared" si="24"/>
        <v>10-003</v>
      </c>
      <c r="B173" t="s">
        <v>145</v>
      </c>
      <c r="C173">
        <v>10</v>
      </c>
      <c r="D173" t="s">
        <v>41</v>
      </c>
      <c r="E173" t="s">
        <v>442</v>
      </c>
      <c r="F173">
        <v>1599</v>
      </c>
      <c r="G173">
        <v>938</v>
      </c>
      <c r="H173">
        <f t="shared" si="36"/>
        <v>0.58661663539712317</v>
      </c>
      <c r="I173">
        <v>80</v>
      </c>
      <c r="J173">
        <v>243</v>
      </c>
      <c r="K173">
        <v>109</v>
      </c>
      <c r="L173">
        <v>470</v>
      </c>
      <c r="M173">
        <v>5</v>
      </c>
      <c r="N173">
        <f t="shared" si="26"/>
        <v>907</v>
      </c>
      <c r="O173">
        <f t="shared" si="27"/>
        <v>8.8202866593164272E-2</v>
      </c>
      <c r="P173">
        <f t="shared" si="28"/>
        <v>0.26791620727673648</v>
      </c>
      <c r="Q173">
        <f t="shared" si="29"/>
        <v>0.12017640573318633</v>
      </c>
      <c r="R173">
        <f t="shared" si="30"/>
        <v>0.51819184123484008</v>
      </c>
      <c r="S173">
        <f t="shared" si="31"/>
        <v>5.512679162072767E-3</v>
      </c>
      <c r="T173">
        <f t="shared" si="32"/>
        <v>0.51819184123484008</v>
      </c>
      <c r="U173" t="str">
        <f t="shared" si="33"/>
        <v>Reagan</v>
      </c>
    </row>
    <row r="174" spans="1:21" x14ac:dyDescent="0.3">
      <c r="A174" t="str">
        <f t="shared" si="24"/>
        <v>10-004</v>
      </c>
      <c r="B174" t="s">
        <v>146</v>
      </c>
      <c r="C174">
        <v>10</v>
      </c>
      <c r="D174" t="s">
        <v>41</v>
      </c>
      <c r="E174" t="s">
        <v>442</v>
      </c>
      <c r="F174">
        <v>2042</v>
      </c>
      <c r="G174">
        <v>1084</v>
      </c>
      <c r="H174">
        <f t="shared" si="36"/>
        <v>0.53085210577864839</v>
      </c>
      <c r="I174">
        <v>69</v>
      </c>
      <c r="J174">
        <v>214</v>
      </c>
      <c r="K174">
        <v>91</v>
      </c>
      <c r="L174">
        <v>665</v>
      </c>
      <c r="M174">
        <v>2</v>
      </c>
      <c r="N174">
        <f t="shared" si="26"/>
        <v>1041</v>
      </c>
      <c r="O174">
        <f t="shared" si="27"/>
        <v>6.6282420749279536E-2</v>
      </c>
      <c r="P174">
        <f t="shared" si="28"/>
        <v>0.20557156580211336</v>
      </c>
      <c r="Q174">
        <f t="shared" si="29"/>
        <v>8.7415946205571568E-2</v>
      </c>
      <c r="R174">
        <f t="shared" si="30"/>
        <v>0.63880883765609986</v>
      </c>
      <c r="S174">
        <f t="shared" si="31"/>
        <v>1.9212295869356388E-3</v>
      </c>
      <c r="T174">
        <f t="shared" si="32"/>
        <v>0.63880883765609986</v>
      </c>
      <c r="U174" t="str">
        <f t="shared" si="33"/>
        <v>Reagan</v>
      </c>
    </row>
    <row r="175" spans="1:21" x14ac:dyDescent="0.3">
      <c r="A175" t="str">
        <f t="shared" si="24"/>
        <v>10-005</v>
      </c>
      <c r="B175" t="s">
        <v>147</v>
      </c>
      <c r="C175">
        <v>10</v>
      </c>
      <c r="D175" t="s">
        <v>41</v>
      </c>
      <c r="E175" t="s">
        <v>442</v>
      </c>
      <c r="F175">
        <v>1846</v>
      </c>
      <c r="G175">
        <v>974</v>
      </c>
      <c r="H175">
        <f t="shared" si="36"/>
        <v>0.52762730227518961</v>
      </c>
      <c r="I175">
        <v>57</v>
      </c>
      <c r="J175">
        <v>221</v>
      </c>
      <c r="K175">
        <v>88</v>
      </c>
      <c r="L175">
        <v>574</v>
      </c>
      <c r="M175">
        <v>1</v>
      </c>
      <c r="N175">
        <f t="shared" si="26"/>
        <v>941</v>
      </c>
      <c r="O175">
        <f t="shared" si="27"/>
        <v>6.0573857598299682E-2</v>
      </c>
      <c r="P175">
        <f t="shared" si="28"/>
        <v>0.23485653560042508</v>
      </c>
      <c r="Q175">
        <f t="shared" si="29"/>
        <v>9.3517534537725822E-2</v>
      </c>
      <c r="R175">
        <f t="shared" si="30"/>
        <v>0.60998937300743894</v>
      </c>
      <c r="S175">
        <f t="shared" si="31"/>
        <v>1.0626992561105207E-3</v>
      </c>
      <c r="T175">
        <f t="shared" si="32"/>
        <v>0.60998937300743894</v>
      </c>
      <c r="U175" t="str">
        <f t="shared" si="33"/>
        <v>Reagan</v>
      </c>
    </row>
    <row r="176" spans="1:21" x14ac:dyDescent="0.3">
      <c r="A176" t="str">
        <f t="shared" si="24"/>
        <v>10-006</v>
      </c>
      <c r="B176" t="s">
        <v>148</v>
      </c>
      <c r="C176">
        <v>10</v>
      </c>
      <c r="D176" t="s">
        <v>41</v>
      </c>
      <c r="E176" t="s">
        <v>442</v>
      </c>
      <c r="F176">
        <v>1803</v>
      </c>
      <c r="G176">
        <v>1038</v>
      </c>
      <c r="H176">
        <f t="shared" si="36"/>
        <v>0.57570715474209655</v>
      </c>
      <c r="I176">
        <v>62</v>
      </c>
      <c r="J176">
        <v>230</v>
      </c>
      <c r="K176">
        <v>82</v>
      </c>
      <c r="L176">
        <v>584</v>
      </c>
      <c r="M176">
        <v>2</v>
      </c>
      <c r="N176">
        <f t="shared" si="26"/>
        <v>960</v>
      </c>
      <c r="O176">
        <f t="shared" si="27"/>
        <v>6.458333333333334E-2</v>
      </c>
      <c r="P176">
        <f t="shared" si="28"/>
        <v>0.23958333333333334</v>
      </c>
      <c r="Q176">
        <f t="shared" si="29"/>
        <v>8.5416666666666669E-2</v>
      </c>
      <c r="R176">
        <f t="shared" si="30"/>
        <v>0.60833333333333328</v>
      </c>
      <c r="S176">
        <f t="shared" si="31"/>
        <v>2.0833333333333333E-3</v>
      </c>
      <c r="T176">
        <f t="shared" si="32"/>
        <v>0.60833333333333328</v>
      </c>
      <c r="U176" t="str">
        <f t="shared" si="33"/>
        <v>Reagan</v>
      </c>
    </row>
    <row r="177" spans="1:21" x14ac:dyDescent="0.3">
      <c r="A177" t="str">
        <f t="shared" si="24"/>
        <v>10-007</v>
      </c>
      <c r="B177" t="s">
        <v>149</v>
      </c>
      <c r="C177">
        <v>10</v>
      </c>
      <c r="D177" t="s">
        <v>41</v>
      </c>
      <c r="E177" t="s">
        <v>442</v>
      </c>
      <c r="F177">
        <v>1412</v>
      </c>
      <c r="G177">
        <v>825</v>
      </c>
      <c r="H177">
        <f t="shared" si="36"/>
        <v>0.58427762039660058</v>
      </c>
      <c r="I177">
        <v>40</v>
      </c>
      <c r="J177">
        <v>161</v>
      </c>
      <c r="K177">
        <v>73</v>
      </c>
      <c r="L177">
        <v>491</v>
      </c>
      <c r="M177">
        <v>4</v>
      </c>
      <c r="N177">
        <f t="shared" si="26"/>
        <v>769</v>
      </c>
      <c r="O177">
        <f t="shared" si="27"/>
        <v>5.2015604681404419E-2</v>
      </c>
      <c r="P177">
        <f t="shared" si="28"/>
        <v>0.20936280884265279</v>
      </c>
      <c r="Q177">
        <f t="shared" si="29"/>
        <v>9.4928478543563066E-2</v>
      </c>
      <c r="R177">
        <f t="shared" si="30"/>
        <v>0.63849154746423931</v>
      </c>
      <c r="S177">
        <f t="shared" si="31"/>
        <v>5.2015604681404422E-3</v>
      </c>
      <c r="T177">
        <f t="shared" si="32"/>
        <v>0.63849154746423931</v>
      </c>
      <c r="U177" t="str">
        <f t="shared" si="33"/>
        <v>Reagan</v>
      </c>
    </row>
    <row r="178" spans="1:21" x14ac:dyDescent="0.3">
      <c r="A178" t="str">
        <f t="shared" si="24"/>
        <v>10-008</v>
      </c>
      <c r="B178" t="s">
        <v>150</v>
      </c>
      <c r="C178">
        <v>10</v>
      </c>
      <c r="D178" t="s">
        <v>41</v>
      </c>
      <c r="E178" t="s">
        <v>442</v>
      </c>
      <c r="F178">
        <v>1622</v>
      </c>
      <c r="G178">
        <v>973</v>
      </c>
      <c r="H178">
        <f t="shared" si="36"/>
        <v>0.59987669543773114</v>
      </c>
      <c r="I178">
        <v>73</v>
      </c>
      <c r="J178">
        <v>182</v>
      </c>
      <c r="K178">
        <v>72</v>
      </c>
      <c r="L178">
        <v>594</v>
      </c>
      <c r="M178">
        <v>4</v>
      </c>
      <c r="N178">
        <f t="shared" si="26"/>
        <v>925</v>
      </c>
      <c r="O178">
        <f t="shared" si="27"/>
        <v>7.8918918918918918E-2</v>
      </c>
      <c r="P178">
        <f t="shared" si="28"/>
        <v>0.19675675675675675</v>
      </c>
      <c r="Q178">
        <f t="shared" si="29"/>
        <v>7.7837837837837834E-2</v>
      </c>
      <c r="R178">
        <f t="shared" si="30"/>
        <v>0.64216216216216215</v>
      </c>
      <c r="S178">
        <f t="shared" si="31"/>
        <v>4.3243243243243244E-3</v>
      </c>
      <c r="T178">
        <f t="shared" si="32"/>
        <v>0.64216216216216215</v>
      </c>
      <c r="U178" t="str">
        <f t="shared" si="33"/>
        <v>Reagan</v>
      </c>
    </row>
    <row r="179" spans="1:21" x14ac:dyDescent="0.3">
      <c r="A179" t="str">
        <f t="shared" si="24"/>
        <v>10-009</v>
      </c>
      <c r="B179" t="s">
        <v>151</v>
      </c>
      <c r="C179">
        <v>10</v>
      </c>
      <c r="D179" t="s">
        <v>41</v>
      </c>
      <c r="E179" t="s">
        <v>442</v>
      </c>
      <c r="F179">
        <v>1899</v>
      </c>
      <c r="G179">
        <v>1171</v>
      </c>
      <c r="H179">
        <f t="shared" si="36"/>
        <v>0.61664033701948395</v>
      </c>
      <c r="I179">
        <v>59</v>
      </c>
      <c r="J179">
        <v>259</v>
      </c>
      <c r="K179">
        <v>67</v>
      </c>
      <c r="L179">
        <v>744</v>
      </c>
      <c r="M179">
        <v>4</v>
      </c>
      <c r="N179">
        <f t="shared" si="26"/>
        <v>1133</v>
      </c>
      <c r="O179">
        <f t="shared" si="27"/>
        <v>5.2074139452780228E-2</v>
      </c>
      <c r="P179">
        <f t="shared" si="28"/>
        <v>0.22859664607237423</v>
      </c>
      <c r="Q179">
        <f t="shared" si="29"/>
        <v>5.9135039717563988E-2</v>
      </c>
      <c r="R179">
        <f t="shared" si="30"/>
        <v>0.65666372462488964</v>
      </c>
      <c r="S179">
        <f t="shared" si="31"/>
        <v>3.5304501323918801E-3</v>
      </c>
      <c r="T179">
        <f t="shared" si="32"/>
        <v>0.65666372462488964</v>
      </c>
      <c r="U179" t="str">
        <f t="shared" si="33"/>
        <v>Reagan</v>
      </c>
    </row>
    <row r="180" spans="1:21" x14ac:dyDescent="0.3">
      <c r="A180" t="str">
        <f t="shared" si="24"/>
        <v>10-010</v>
      </c>
      <c r="B180" t="s">
        <v>152</v>
      </c>
      <c r="C180">
        <v>10</v>
      </c>
      <c r="D180" t="s">
        <v>41</v>
      </c>
      <c r="E180" t="s">
        <v>442</v>
      </c>
      <c r="F180">
        <v>1496</v>
      </c>
      <c r="G180">
        <v>795</v>
      </c>
      <c r="H180">
        <f t="shared" si="36"/>
        <v>0.5314171122994652</v>
      </c>
      <c r="I180">
        <v>56</v>
      </c>
      <c r="J180">
        <v>177</v>
      </c>
      <c r="K180">
        <v>69</v>
      </c>
      <c r="L180">
        <v>445</v>
      </c>
      <c r="M180">
        <v>0</v>
      </c>
      <c r="N180">
        <f t="shared" si="26"/>
        <v>747</v>
      </c>
      <c r="O180">
        <f t="shared" si="27"/>
        <v>7.4966532797858101E-2</v>
      </c>
      <c r="P180">
        <f t="shared" si="28"/>
        <v>0.23694779116465864</v>
      </c>
      <c r="Q180">
        <f t="shared" si="29"/>
        <v>9.2369477911646583E-2</v>
      </c>
      <c r="R180">
        <f t="shared" si="30"/>
        <v>0.59571619812583665</v>
      </c>
      <c r="S180">
        <f t="shared" si="31"/>
        <v>0</v>
      </c>
      <c r="T180">
        <f t="shared" si="32"/>
        <v>0.59571619812583665</v>
      </c>
      <c r="U180" t="str">
        <f t="shared" si="33"/>
        <v>Reagan</v>
      </c>
    </row>
    <row r="181" spans="1:21" x14ac:dyDescent="0.3">
      <c r="A181" t="str">
        <f t="shared" si="24"/>
        <v>10-011</v>
      </c>
      <c r="B181" t="s">
        <v>153</v>
      </c>
      <c r="C181">
        <v>10</v>
      </c>
      <c r="D181" t="s">
        <v>41</v>
      </c>
      <c r="E181" t="s">
        <v>442</v>
      </c>
      <c r="F181">
        <v>2197</v>
      </c>
      <c r="G181">
        <v>1240</v>
      </c>
      <c r="H181">
        <f t="shared" si="36"/>
        <v>0.56440600819299047</v>
      </c>
      <c r="I181">
        <v>73</v>
      </c>
      <c r="J181">
        <v>271</v>
      </c>
      <c r="K181">
        <v>98</v>
      </c>
      <c r="L181">
        <v>740</v>
      </c>
      <c r="M181">
        <v>4</v>
      </c>
      <c r="N181">
        <f t="shared" si="26"/>
        <v>1186</v>
      </c>
      <c r="O181">
        <f t="shared" si="27"/>
        <v>6.1551433389544691E-2</v>
      </c>
      <c r="P181">
        <f t="shared" si="28"/>
        <v>0.22849915682967958</v>
      </c>
      <c r="Q181">
        <f t="shared" si="29"/>
        <v>8.2630691399662726E-2</v>
      </c>
      <c r="R181">
        <f t="shared" si="30"/>
        <v>0.62394603709949414</v>
      </c>
      <c r="S181">
        <f t="shared" si="31"/>
        <v>3.3726812816188868E-3</v>
      </c>
      <c r="T181">
        <f t="shared" si="32"/>
        <v>0.62394603709949414</v>
      </c>
      <c r="U181" t="str">
        <f t="shared" si="33"/>
        <v>Reagan</v>
      </c>
    </row>
    <row r="182" spans="1:21" x14ac:dyDescent="0.3">
      <c r="A182" t="str">
        <f t="shared" si="24"/>
        <v>10-012</v>
      </c>
      <c r="B182" t="s">
        <v>154</v>
      </c>
      <c r="C182">
        <v>10</v>
      </c>
      <c r="D182" t="s">
        <v>41</v>
      </c>
      <c r="E182" t="s">
        <v>442</v>
      </c>
      <c r="F182">
        <v>1682</v>
      </c>
      <c r="G182">
        <v>961</v>
      </c>
      <c r="H182">
        <f t="shared" si="36"/>
        <v>0.5713436385255648</v>
      </c>
      <c r="I182">
        <v>47</v>
      </c>
      <c r="J182">
        <v>156</v>
      </c>
      <c r="K182">
        <v>67</v>
      </c>
      <c r="L182">
        <v>652</v>
      </c>
      <c r="M182">
        <v>1</v>
      </c>
      <c r="N182">
        <f t="shared" si="26"/>
        <v>923</v>
      </c>
      <c r="O182">
        <f t="shared" si="27"/>
        <v>5.0920910075839654E-2</v>
      </c>
      <c r="P182">
        <f t="shared" si="28"/>
        <v>0.16901408450704225</v>
      </c>
      <c r="Q182">
        <f t="shared" si="29"/>
        <v>7.2589382448537382E-2</v>
      </c>
      <c r="R182">
        <f t="shared" si="30"/>
        <v>0.70639219934994579</v>
      </c>
      <c r="S182">
        <f t="shared" si="31"/>
        <v>1.0834236186348862E-3</v>
      </c>
      <c r="T182">
        <f t="shared" si="32"/>
        <v>0.70639219934994579</v>
      </c>
      <c r="U182" t="str">
        <f t="shared" si="33"/>
        <v>Reagan</v>
      </c>
    </row>
    <row r="183" spans="1:21" x14ac:dyDescent="0.3">
      <c r="A183" t="str">
        <f t="shared" si="24"/>
        <v>10-013</v>
      </c>
      <c r="B183" t="s">
        <v>38</v>
      </c>
      <c r="C183">
        <v>10</v>
      </c>
      <c r="D183" t="s">
        <v>42</v>
      </c>
      <c r="E183">
        <v>0</v>
      </c>
      <c r="F183">
        <v>0</v>
      </c>
      <c r="G183">
        <v>1541</v>
      </c>
      <c r="I183">
        <v>114</v>
      </c>
      <c r="J183">
        <v>303</v>
      </c>
      <c r="K183">
        <v>93</v>
      </c>
      <c r="L183">
        <v>928</v>
      </c>
      <c r="M183">
        <v>4</v>
      </c>
      <c r="N183">
        <f t="shared" si="26"/>
        <v>1442</v>
      </c>
      <c r="O183">
        <f t="shared" si="27"/>
        <v>7.9056865464632461E-2</v>
      </c>
      <c r="P183">
        <f t="shared" si="28"/>
        <v>0.21012482662968099</v>
      </c>
      <c r="Q183">
        <f t="shared" si="29"/>
        <v>6.4493758668515949E-2</v>
      </c>
      <c r="R183">
        <f t="shared" si="30"/>
        <v>0.64355062413314845</v>
      </c>
      <c r="S183">
        <f t="shared" si="31"/>
        <v>2.7739251040221915E-3</v>
      </c>
      <c r="T183">
        <f t="shared" si="32"/>
        <v>0.64355062413314845</v>
      </c>
      <c r="U183" t="str">
        <f t="shared" si="33"/>
        <v>Reagan</v>
      </c>
    </row>
    <row r="184" spans="1:21" x14ac:dyDescent="0.3">
      <c r="A184" t="str">
        <f t="shared" si="24"/>
        <v>10-014</v>
      </c>
      <c r="B184" t="s">
        <v>39</v>
      </c>
      <c r="C184">
        <v>10</v>
      </c>
      <c r="D184" t="s">
        <v>43</v>
      </c>
      <c r="E184">
        <v>0</v>
      </c>
      <c r="F184">
        <v>0</v>
      </c>
      <c r="G184">
        <v>0</v>
      </c>
      <c r="I184">
        <v>29</v>
      </c>
      <c r="J184">
        <v>92</v>
      </c>
      <c r="K184">
        <v>44</v>
      </c>
      <c r="L184">
        <v>181</v>
      </c>
      <c r="M184">
        <v>1</v>
      </c>
      <c r="N184">
        <f t="shared" si="26"/>
        <v>347</v>
      </c>
      <c r="O184">
        <f t="shared" si="27"/>
        <v>8.3573487031700283E-2</v>
      </c>
      <c r="P184">
        <f t="shared" si="28"/>
        <v>0.26512968299711814</v>
      </c>
      <c r="Q184">
        <f t="shared" si="29"/>
        <v>0.12680115273775217</v>
      </c>
      <c r="R184">
        <f t="shared" si="30"/>
        <v>0.52161383285302598</v>
      </c>
      <c r="S184">
        <f t="shared" si="31"/>
        <v>2.881844380403458E-3</v>
      </c>
      <c r="T184">
        <f t="shared" si="32"/>
        <v>0.52161383285302598</v>
      </c>
      <c r="U184" t="str">
        <f t="shared" si="33"/>
        <v>Reagan</v>
      </c>
    </row>
    <row r="185" spans="1:21" x14ac:dyDescent="0.3">
      <c r="A185" t="str">
        <f t="shared" si="24"/>
        <v>10-015</v>
      </c>
      <c r="B185" t="s">
        <v>40</v>
      </c>
      <c r="C185">
        <v>10</v>
      </c>
      <c r="D185" t="s">
        <v>44</v>
      </c>
      <c r="E185">
        <v>0</v>
      </c>
      <c r="F185">
        <v>19511</v>
      </c>
      <c r="G185">
        <v>12684</v>
      </c>
      <c r="H185">
        <v>65</v>
      </c>
      <c r="I185">
        <v>849</v>
      </c>
      <c r="J185">
        <v>2778</v>
      </c>
      <c r="K185">
        <v>1063</v>
      </c>
      <c r="L185">
        <v>7659</v>
      </c>
      <c r="M185">
        <v>39</v>
      </c>
      <c r="N185">
        <f t="shared" si="26"/>
        <v>12388</v>
      </c>
      <c r="O185">
        <f t="shared" si="27"/>
        <v>6.8534065224410717E-2</v>
      </c>
      <c r="P185">
        <f t="shared" si="28"/>
        <v>0.22424927349047466</v>
      </c>
      <c r="Q185">
        <f t="shared" si="29"/>
        <v>8.5808847271553121E-2</v>
      </c>
      <c r="R185">
        <f t="shared" si="30"/>
        <v>0.61825960607039065</v>
      </c>
      <c r="S185">
        <f t="shared" si="31"/>
        <v>3.1482079431708106E-3</v>
      </c>
      <c r="T185">
        <f t="shared" si="32"/>
        <v>0.61825960607039065</v>
      </c>
      <c r="U185" t="str">
        <f t="shared" si="33"/>
        <v>Reagan</v>
      </c>
    </row>
    <row r="186" spans="1:21" x14ac:dyDescent="0.3">
      <c r="A186" t="str">
        <f t="shared" si="24"/>
        <v>11-001</v>
      </c>
      <c r="B186" t="s">
        <v>155</v>
      </c>
      <c r="C186">
        <v>11</v>
      </c>
      <c r="D186" t="s">
        <v>41</v>
      </c>
      <c r="E186" t="s">
        <v>442</v>
      </c>
      <c r="F186">
        <v>917</v>
      </c>
      <c r="G186">
        <v>385</v>
      </c>
      <c r="H186">
        <f t="shared" ref="H186:H203" si="37">G186/F186</f>
        <v>0.41984732824427479</v>
      </c>
      <c r="I186">
        <v>25</v>
      </c>
      <c r="J186">
        <v>91</v>
      </c>
      <c r="K186">
        <v>38</v>
      </c>
      <c r="L186">
        <v>193</v>
      </c>
      <c r="M186">
        <v>1</v>
      </c>
      <c r="N186">
        <f t="shared" si="26"/>
        <v>348</v>
      </c>
      <c r="O186">
        <f t="shared" si="27"/>
        <v>7.183908045977011E-2</v>
      </c>
      <c r="P186">
        <f t="shared" si="28"/>
        <v>0.2614942528735632</v>
      </c>
      <c r="Q186">
        <f t="shared" si="29"/>
        <v>0.10919540229885058</v>
      </c>
      <c r="R186">
        <f t="shared" si="30"/>
        <v>0.5545977011494253</v>
      </c>
      <c r="S186">
        <f t="shared" si="31"/>
        <v>2.8735632183908046E-3</v>
      </c>
      <c r="T186">
        <f t="shared" si="32"/>
        <v>0.5545977011494253</v>
      </c>
      <c r="U186" t="str">
        <f t="shared" si="33"/>
        <v>Reagan</v>
      </c>
    </row>
    <row r="187" spans="1:21" x14ac:dyDescent="0.3">
      <c r="A187" t="str">
        <f t="shared" si="24"/>
        <v>11-002</v>
      </c>
      <c r="B187" t="s">
        <v>156</v>
      </c>
      <c r="C187">
        <v>11</v>
      </c>
      <c r="D187" t="s">
        <v>41</v>
      </c>
      <c r="E187" t="s">
        <v>442</v>
      </c>
      <c r="F187">
        <v>1499</v>
      </c>
      <c r="G187">
        <v>916</v>
      </c>
      <c r="H187">
        <f t="shared" si="37"/>
        <v>0.61107404936624421</v>
      </c>
      <c r="I187">
        <v>51</v>
      </c>
      <c r="J187">
        <v>194</v>
      </c>
      <c r="K187">
        <v>96</v>
      </c>
      <c r="L187">
        <v>507</v>
      </c>
      <c r="M187">
        <v>4</v>
      </c>
      <c r="N187">
        <f t="shared" si="26"/>
        <v>852</v>
      </c>
      <c r="O187">
        <f t="shared" si="27"/>
        <v>5.9859154929577461E-2</v>
      </c>
      <c r="P187">
        <f t="shared" si="28"/>
        <v>0.22769953051643194</v>
      </c>
      <c r="Q187">
        <f t="shared" si="29"/>
        <v>0.11267605633802817</v>
      </c>
      <c r="R187">
        <f t="shared" si="30"/>
        <v>0.59507042253521125</v>
      </c>
      <c r="S187">
        <f t="shared" si="31"/>
        <v>4.6948356807511738E-3</v>
      </c>
      <c r="T187">
        <f t="shared" si="32"/>
        <v>0.59507042253521125</v>
      </c>
      <c r="U187" t="str">
        <f t="shared" si="33"/>
        <v>Reagan</v>
      </c>
    </row>
    <row r="188" spans="1:21" x14ac:dyDescent="0.3">
      <c r="A188" t="str">
        <f t="shared" si="24"/>
        <v>11-003</v>
      </c>
      <c r="B188" t="s">
        <v>157</v>
      </c>
      <c r="C188">
        <v>11</v>
      </c>
      <c r="D188" t="s">
        <v>41</v>
      </c>
      <c r="E188" t="s">
        <v>442</v>
      </c>
      <c r="F188">
        <v>1895</v>
      </c>
      <c r="G188">
        <v>1164</v>
      </c>
      <c r="H188">
        <f t="shared" si="37"/>
        <v>0.61424802110817944</v>
      </c>
      <c r="I188">
        <v>56</v>
      </c>
      <c r="J188">
        <v>221</v>
      </c>
      <c r="K188">
        <v>136</v>
      </c>
      <c r="L188">
        <v>692</v>
      </c>
      <c r="M188">
        <v>8</v>
      </c>
      <c r="N188">
        <f t="shared" si="26"/>
        <v>1113</v>
      </c>
      <c r="O188">
        <f t="shared" si="27"/>
        <v>5.0314465408805034E-2</v>
      </c>
      <c r="P188">
        <f t="shared" si="28"/>
        <v>0.1985624438454627</v>
      </c>
      <c r="Q188">
        <f t="shared" si="29"/>
        <v>0.12219227313566937</v>
      </c>
      <c r="R188">
        <f t="shared" si="30"/>
        <v>0.62174303683737642</v>
      </c>
      <c r="S188">
        <f t="shared" si="31"/>
        <v>7.1877807726864335E-3</v>
      </c>
      <c r="T188">
        <f t="shared" si="32"/>
        <v>0.62174303683737642</v>
      </c>
      <c r="U188" t="str">
        <f t="shared" si="33"/>
        <v>Reagan</v>
      </c>
    </row>
    <row r="189" spans="1:21" x14ac:dyDescent="0.3">
      <c r="A189" t="str">
        <f t="shared" si="24"/>
        <v>11-004</v>
      </c>
      <c r="B189" t="s">
        <v>158</v>
      </c>
      <c r="C189">
        <v>11</v>
      </c>
      <c r="D189" t="s">
        <v>41</v>
      </c>
      <c r="E189" t="s">
        <v>442</v>
      </c>
      <c r="F189">
        <v>1449</v>
      </c>
      <c r="G189">
        <v>711</v>
      </c>
      <c r="H189">
        <f t="shared" si="37"/>
        <v>0.49068322981366458</v>
      </c>
      <c r="I189">
        <v>23</v>
      </c>
      <c r="J189">
        <v>171</v>
      </c>
      <c r="K189">
        <v>57</v>
      </c>
      <c r="L189">
        <v>451</v>
      </c>
      <c r="M189">
        <v>7</v>
      </c>
      <c r="N189">
        <f t="shared" si="26"/>
        <v>709</v>
      </c>
      <c r="O189">
        <f t="shared" si="27"/>
        <v>3.244005641748942E-2</v>
      </c>
      <c r="P189">
        <f t="shared" si="28"/>
        <v>0.24118476727785615</v>
      </c>
      <c r="Q189">
        <f t="shared" si="29"/>
        <v>8.0394922425952045E-2</v>
      </c>
      <c r="R189">
        <f t="shared" si="30"/>
        <v>0.63610719322990128</v>
      </c>
      <c r="S189">
        <f t="shared" si="31"/>
        <v>9.8730606488011286E-3</v>
      </c>
      <c r="T189">
        <f t="shared" si="32"/>
        <v>0.63610719322990128</v>
      </c>
      <c r="U189" t="str">
        <f t="shared" si="33"/>
        <v>Reagan</v>
      </c>
    </row>
    <row r="190" spans="1:21" x14ac:dyDescent="0.3">
      <c r="A190" t="str">
        <f t="shared" si="24"/>
        <v>11-005</v>
      </c>
      <c r="B190" t="s">
        <v>159</v>
      </c>
      <c r="C190">
        <v>11</v>
      </c>
      <c r="D190" t="s">
        <v>41</v>
      </c>
      <c r="E190" t="s">
        <v>442</v>
      </c>
      <c r="F190">
        <v>197</v>
      </c>
      <c r="G190">
        <v>130</v>
      </c>
      <c r="H190">
        <f t="shared" si="37"/>
        <v>0.65989847715736039</v>
      </c>
      <c r="I190">
        <v>12</v>
      </c>
      <c r="J190">
        <v>26</v>
      </c>
      <c r="K190">
        <v>27</v>
      </c>
      <c r="L190">
        <v>53</v>
      </c>
      <c r="M190">
        <v>2</v>
      </c>
      <c r="N190">
        <f t="shared" si="26"/>
        <v>120</v>
      </c>
      <c r="O190">
        <f t="shared" si="27"/>
        <v>0.1</v>
      </c>
      <c r="P190">
        <f t="shared" si="28"/>
        <v>0.21666666666666667</v>
      </c>
      <c r="Q190">
        <f t="shared" si="29"/>
        <v>0.22500000000000001</v>
      </c>
      <c r="R190">
        <f t="shared" si="30"/>
        <v>0.44166666666666665</v>
      </c>
      <c r="S190">
        <f t="shared" si="31"/>
        <v>1.6666666666666666E-2</v>
      </c>
      <c r="T190">
        <f t="shared" si="32"/>
        <v>0.44166666666666665</v>
      </c>
      <c r="U190" t="str">
        <f t="shared" si="33"/>
        <v>Reagan</v>
      </c>
    </row>
    <row r="191" spans="1:21" x14ac:dyDescent="0.3">
      <c r="A191" t="str">
        <f t="shared" si="24"/>
        <v>11-006</v>
      </c>
      <c r="B191" t="s">
        <v>160</v>
      </c>
      <c r="C191">
        <v>11</v>
      </c>
      <c r="D191" t="s">
        <v>41</v>
      </c>
      <c r="E191" t="s">
        <v>442</v>
      </c>
      <c r="F191">
        <v>601</v>
      </c>
      <c r="G191">
        <v>317</v>
      </c>
      <c r="H191">
        <f t="shared" si="37"/>
        <v>0.52745424292845255</v>
      </c>
      <c r="I191">
        <v>34</v>
      </c>
      <c r="J191">
        <v>97</v>
      </c>
      <c r="K191">
        <v>65</v>
      </c>
      <c r="L191">
        <v>98</v>
      </c>
      <c r="M191">
        <v>6</v>
      </c>
      <c r="N191">
        <f t="shared" si="26"/>
        <v>300</v>
      </c>
      <c r="O191">
        <f t="shared" si="27"/>
        <v>0.11333333333333333</v>
      </c>
      <c r="P191">
        <f t="shared" si="28"/>
        <v>0.32333333333333331</v>
      </c>
      <c r="Q191">
        <f t="shared" si="29"/>
        <v>0.21666666666666667</v>
      </c>
      <c r="R191">
        <f t="shared" si="30"/>
        <v>0.32666666666666666</v>
      </c>
      <c r="S191">
        <f t="shared" si="31"/>
        <v>0.02</v>
      </c>
      <c r="T191">
        <f t="shared" si="32"/>
        <v>0.32666666666666666</v>
      </c>
      <c r="U191" t="str">
        <f t="shared" si="33"/>
        <v>Reagan</v>
      </c>
    </row>
    <row r="192" spans="1:21" x14ac:dyDescent="0.3">
      <c r="A192" t="str">
        <f t="shared" si="24"/>
        <v>11-007</v>
      </c>
      <c r="B192" t="s">
        <v>161</v>
      </c>
      <c r="C192">
        <v>11</v>
      </c>
      <c r="D192" t="s">
        <v>41</v>
      </c>
      <c r="E192" t="s">
        <v>442</v>
      </c>
      <c r="F192">
        <v>1199</v>
      </c>
      <c r="G192">
        <v>810</v>
      </c>
      <c r="H192">
        <f t="shared" si="37"/>
        <v>0.67556296914095082</v>
      </c>
      <c r="I192">
        <v>48</v>
      </c>
      <c r="J192">
        <v>157</v>
      </c>
      <c r="K192">
        <v>82</v>
      </c>
      <c r="L192">
        <v>453</v>
      </c>
      <c r="M192">
        <v>1</v>
      </c>
      <c r="N192">
        <f t="shared" si="26"/>
        <v>741</v>
      </c>
      <c r="O192">
        <f t="shared" si="27"/>
        <v>6.4777327935222673E-2</v>
      </c>
      <c r="P192">
        <f t="shared" si="28"/>
        <v>0.21187584345479082</v>
      </c>
      <c r="Q192">
        <f t="shared" si="29"/>
        <v>0.1106612685560054</v>
      </c>
      <c r="R192">
        <f t="shared" si="30"/>
        <v>0.61133603238866396</v>
      </c>
      <c r="S192">
        <f t="shared" si="31"/>
        <v>1.3495276653171389E-3</v>
      </c>
      <c r="T192">
        <f t="shared" si="32"/>
        <v>0.61133603238866396</v>
      </c>
      <c r="U192" t="str">
        <f t="shared" si="33"/>
        <v>Reagan</v>
      </c>
    </row>
    <row r="193" spans="1:21" x14ac:dyDescent="0.3">
      <c r="A193" t="str">
        <f t="shared" si="24"/>
        <v>11-008</v>
      </c>
      <c r="B193" t="s">
        <v>162</v>
      </c>
      <c r="C193">
        <v>11</v>
      </c>
      <c r="D193" t="s">
        <v>41</v>
      </c>
      <c r="E193" t="s">
        <v>442</v>
      </c>
      <c r="F193">
        <v>1344</v>
      </c>
      <c r="G193">
        <v>913</v>
      </c>
      <c r="H193">
        <f t="shared" si="37"/>
        <v>0.67931547619047616</v>
      </c>
      <c r="I193">
        <v>46</v>
      </c>
      <c r="J193">
        <v>161</v>
      </c>
      <c r="K193">
        <v>93</v>
      </c>
      <c r="L193">
        <v>548</v>
      </c>
      <c r="M193">
        <v>5</v>
      </c>
      <c r="N193">
        <f t="shared" si="26"/>
        <v>853</v>
      </c>
      <c r="O193">
        <f t="shared" si="27"/>
        <v>5.3927315357561546E-2</v>
      </c>
      <c r="P193">
        <f t="shared" si="28"/>
        <v>0.18874560375146543</v>
      </c>
      <c r="Q193">
        <f t="shared" si="29"/>
        <v>0.10902696365767878</v>
      </c>
      <c r="R193">
        <f t="shared" si="30"/>
        <v>0.64243845252051579</v>
      </c>
      <c r="S193">
        <f t="shared" si="31"/>
        <v>5.8616647127784291E-3</v>
      </c>
      <c r="T193">
        <f t="shared" si="32"/>
        <v>0.64243845252051579</v>
      </c>
      <c r="U193" t="str">
        <f t="shared" si="33"/>
        <v>Reagan</v>
      </c>
    </row>
    <row r="194" spans="1:21" x14ac:dyDescent="0.3">
      <c r="A194" t="str">
        <f t="shared" ref="A194:A257" si="38">REPT("0",2-LEN(C194))&amp;C194&amp;"-"&amp;IF(C194=C193,REPT("0",3-LEN(RIGHT(A193,3)/1+1)),"00")&amp;IF(C194=C193,RIGHT(A193,3)/1+1,1)</f>
        <v>11-009</v>
      </c>
      <c r="B194" t="s">
        <v>163</v>
      </c>
      <c r="C194">
        <v>11</v>
      </c>
      <c r="D194" t="s">
        <v>41</v>
      </c>
      <c r="E194" t="s">
        <v>442</v>
      </c>
      <c r="F194">
        <v>1710</v>
      </c>
      <c r="G194">
        <v>1108</v>
      </c>
      <c r="H194">
        <f t="shared" si="37"/>
        <v>0.64795321637426906</v>
      </c>
      <c r="I194">
        <v>65</v>
      </c>
      <c r="J194">
        <v>199</v>
      </c>
      <c r="K194">
        <v>112</v>
      </c>
      <c r="L194">
        <v>677</v>
      </c>
      <c r="M194">
        <v>6</v>
      </c>
      <c r="N194">
        <f t="shared" si="26"/>
        <v>1059</v>
      </c>
      <c r="O194">
        <f t="shared" si="27"/>
        <v>6.1378659112370164E-2</v>
      </c>
      <c r="P194">
        <f t="shared" si="28"/>
        <v>0.18791312559017942</v>
      </c>
      <c r="Q194">
        <f t="shared" si="29"/>
        <v>0.10576015108593012</v>
      </c>
      <c r="R194">
        <f t="shared" si="30"/>
        <v>0.6392823418319169</v>
      </c>
      <c r="S194">
        <f t="shared" si="31"/>
        <v>5.6657223796033997E-3</v>
      </c>
      <c r="T194">
        <f t="shared" si="32"/>
        <v>0.6392823418319169</v>
      </c>
      <c r="U194" t="str">
        <f t="shared" si="33"/>
        <v>Reagan</v>
      </c>
    </row>
    <row r="195" spans="1:21" x14ac:dyDescent="0.3">
      <c r="A195" t="str">
        <f t="shared" si="38"/>
        <v>11-010</v>
      </c>
      <c r="B195" t="s">
        <v>164</v>
      </c>
      <c r="C195">
        <v>11</v>
      </c>
      <c r="D195" t="s">
        <v>41</v>
      </c>
      <c r="E195" t="s">
        <v>442</v>
      </c>
      <c r="F195">
        <v>1006</v>
      </c>
      <c r="G195">
        <v>586</v>
      </c>
      <c r="H195">
        <f t="shared" si="37"/>
        <v>0.58250497017892644</v>
      </c>
      <c r="I195">
        <v>30</v>
      </c>
      <c r="J195">
        <v>111</v>
      </c>
      <c r="K195">
        <v>73</v>
      </c>
      <c r="L195">
        <v>329</v>
      </c>
      <c r="M195">
        <v>2</v>
      </c>
      <c r="N195">
        <f t="shared" ref="N195:N258" si="39">SUM(I195:M195)</f>
        <v>545</v>
      </c>
      <c r="O195">
        <f t="shared" ref="O195:O258" si="40">I195/$N195</f>
        <v>5.5045871559633031E-2</v>
      </c>
      <c r="P195">
        <f t="shared" ref="P195:P258" si="41">J195/$N195</f>
        <v>0.20366972477064221</v>
      </c>
      <c r="Q195">
        <f t="shared" ref="Q195:Q258" si="42">K195/$N195</f>
        <v>0.13394495412844037</v>
      </c>
      <c r="R195">
        <f t="shared" ref="R195:R258" si="43">L195/$N195</f>
        <v>0.60366972477064218</v>
      </c>
      <c r="S195">
        <f t="shared" ref="S195:S258" si="44">M195/$N195</f>
        <v>3.669724770642202E-3</v>
      </c>
      <c r="T195">
        <f t="shared" ref="T195:T258" si="45">IF(N195=0,10,IF(MAX(I195:M195)=LARGE(I195:M195,2),9,IF(L195=MAX(I195:M195),R195,IF(I195=MAX(I195:M195),O195+1,IF(J195=MAX(I195:M195),P195+2,IF(K195=MAX(I195:M195),Q195+3,-1))))))</f>
        <v>0.60366972477064218</v>
      </c>
      <c r="U195" t="str">
        <f t="shared" ref="U195:U258" si="46">IF(N195=0,"No Votes",IF(MAX(I195:M195)=LARGE(I195:M195,2),"Tie",IF(L195=MAX(I195:M195),"Reagan",IF(I195=MAX(I195:M195),"Anderson",IF(J195=MAX(I195:M195),"Carter",IF(K195=MAX(I195:M195),"Clark",-1))))))</f>
        <v>Reagan</v>
      </c>
    </row>
    <row r="196" spans="1:21" x14ac:dyDescent="0.3">
      <c r="A196" t="str">
        <f t="shared" si="38"/>
        <v>11-011</v>
      </c>
      <c r="B196" t="s">
        <v>165</v>
      </c>
      <c r="C196">
        <v>11</v>
      </c>
      <c r="D196" t="s">
        <v>41</v>
      </c>
      <c r="E196" t="s">
        <v>442</v>
      </c>
      <c r="F196">
        <v>1838</v>
      </c>
      <c r="G196">
        <v>1092</v>
      </c>
      <c r="H196">
        <f t="shared" si="37"/>
        <v>0.59412404787812845</v>
      </c>
      <c r="I196">
        <v>70</v>
      </c>
      <c r="J196">
        <v>217</v>
      </c>
      <c r="K196">
        <v>94</v>
      </c>
      <c r="L196">
        <v>670</v>
      </c>
      <c r="M196">
        <v>4</v>
      </c>
      <c r="N196">
        <f t="shared" si="39"/>
        <v>1055</v>
      </c>
      <c r="O196">
        <f t="shared" si="40"/>
        <v>6.6350710900473939E-2</v>
      </c>
      <c r="P196">
        <f t="shared" si="41"/>
        <v>0.20568720379146918</v>
      </c>
      <c r="Q196">
        <f t="shared" si="42"/>
        <v>8.9099526066350715E-2</v>
      </c>
      <c r="R196">
        <f t="shared" si="43"/>
        <v>0.63507109004739337</v>
      </c>
      <c r="S196">
        <f t="shared" si="44"/>
        <v>3.7914691943127963E-3</v>
      </c>
      <c r="T196">
        <f t="shared" si="45"/>
        <v>0.63507109004739337</v>
      </c>
      <c r="U196" t="str">
        <f t="shared" si="46"/>
        <v>Reagan</v>
      </c>
    </row>
    <row r="197" spans="1:21" x14ac:dyDescent="0.3">
      <c r="A197" t="str">
        <f t="shared" si="38"/>
        <v>11-012</v>
      </c>
      <c r="B197" t="s">
        <v>166</v>
      </c>
      <c r="C197">
        <v>11</v>
      </c>
      <c r="D197" t="s">
        <v>41</v>
      </c>
      <c r="E197" t="s">
        <v>442</v>
      </c>
      <c r="F197">
        <v>1877</v>
      </c>
      <c r="G197">
        <v>1101</v>
      </c>
      <c r="H197">
        <f t="shared" si="37"/>
        <v>0.58657432072456051</v>
      </c>
      <c r="I197">
        <v>77</v>
      </c>
      <c r="J197">
        <v>200</v>
      </c>
      <c r="K197">
        <v>142</v>
      </c>
      <c r="L197">
        <v>614</v>
      </c>
      <c r="M197">
        <v>4</v>
      </c>
      <c r="N197">
        <f t="shared" si="39"/>
        <v>1037</v>
      </c>
      <c r="O197">
        <f t="shared" si="40"/>
        <v>7.4252651880424306E-2</v>
      </c>
      <c r="P197">
        <f t="shared" si="41"/>
        <v>0.19286403085824494</v>
      </c>
      <c r="Q197">
        <f t="shared" si="42"/>
        <v>0.1369334619093539</v>
      </c>
      <c r="R197">
        <f t="shared" si="43"/>
        <v>0.59209257473481192</v>
      </c>
      <c r="S197">
        <f t="shared" si="44"/>
        <v>3.8572806171648989E-3</v>
      </c>
      <c r="T197">
        <f t="shared" si="45"/>
        <v>0.59209257473481192</v>
      </c>
      <c r="U197" t="str">
        <f t="shared" si="46"/>
        <v>Reagan</v>
      </c>
    </row>
    <row r="198" spans="1:21" x14ac:dyDescent="0.3">
      <c r="A198" t="str">
        <f t="shared" si="38"/>
        <v>11-013</v>
      </c>
      <c r="B198" t="s">
        <v>167</v>
      </c>
      <c r="C198">
        <v>11</v>
      </c>
      <c r="D198" t="s">
        <v>41</v>
      </c>
      <c r="E198" t="s">
        <v>442</v>
      </c>
      <c r="F198">
        <v>1431</v>
      </c>
      <c r="G198">
        <v>968</v>
      </c>
      <c r="H198">
        <f t="shared" si="37"/>
        <v>0.67645003494060096</v>
      </c>
      <c r="I198">
        <v>57</v>
      </c>
      <c r="J198">
        <v>151</v>
      </c>
      <c r="K198">
        <v>100</v>
      </c>
      <c r="L198">
        <v>601</v>
      </c>
      <c r="M198">
        <v>3</v>
      </c>
      <c r="N198">
        <f t="shared" si="39"/>
        <v>912</v>
      </c>
      <c r="O198">
        <f t="shared" si="40"/>
        <v>6.25E-2</v>
      </c>
      <c r="P198">
        <f t="shared" si="41"/>
        <v>0.16557017543859648</v>
      </c>
      <c r="Q198">
        <f t="shared" si="42"/>
        <v>0.10964912280701754</v>
      </c>
      <c r="R198">
        <f t="shared" si="43"/>
        <v>0.65899122807017541</v>
      </c>
      <c r="S198">
        <f t="shared" si="44"/>
        <v>3.2894736842105261E-3</v>
      </c>
      <c r="T198">
        <f t="shared" si="45"/>
        <v>0.65899122807017541</v>
      </c>
      <c r="U198" t="str">
        <f t="shared" si="46"/>
        <v>Reagan</v>
      </c>
    </row>
    <row r="199" spans="1:21" x14ac:dyDescent="0.3">
      <c r="A199" t="str">
        <f t="shared" si="38"/>
        <v>11-014</v>
      </c>
      <c r="B199" t="s">
        <v>168</v>
      </c>
      <c r="C199">
        <v>11</v>
      </c>
      <c r="D199" t="s">
        <v>41</v>
      </c>
      <c r="E199" t="s">
        <v>442</v>
      </c>
      <c r="F199">
        <v>1758</v>
      </c>
      <c r="G199">
        <v>942</v>
      </c>
      <c r="H199">
        <f t="shared" si="37"/>
        <v>0.53583617747440271</v>
      </c>
      <c r="I199">
        <v>53</v>
      </c>
      <c r="J199">
        <v>213</v>
      </c>
      <c r="K199">
        <v>104</v>
      </c>
      <c r="L199">
        <v>542</v>
      </c>
      <c r="M199">
        <v>4</v>
      </c>
      <c r="N199">
        <f t="shared" si="39"/>
        <v>916</v>
      </c>
      <c r="O199">
        <f t="shared" si="40"/>
        <v>5.7860262008733628E-2</v>
      </c>
      <c r="P199">
        <f t="shared" si="41"/>
        <v>0.23253275109170304</v>
      </c>
      <c r="Q199">
        <f t="shared" si="42"/>
        <v>0.11353711790393013</v>
      </c>
      <c r="R199">
        <f t="shared" si="43"/>
        <v>0.59170305676855894</v>
      </c>
      <c r="S199">
        <f t="shared" si="44"/>
        <v>4.3668122270742356E-3</v>
      </c>
      <c r="T199">
        <f t="shared" si="45"/>
        <v>0.59170305676855894</v>
      </c>
      <c r="U199" t="str">
        <f t="shared" si="46"/>
        <v>Reagan</v>
      </c>
    </row>
    <row r="200" spans="1:21" x14ac:dyDescent="0.3">
      <c r="A200" t="str">
        <f t="shared" si="38"/>
        <v>11-015</v>
      </c>
      <c r="B200" t="s">
        <v>169</v>
      </c>
      <c r="C200">
        <v>11</v>
      </c>
      <c r="D200" t="s">
        <v>41</v>
      </c>
      <c r="E200" t="s">
        <v>442</v>
      </c>
      <c r="F200">
        <v>1970</v>
      </c>
      <c r="G200">
        <v>889</v>
      </c>
      <c r="H200">
        <f t="shared" si="37"/>
        <v>0.45126903553299491</v>
      </c>
      <c r="I200">
        <v>55</v>
      </c>
      <c r="J200">
        <v>210</v>
      </c>
      <c r="K200">
        <v>109</v>
      </c>
      <c r="L200">
        <v>438</v>
      </c>
      <c r="M200">
        <v>8</v>
      </c>
      <c r="N200">
        <f t="shared" si="39"/>
        <v>820</v>
      </c>
      <c r="O200">
        <f t="shared" si="40"/>
        <v>6.7073170731707321E-2</v>
      </c>
      <c r="P200">
        <f t="shared" si="41"/>
        <v>0.25609756097560976</v>
      </c>
      <c r="Q200">
        <f t="shared" si="42"/>
        <v>0.13292682926829269</v>
      </c>
      <c r="R200">
        <f t="shared" si="43"/>
        <v>0.53414634146341466</v>
      </c>
      <c r="S200">
        <f t="shared" si="44"/>
        <v>9.7560975609756097E-3</v>
      </c>
      <c r="T200">
        <f t="shared" si="45"/>
        <v>0.53414634146341466</v>
      </c>
      <c r="U200" t="str">
        <f t="shared" si="46"/>
        <v>Reagan</v>
      </c>
    </row>
    <row r="201" spans="1:21" x14ac:dyDescent="0.3">
      <c r="A201" t="str">
        <f t="shared" si="38"/>
        <v>11-016</v>
      </c>
      <c r="B201" t="s">
        <v>170</v>
      </c>
      <c r="C201">
        <v>11</v>
      </c>
      <c r="D201" t="s">
        <v>41</v>
      </c>
      <c r="E201" t="s">
        <v>442</v>
      </c>
      <c r="F201">
        <v>1434</v>
      </c>
      <c r="G201">
        <v>691</v>
      </c>
      <c r="H201">
        <f t="shared" si="37"/>
        <v>0.48186889818688983</v>
      </c>
      <c r="I201">
        <v>39</v>
      </c>
      <c r="J201">
        <v>125</v>
      </c>
      <c r="K201">
        <v>78</v>
      </c>
      <c r="L201">
        <v>404</v>
      </c>
      <c r="M201">
        <v>1</v>
      </c>
      <c r="N201">
        <f t="shared" si="39"/>
        <v>647</v>
      </c>
      <c r="O201">
        <f t="shared" si="40"/>
        <v>6.0278207109737247E-2</v>
      </c>
      <c r="P201">
        <f t="shared" si="41"/>
        <v>0.19319938176197837</v>
      </c>
      <c r="Q201">
        <f t="shared" si="42"/>
        <v>0.12055641421947449</v>
      </c>
      <c r="R201">
        <f t="shared" si="43"/>
        <v>0.62442040185471404</v>
      </c>
      <c r="S201">
        <f t="shared" si="44"/>
        <v>1.5455950540958269E-3</v>
      </c>
      <c r="T201">
        <f t="shared" si="45"/>
        <v>0.62442040185471404</v>
      </c>
      <c r="U201" t="str">
        <f t="shared" si="46"/>
        <v>Reagan</v>
      </c>
    </row>
    <row r="202" spans="1:21" x14ac:dyDescent="0.3">
      <c r="A202" t="str">
        <f t="shared" si="38"/>
        <v>11-017</v>
      </c>
      <c r="B202" t="s">
        <v>171</v>
      </c>
      <c r="C202">
        <v>11</v>
      </c>
      <c r="D202" t="s">
        <v>41</v>
      </c>
      <c r="E202" t="s">
        <v>442</v>
      </c>
      <c r="F202">
        <v>1859</v>
      </c>
      <c r="G202">
        <v>1166</v>
      </c>
      <c r="H202">
        <f t="shared" si="37"/>
        <v>0.62721893491124259</v>
      </c>
      <c r="I202">
        <v>61</v>
      </c>
      <c r="J202">
        <v>175</v>
      </c>
      <c r="K202">
        <v>117</v>
      </c>
      <c r="L202">
        <v>735</v>
      </c>
      <c r="M202">
        <v>5</v>
      </c>
      <c r="N202">
        <f t="shared" si="39"/>
        <v>1093</v>
      </c>
      <c r="O202">
        <f t="shared" si="40"/>
        <v>5.5809698078682524E-2</v>
      </c>
      <c r="P202">
        <f t="shared" si="41"/>
        <v>0.16010978956999086</v>
      </c>
      <c r="Q202">
        <f t="shared" si="42"/>
        <v>0.10704483074107959</v>
      </c>
      <c r="R202">
        <f t="shared" si="43"/>
        <v>0.67246111619396154</v>
      </c>
      <c r="S202">
        <f t="shared" si="44"/>
        <v>4.5745654162854532E-3</v>
      </c>
      <c r="T202">
        <f t="shared" si="45"/>
        <v>0.67246111619396154</v>
      </c>
      <c r="U202" t="str">
        <f t="shared" si="46"/>
        <v>Reagan</v>
      </c>
    </row>
    <row r="203" spans="1:21" x14ac:dyDescent="0.3">
      <c r="A203" t="str">
        <f t="shared" si="38"/>
        <v>11-018</v>
      </c>
      <c r="B203" t="s">
        <v>172</v>
      </c>
      <c r="C203">
        <v>11</v>
      </c>
      <c r="D203" t="s">
        <v>41</v>
      </c>
      <c r="E203" t="s">
        <v>442</v>
      </c>
      <c r="F203">
        <v>928</v>
      </c>
      <c r="G203">
        <v>652</v>
      </c>
      <c r="H203">
        <f t="shared" si="37"/>
        <v>0.70258620689655171</v>
      </c>
      <c r="I203">
        <v>38</v>
      </c>
      <c r="J203">
        <v>110</v>
      </c>
      <c r="K203">
        <v>71</v>
      </c>
      <c r="L203">
        <v>400</v>
      </c>
      <c r="M203">
        <v>4</v>
      </c>
      <c r="N203">
        <f t="shared" si="39"/>
        <v>623</v>
      </c>
      <c r="O203">
        <f t="shared" si="40"/>
        <v>6.0995184590690206E-2</v>
      </c>
      <c r="P203">
        <f t="shared" si="41"/>
        <v>0.17656500802568217</v>
      </c>
      <c r="Q203">
        <f t="shared" si="42"/>
        <v>0.11396468699839486</v>
      </c>
      <c r="R203">
        <f t="shared" si="43"/>
        <v>0.6420545746388443</v>
      </c>
      <c r="S203">
        <f t="shared" si="44"/>
        <v>6.420545746388443E-3</v>
      </c>
      <c r="T203">
        <f t="shared" si="45"/>
        <v>0.6420545746388443</v>
      </c>
      <c r="U203" t="str">
        <f t="shared" si="46"/>
        <v>Reagan</v>
      </c>
    </row>
    <row r="204" spans="1:21" x14ac:dyDescent="0.3">
      <c r="A204" t="str">
        <f t="shared" si="38"/>
        <v>11-019</v>
      </c>
      <c r="B204" t="s">
        <v>38</v>
      </c>
      <c r="C204">
        <v>11</v>
      </c>
      <c r="D204" t="s">
        <v>42</v>
      </c>
      <c r="E204">
        <v>0</v>
      </c>
      <c r="F204">
        <v>0</v>
      </c>
      <c r="G204">
        <v>1641</v>
      </c>
      <c r="I204">
        <v>128</v>
      </c>
      <c r="J204">
        <v>328</v>
      </c>
      <c r="K204">
        <v>136</v>
      </c>
      <c r="L204">
        <v>988</v>
      </c>
      <c r="M204">
        <v>0</v>
      </c>
      <c r="N204">
        <f t="shared" si="39"/>
        <v>1580</v>
      </c>
      <c r="O204">
        <f t="shared" si="40"/>
        <v>8.1012658227848103E-2</v>
      </c>
      <c r="P204">
        <f t="shared" si="41"/>
        <v>0.20759493670886076</v>
      </c>
      <c r="Q204">
        <f t="shared" si="42"/>
        <v>8.6075949367088608E-2</v>
      </c>
      <c r="R204">
        <f t="shared" si="43"/>
        <v>0.62531645569620253</v>
      </c>
      <c r="S204">
        <f t="shared" si="44"/>
        <v>0</v>
      </c>
      <c r="T204">
        <f t="shared" si="45"/>
        <v>0.62531645569620253</v>
      </c>
      <c r="U204" t="str">
        <f t="shared" si="46"/>
        <v>Reagan</v>
      </c>
    </row>
    <row r="205" spans="1:21" x14ac:dyDescent="0.3">
      <c r="A205" t="str">
        <f t="shared" si="38"/>
        <v>11-020</v>
      </c>
      <c r="B205" t="s">
        <v>39</v>
      </c>
      <c r="C205">
        <v>11</v>
      </c>
      <c r="D205" t="s">
        <v>43</v>
      </c>
      <c r="E205">
        <v>0</v>
      </c>
      <c r="F205">
        <v>0</v>
      </c>
      <c r="G205">
        <v>0</v>
      </c>
      <c r="I205">
        <v>48</v>
      </c>
      <c r="J205">
        <v>151</v>
      </c>
      <c r="K205">
        <v>94</v>
      </c>
      <c r="L205">
        <v>348</v>
      </c>
      <c r="M205">
        <v>2</v>
      </c>
      <c r="N205">
        <f t="shared" si="39"/>
        <v>643</v>
      </c>
      <c r="O205">
        <f t="shared" si="40"/>
        <v>7.4650077760497674E-2</v>
      </c>
      <c r="P205">
        <f t="shared" si="41"/>
        <v>0.23483670295489892</v>
      </c>
      <c r="Q205">
        <f t="shared" si="42"/>
        <v>0.14618973561430793</v>
      </c>
      <c r="R205">
        <f t="shared" si="43"/>
        <v>0.54121306376360812</v>
      </c>
      <c r="S205">
        <f t="shared" si="44"/>
        <v>3.1104199066874028E-3</v>
      </c>
      <c r="T205">
        <f t="shared" si="45"/>
        <v>0.54121306376360812</v>
      </c>
      <c r="U205" t="str">
        <f t="shared" si="46"/>
        <v>Reagan</v>
      </c>
    </row>
    <row r="206" spans="1:21" x14ac:dyDescent="0.3">
      <c r="A206" t="str">
        <f t="shared" si="38"/>
        <v>11-021</v>
      </c>
      <c r="B206" t="s">
        <v>40</v>
      </c>
      <c r="C206">
        <v>11</v>
      </c>
      <c r="D206" t="s">
        <v>44</v>
      </c>
      <c r="E206">
        <v>0</v>
      </c>
      <c r="F206">
        <v>24912</v>
      </c>
      <c r="G206">
        <v>16182</v>
      </c>
      <c r="H206">
        <v>64.900000000000006</v>
      </c>
      <c r="I206">
        <v>1016</v>
      </c>
      <c r="J206">
        <v>3308</v>
      </c>
      <c r="K206">
        <v>1824</v>
      </c>
      <c r="L206">
        <v>9741</v>
      </c>
      <c r="M206">
        <v>77</v>
      </c>
      <c r="N206">
        <f t="shared" si="39"/>
        <v>15966</v>
      </c>
      <c r="O206">
        <f t="shared" si="40"/>
        <v>6.3635224852812228E-2</v>
      </c>
      <c r="P206">
        <f t="shared" si="41"/>
        <v>0.20719027934360515</v>
      </c>
      <c r="Q206">
        <f t="shared" si="42"/>
        <v>0.11424276587748966</v>
      </c>
      <c r="R206">
        <f t="shared" si="43"/>
        <v>0.61010898158587001</v>
      </c>
      <c r="S206">
        <f t="shared" si="44"/>
        <v>4.8227483402229739E-3</v>
      </c>
      <c r="T206">
        <f t="shared" si="45"/>
        <v>0.61010898158587001</v>
      </c>
      <c r="U206" t="str">
        <f t="shared" si="46"/>
        <v>Reagan</v>
      </c>
    </row>
    <row r="207" spans="1:21" x14ac:dyDescent="0.3">
      <c r="A207" t="str">
        <f t="shared" si="38"/>
        <v>12-001</v>
      </c>
      <c r="B207" t="s">
        <v>173</v>
      </c>
      <c r="C207">
        <v>12</v>
      </c>
      <c r="D207" t="s">
        <v>41</v>
      </c>
      <c r="E207" t="s">
        <v>442</v>
      </c>
      <c r="F207">
        <v>1065</v>
      </c>
      <c r="G207">
        <v>676</v>
      </c>
      <c r="H207">
        <f t="shared" ref="H207:H221" si="47">G207/F207</f>
        <v>0.63474178403755865</v>
      </c>
      <c r="I207">
        <v>63</v>
      </c>
      <c r="J207">
        <v>124</v>
      </c>
      <c r="K207">
        <v>65</v>
      </c>
      <c r="L207">
        <v>396</v>
      </c>
      <c r="M207">
        <v>3</v>
      </c>
      <c r="N207">
        <f t="shared" si="39"/>
        <v>651</v>
      </c>
      <c r="O207">
        <f t="shared" si="40"/>
        <v>9.6774193548387094E-2</v>
      </c>
      <c r="P207">
        <f t="shared" si="41"/>
        <v>0.19047619047619047</v>
      </c>
      <c r="Q207">
        <f t="shared" si="42"/>
        <v>9.9846390168970817E-2</v>
      </c>
      <c r="R207">
        <f t="shared" si="43"/>
        <v>0.60829493087557607</v>
      </c>
      <c r="S207">
        <f t="shared" si="44"/>
        <v>4.608294930875576E-3</v>
      </c>
      <c r="T207">
        <f t="shared" si="45"/>
        <v>0.60829493087557607</v>
      </c>
      <c r="U207" t="str">
        <f t="shared" si="46"/>
        <v>Reagan</v>
      </c>
    </row>
    <row r="208" spans="1:21" x14ac:dyDescent="0.3">
      <c r="A208" t="str">
        <f t="shared" si="38"/>
        <v>12-002</v>
      </c>
      <c r="B208" t="s">
        <v>174</v>
      </c>
      <c r="C208">
        <v>12</v>
      </c>
      <c r="D208" t="s">
        <v>41</v>
      </c>
      <c r="E208" t="s">
        <v>442</v>
      </c>
      <c r="F208">
        <v>833</v>
      </c>
      <c r="G208">
        <v>487</v>
      </c>
      <c r="H208">
        <f t="shared" si="47"/>
        <v>0.58463385354141661</v>
      </c>
      <c r="I208">
        <v>28</v>
      </c>
      <c r="J208">
        <v>86</v>
      </c>
      <c r="K208">
        <v>39</v>
      </c>
      <c r="L208">
        <v>317</v>
      </c>
      <c r="M208">
        <v>2</v>
      </c>
      <c r="N208">
        <f t="shared" si="39"/>
        <v>472</v>
      </c>
      <c r="O208">
        <f t="shared" si="40"/>
        <v>5.9322033898305086E-2</v>
      </c>
      <c r="P208">
        <f t="shared" si="41"/>
        <v>0.18220338983050846</v>
      </c>
      <c r="Q208">
        <f t="shared" si="42"/>
        <v>8.2627118644067798E-2</v>
      </c>
      <c r="R208">
        <f t="shared" si="43"/>
        <v>0.67161016949152541</v>
      </c>
      <c r="S208">
        <f t="shared" si="44"/>
        <v>4.2372881355932203E-3</v>
      </c>
      <c r="T208">
        <f t="shared" si="45"/>
        <v>0.67161016949152541</v>
      </c>
      <c r="U208" t="str">
        <f t="shared" si="46"/>
        <v>Reagan</v>
      </c>
    </row>
    <row r="209" spans="1:21" x14ac:dyDescent="0.3">
      <c r="A209" t="str">
        <f t="shared" si="38"/>
        <v>12-003</v>
      </c>
      <c r="B209" t="s">
        <v>175</v>
      </c>
      <c r="C209">
        <v>12</v>
      </c>
      <c r="D209" t="s">
        <v>41</v>
      </c>
      <c r="E209" t="s">
        <v>442</v>
      </c>
      <c r="F209">
        <v>825</v>
      </c>
      <c r="G209">
        <v>514</v>
      </c>
      <c r="H209">
        <f t="shared" si="47"/>
        <v>0.62303030303030305</v>
      </c>
      <c r="I209">
        <v>22</v>
      </c>
      <c r="J209">
        <v>91</v>
      </c>
      <c r="K209">
        <v>37</v>
      </c>
      <c r="L209">
        <v>341</v>
      </c>
      <c r="M209">
        <v>3</v>
      </c>
      <c r="N209">
        <f t="shared" si="39"/>
        <v>494</v>
      </c>
      <c r="O209">
        <f t="shared" si="40"/>
        <v>4.4534412955465584E-2</v>
      </c>
      <c r="P209">
        <f t="shared" si="41"/>
        <v>0.18421052631578946</v>
      </c>
      <c r="Q209">
        <f t="shared" si="42"/>
        <v>7.4898785425101214E-2</v>
      </c>
      <c r="R209">
        <f t="shared" si="43"/>
        <v>0.69028340080971662</v>
      </c>
      <c r="S209">
        <f t="shared" si="44"/>
        <v>6.0728744939271256E-3</v>
      </c>
      <c r="T209">
        <f t="shared" si="45"/>
        <v>0.69028340080971662</v>
      </c>
      <c r="U209" t="str">
        <f t="shared" si="46"/>
        <v>Reagan</v>
      </c>
    </row>
    <row r="210" spans="1:21" x14ac:dyDescent="0.3">
      <c r="A210" t="str">
        <f t="shared" si="38"/>
        <v>12-004</v>
      </c>
      <c r="B210" t="s">
        <v>186</v>
      </c>
      <c r="C210">
        <v>12</v>
      </c>
      <c r="D210" t="s">
        <v>41</v>
      </c>
      <c r="E210" t="s">
        <v>442</v>
      </c>
      <c r="F210">
        <v>1318</v>
      </c>
      <c r="G210">
        <v>788</v>
      </c>
      <c r="H210">
        <f t="shared" si="47"/>
        <v>0.59787556904400607</v>
      </c>
      <c r="I210">
        <v>57</v>
      </c>
      <c r="J210">
        <v>194</v>
      </c>
      <c r="K210">
        <v>79</v>
      </c>
      <c r="L210">
        <v>415</v>
      </c>
      <c r="M210">
        <v>3</v>
      </c>
      <c r="N210">
        <f t="shared" si="39"/>
        <v>748</v>
      </c>
      <c r="O210">
        <f t="shared" si="40"/>
        <v>7.6203208556149732E-2</v>
      </c>
      <c r="P210">
        <f t="shared" si="41"/>
        <v>0.25935828877005346</v>
      </c>
      <c r="Q210">
        <f t="shared" si="42"/>
        <v>0.10561497326203209</v>
      </c>
      <c r="R210">
        <f t="shared" si="43"/>
        <v>0.55481283422459893</v>
      </c>
      <c r="S210">
        <f t="shared" si="44"/>
        <v>4.0106951871657758E-3</v>
      </c>
      <c r="T210">
        <f t="shared" si="45"/>
        <v>0.55481283422459893</v>
      </c>
      <c r="U210" t="str">
        <f t="shared" si="46"/>
        <v>Reagan</v>
      </c>
    </row>
    <row r="211" spans="1:21" x14ac:dyDescent="0.3">
      <c r="A211" t="str">
        <f t="shared" si="38"/>
        <v>12-005</v>
      </c>
      <c r="B211" s="1" t="s">
        <v>176</v>
      </c>
      <c r="C211">
        <v>12</v>
      </c>
      <c r="D211" t="s">
        <v>41</v>
      </c>
      <c r="E211" t="s">
        <v>442</v>
      </c>
      <c r="F211">
        <v>700</v>
      </c>
      <c r="G211">
        <v>361</v>
      </c>
      <c r="H211">
        <f t="shared" si="47"/>
        <v>0.51571428571428568</v>
      </c>
      <c r="I211">
        <v>36</v>
      </c>
      <c r="J211">
        <v>105</v>
      </c>
      <c r="K211">
        <v>22</v>
      </c>
      <c r="L211">
        <v>177</v>
      </c>
      <c r="M211">
        <v>2</v>
      </c>
      <c r="N211">
        <f t="shared" si="39"/>
        <v>342</v>
      </c>
      <c r="O211">
        <f t="shared" si="40"/>
        <v>0.10526315789473684</v>
      </c>
      <c r="P211">
        <f t="shared" si="41"/>
        <v>0.30701754385964913</v>
      </c>
      <c r="Q211">
        <f t="shared" si="42"/>
        <v>6.4327485380116955E-2</v>
      </c>
      <c r="R211">
        <f t="shared" si="43"/>
        <v>0.51754385964912286</v>
      </c>
      <c r="S211">
        <f t="shared" si="44"/>
        <v>5.8479532163742687E-3</v>
      </c>
      <c r="T211">
        <f t="shared" si="45"/>
        <v>0.51754385964912286</v>
      </c>
      <c r="U211" t="str">
        <f t="shared" si="46"/>
        <v>Reagan</v>
      </c>
    </row>
    <row r="212" spans="1:21" x14ac:dyDescent="0.3">
      <c r="A212" t="str">
        <f t="shared" si="38"/>
        <v>12-006</v>
      </c>
      <c r="B212" t="s">
        <v>177</v>
      </c>
      <c r="C212">
        <v>12</v>
      </c>
      <c r="D212" t="s">
        <v>41</v>
      </c>
      <c r="E212" t="s">
        <v>442</v>
      </c>
      <c r="F212">
        <v>992</v>
      </c>
      <c r="G212">
        <v>510</v>
      </c>
      <c r="H212">
        <f t="shared" si="47"/>
        <v>0.51411290322580649</v>
      </c>
      <c r="I212">
        <v>33</v>
      </c>
      <c r="J212">
        <v>123</v>
      </c>
      <c r="K212">
        <v>60</v>
      </c>
      <c r="L212">
        <v>265</v>
      </c>
      <c r="M212">
        <v>2</v>
      </c>
      <c r="N212">
        <f t="shared" si="39"/>
        <v>483</v>
      </c>
      <c r="O212">
        <f t="shared" si="40"/>
        <v>6.8322981366459631E-2</v>
      </c>
      <c r="P212">
        <f t="shared" si="41"/>
        <v>0.25465838509316768</v>
      </c>
      <c r="Q212">
        <f t="shared" si="42"/>
        <v>0.12422360248447205</v>
      </c>
      <c r="R212">
        <f t="shared" si="43"/>
        <v>0.54865424430641818</v>
      </c>
      <c r="S212">
        <f t="shared" si="44"/>
        <v>4.140786749482402E-3</v>
      </c>
      <c r="T212">
        <f t="shared" si="45"/>
        <v>0.54865424430641818</v>
      </c>
      <c r="U212" t="str">
        <f t="shared" si="46"/>
        <v>Reagan</v>
      </c>
    </row>
    <row r="213" spans="1:21" x14ac:dyDescent="0.3">
      <c r="A213" t="str">
        <f t="shared" si="38"/>
        <v>12-007</v>
      </c>
      <c r="B213" t="s">
        <v>178</v>
      </c>
      <c r="C213">
        <v>12</v>
      </c>
      <c r="D213" t="s">
        <v>41</v>
      </c>
      <c r="E213" t="s">
        <v>442</v>
      </c>
      <c r="F213">
        <v>1402</v>
      </c>
      <c r="G213">
        <v>806</v>
      </c>
      <c r="H213">
        <f t="shared" si="47"/>
        <v>0.57489300998573467</v>
      </c>
      <c r="I213">
        <v>49</v>
      </c>
      <c r="J213">
        <v>170</v>
      </c>
      <c r="K213">
        <v>86</v>
      </c>
      <c r="L213">
        <v>457</v>
      </c>
      <c r="M213">
        <v>4</v>
      </c>
      <c r="N213">
        <f t="shared" si="39"/>
        <v>766</v>
      </c>
      <c r="O213">
        <f t="shared" si="40"/>
        <v>6.3968668407310705E-2</v>
      </c>
      <c r="P213">
        <f t="shared" si="41"/>
        <v>0.22193211488250653</v>
      </c>
      <c r="Q213">
        <f t="shared" si="42"/>
        <v>0.1122715404699739</v>
      </c>
      <c r="R213">
        <f t="shared" si="43"/>
        <v>0.59660574412532641</v>
      </c>
      <c r="S213">
        <f t="shared" si="44"/>
        <v>5.2219321148825066E-3</v>
      </c>
      <c r="T213">
        <f t="shared" si="45"/>
        <v>0.59660574412532641</v>
      </c>
      <c r="U213" t="str">
        <f t="shared" si="46"/>
        <v>Reagan</v>
      </c>
    </row>
    <row r="214" spans="1:21" x14ac:dyDescent="0.3">
      <c r="A214" t="str">
        <f t="shared" si="38"/>
        <v>12-008</v>
      </c>
      <c r="B214" t="s">
        <v>179</v>
      </c>
      <c r="C214">
        <v>12</v>
      </c>
      <c r="D214" t="s">
        <v>41</v>
      </c>
      <c r="E214" t="s">
        <v>442</v>
      </c>
      <c r="F214">
        <v>1052</v>
      </c>
      <c r="G214">
        <v>553</v>
      </c>
      <c r="H214">
        <f t="shared" si="47"/>
        <v>0.5256653992395437</v>
      </c>
      <c r="I214">
        <v>30</v>
      </c>
      <c r="J214">
        <v>80</v>
      </c>
      <c r="K214">
        <v>71</v>
      </c>
      <c r="L214">
        <v>338</v>
      </c>
      <c r="M214">
        <v>2</v>
      </c>
      <c r="N214">
        <f t="shared" si="39"/>
        <v>521</v>
      </c>
      <c r="O214">
        <f t="shared" si="40"/>
        <v>5.7581573896353169E-2</v>
      </c>
      <c r="P214">
        <f t="shared" si="41"/>
        <v>0.15355086372360843</v>
      </c>
      <c r="Q214">
        <f t="shared" si="42"/>
        <v>0.1362763915547025</v>
      </c>
      <c r="R214">
        <f t="shared" si="43"/>
        <v>0.6487523992322457</v>
      </c>
      <c r="S214">
        <f t="shared" si="44"/>
        <v>3.838771593090211E-3</v>
      </c>
      <c r="T214">
        <f t="shared" si="45"/>
        <v>0.6487523992322457</v>
      </c>
      <c r="U214" t="str">
        <f t="shared" si="46"/>
        <v>Reagan</v>
      </c>
    </row>
    <row r="215" spans="1:21" x14ac:dyDescent="0.3">
      <c r="A215" t="str">
        <f t="shared" si="38"/>
        <v>12-009</v>
      </c>
      <c r="B215" t="s">
        <v>180</v>
      </c>
      <c r="C215">
        <v>12</v>
      </c>
      <c r="D215" t="s">
        <v>41</v>
      </c>
      <c r="E215" t="s">
        <v>442</v>
      </c>
      <c r="F215">
        <v>879</v>
      </c>
      <c r="G215">
        <v>477</v>
      </c>
      <c r="H215">
        <f t="shared" si="47"/>
        <v>0.5426621160409556</v>
      </c>
      <c r="I215">
        <v>39</v>
      </c>
      <c r="J215">
        <v>84</v>
      </c>
      <c r="K215">
        <v>46</v>
      </c>
      <c r="L215">
        <v>278</v>
      </c>
      <c r="M215">
        <v>7</v>
      </c>
      <c r="N215">
        <f t="shared" si="39"/>
        <v>454</v>
      </c>
      <c r="O215">
        <f t="shared" si="40"/>
        <v>8.590308370044053E-2</v>
      </c>
      <c r="P215">
        <f t="shared" si="41"/>
        <v>0.18502202643171806</v>
      </c>
      <c r="Q215">
        <f t="shared" si="42"/>
        <v>0.1013215859030837</v>
      </c>
      <c r="R215">
        <f t="shared" si="43"/>
        <v>0.61233480176211452</v>
      </c>
      <c r="S215">
        <f t="shared" si="44"/>
        <v>1.5418502202643172E-2</v>
      </c>
      <c r="T215">
        <f t="shared" si="45"/>
        <v>0.61233480176211452</v>
      </c>
      <c r="U215" t="str">
        <f t="shared" si="46"/>
        <v>Reagan</v>
      </c>
    </row>
    <row r="216" spans="1:21" x14ac:dyDescent="0.3">
      <c r="A216" t="str">
        <f t="shared" si="38"/>
        <v>12-010</v>
      </c>
      <c r="B216" t="s">
        <v>181</v>
      </c>
      <c r="C216">
        <v>12</v>
      </c>
      <c r="D216" t="s">
        <v>41</v>
      </c>
      <c r="E216" t="s">
        <v>442</v>
      </c>
      <c r="F216">
        <v>1043</v>
      </c>
      <c r="G216">
        <v>584</v>
      </c>
      <c r="H216">
        <f t="shared" si="47"/>
        <v>0.55992329817833175</v>
      </c>
      <c r="I216">
        <v>35</v>
      </c>
      <c r="J216">
        <v>110</v>
      </c>
      <c r="K216">
        <v>61</v>
      </c>
      <c r="L216">
        <v>347</v>
      </c>
      <c r="M216">
        <v>5</v>
      </c>
      <c r="N216">
        <f t="shared" si="39"/>
        <v>558</v>
      </c>
      <c r="O216">
        <f t="shared" si="40"/>
        <v>6.2724014336917558E-2</v>
      </c>
      <c r="P216">
        <f t="shared" si="41"/>
        <v>0.1971326164874552</v>
      </c>
      <c r="Q216">
        <f t="shared" si="42"/>
        <v>0.10931899641577061</v>
      </c>
      <c r="R216">
        <f t="shared" si="43"/>
        <v>0.62186379928315416</v>
      </c>
      <c r="S216">
        <f t="shared" si="44"/>
        <v>8.9605734767025085E-3</v>
      </c>
      <c r="T216">
        <f t="shared" si="45"/>
        <v>0.62186379928315416</v>
      </c>
      <c r="U216" t="str">
        <f t="shared" si="46"/>
        <v>Reagan</v>
      </c>
    </row>
    <row r="217" spans="1:21" x14ac:dyDescent="0.3">
      <c r="A217" t="str">
        <f t="shared" si="38"/>
        <v>12-011</v>
      </c>
      <c r="B217" t="s">
        <v>182</v>
      </c>
      <c r="C217">
        <v>12</v>
      </c>
      <c r="D217" t="s">
        <v>41</v>
      </c>
      <c r="E217" t="s">
        <v>442</v>
      </c>
      <c r="F217">
        <v>1413</v>
      </c>
      <c r="G217">
        <v>778</v>
      </c>
      <c r="H217">
        <f t="shared" si="47"/>
        <v>0.55060155697098367</v>
      </c>
      <c r="I217">
        <v>38</v>
      </c>
      <c r="J217">
        <v>117</v>
      </c>
      <c r="K217">
        <v>77</v>
      </c>
      <c r="L217">
        <v>489</v>
      </c>
      <c r="M217">
        <v>2</v>
      </c>
      <c r="N217">
        <f t="shared" si="39"/>
        <v>723</v>
      </c>
      <c r="O217">
        <f t="shared" si="40"/>
        <v>5.2558782849239281E-2</v>
      </c>
      <c r="P217">
        <f t="shared" si="41"/>
        <v>0.16182572614107885</v>
      </c>
      <c r="Q217">
        <f t="shared" si="42"/>
        <v>0.10650069156293222</v>
      </c>
      <c r="R217">
        <f t="shared" si="43"/>
        <v>0.67634854771784236</v>
      </c>
      <c r="S217">
        <f t="shared" si="44"/>
        <v>2.7662517289073307E-3</v>
      </c>
      <c r="T217">
        <f t="shared" si="45"/>
        <v>0.67634854771784236</v>
      </c>
      <c r="U217" t="str">
        <f t="shared" si="46"/>
        <v>Reagan</v>
      </c>
    </row>
    <row r="218" spans="1:21" x14ac:dyDescent="0.3">
      <c r="A218" t="str">
        <f t="shared" si="38"/>
        <v>12-012</v>
      </c>
      <c r="B218" t="s">
        <v>183</v>
      </c>
      <c r="C218">
        <v>12</v>
      </c>
      <c r="D218" t="s">
        <v>41</v>
      </c>
      <c r="E218" t="s">
        <v>442</v>
      </c>
      <c r="F218">
        <v>1657</v>
      </c>
      <c r="G218">
        <v>1026</v>
      </c>
      <c r="H218">
        <f t="shared" si="47"/>
        <v>0.61919130959565483</v>
      </c>
      <c r="I218">
        <v>74</v>
      </c>
      <c r="J218">
        <v>190</v>
      </c>
      <c r="K218">
        <v>88</v>
      </c>
      <c r="L218">
        <v>592</v>
      </c>
      <c r="M218">
        <v>10</v>
      </c>
      <c r="N218">
        <f t="shared" si="39"/>
        <v>954</v>
      </c>
      <c r="O218">
        <f t="shared" si="40"/>
        <v>7.7568134171907763E-2</v>
      </c>
      <c r="P218">
        <f t="shared" si="41"/>
        <v>0.19916142557651992</v>
      </c>
      <c r="Q218">
        <f t="shared" si="42"/>
        <v>9.2243186582809222E-2</v>
      </c>
      <c r="R218">
        <f t="shared" si="43"/>
        <v>0.6205450733752621</v>
      </c>
      <c r="S218">
        <f t="shared" si="44"/>
        <v>1.0482180293501049E-2</v>
      </c>
      <c r="T218">
        <f t="shared" si="45"/>
        <v>0.6205450733752621</v>
      </c>
      <c r="U218" t="str">
        <f t="shared" si="46"/>
        <v>Reagan</v>
      </c>
    </row>
    <row r="219" spans="1:21" x14ac:dyDescent="0.3">
      <c r="A219" t="str">
        <f t="shared" si="38"/>
        <v>12-013</v>
      </c>
      <c r="B219" t="s">
        <v>184</v>
      </c>
      <c r="C219">
        <v>12</v>
      </c>
      <c r="D219" t="s">
        <v>41</v>
      </c>
      <c r="E219" t="s">
        <v>442</v>
      </c>
      <c r="F219">
        <v>2063</v>
      </c>
      <c r="G219">
        <v>1210</v>
      </c>
      <c r="H219">
        <f t="shared" si="47"/>
        <v>0.58652447891420256</v>
      </c>
      <c r="I219">
        <v>61</v>
      </c>
      <c r="J219">
        <v>211</v>
      </c>
      <c r="K219">
        <v>141</v>
      </c>
      <c r="L219">
        <v>695</v>
      </c>
      <c r="M219">
        <v>4</v>
      </c>
      <c r="N219">
        <f t="shared" si="39"/>
        <v>1112</v>
      </c>
      <c r="O219">
        <f t="shared" si="40"/>
        <v>5.4856115107913668E-2</v>
      </c>
      <c r="P219">
        <f t="shared" si="41"/>
        <v>0.18974820143884893</v>
      </c>
      <c r="Q219">
        <f t="shared" si="42"/>
        <v>0.12679856115107913</v>
      </c>
      <c r="R219">
        <f t="shared" si="43"/>
        <v>0.625</v>
      </c>
      <c r="S219">
        <f t="shared" si="44"/>
        <v>3.5971223021582736E-3</v>
      </c>
      <c r="T219">
        <f t="shared" si="45"/>
        <v>0.625</v>
      </c>
      <c r="U219" t="str">
        <f t="shared" si="46"/>
        <v>Reagan</v>
      </c>
    </row>
    <row r="220" spans="1:21" x14ac:dyDescent="0.3">
      <c r="A220" t="str">
        <f t="shared" si="38"/>
        <v>12-014</v>
      </c>
      <c r="B220" t="s">
        <v>185</v>
      </c>
      <c r="C220">
        <v>12</v>
      </c>
      <c r="D220" t="s">
        <v>41</v>
      </c>
      <c r="E220" t="s">
        <v>442</v>
      </c>
      <c r="F220">
        <v>2183</v>
      </c>
      <c r="G220">
        <v>1267</v>
      </c>
      <c r="H220">
        <f t="shared" si="47"/>
        <v>0.58039395327530918</v>
      </c>
      <c r="I220">
        <v>58</v>
      </c>
      <c r="J220">
        <v>241</v>
      </c>
      <c r="K220">
        <v>125</v>
      </c>
      <c r="L220">
        <v>789</v>
      </c>
      <c r="M220">
        <v>5</v>
      </c>
      <c r="N220">
        <f t="shared" si="39"/>
        <v>1218</v>
      </c>
      <c r="O220">
        <f t="shared" si="40"/>
        <v>4.7619047619047616E-2</v>
      </c>
      <c r="P220">
        <f t="shared" si="41"/>
        <v>0.19786535303776684</v>
      </c>
      <c r="Q220">
        <f t="shared" si="42"/>
        <v>0.10262725779967159</v>
      </c>
      <c r="R220">
        <f t="shared" si="43"/>
        <v>0.64778325123152714</v>
      </c>
      <c r="S220">
        <f t="shared" si="44"/>
        <v>4.1050903119868639E-3</v>
      </c>
      <c r="T220">
        <f t="shared" si="45"/>
        <v>0.64778325123152714</v>
      </c>
      <c r="U220" t="str">
        <f t="shared" si="46"/>
        <v>Reagan</v>
      </c>
    </row>
    <row r="221" spans="1:21" x14ac:dyDescent="0.3">
      <c r="A221" t="str">
        <f t="shared" si="38"/>
        <v>12-015</v>
      </c>
      <c r="B221" t="s">
        <v>187</v>
      </c>
      <c r="C221">
        <v>12</v>
      </c>
      <c r="D221" t="s">
        <v>41</v>
      </c>
      <c r="E221" t="s">
        <v>442</v>
      </c>
      <c r="F221">
        <v>955</v>
      </c>
      <c r="G221">
        <v>602</v>
      </c>
      <c r="H221">
        <f t="shared" si="47"/>
        <v>0.6303664921465969</v>
      </c>
      <c r="I221">
        <v>38</v>
      </c>
      <c r="J221">
        <v>103</v>
      </c>
      <c r="K221">
        <v>40</v>
      </c>
      <c r="L221">
        <v>388</v>
      </c>
      <c r="M221">
        <v>1</v>
      </c>
      <c r="N221">
        <f t="shared" si="39"/>
        <v>570</v>
      </c>
      <c r="O221">
        <f t="shared" si="40"/>
        <v>6.6666666666666666E-2</v>
      </c>
      <c r="P221">
        <f t="shared" si="41"/>
        <v>0.18070175438596492</v>
      </c>
      <c r="Q221">
        <f t="shared" si="42"/>
        <v>7.0175438596491224E-2</v>
      </c>
      <c r="R221">
        <f t="shared" si="43"/>
        <v>0.68070175438596492</v>
      </c>
      <c r="S221">
        <f t="shared" si="44"/>
        <v>1.7543859649122807E-3</v>
      </c>
      <c r="T221">
        <f t="shared" si="45"/>
        <v>0.68070175438596492</v>
      </c>
      <c r="U221" t="str">
        <f t="shared" si="46"/>
        <v>Reagan</v>
      </c>
    </row>
    <row r="222" spans="1:21" x14ac:dyDescent="0.3">
      <c r="A222" t="str">
        <f t="shared" si="38"/>
        <v>12-016</v>
      </c>
      <c r="B222" t="s">
        <v>38</v>
      </c>
      <c r="C222">
        <v>12</v>
      </c>
      <c r="D222" t="s">
        <v>42</v>
      </c>
      <c r="E222">
        <v>0</v>
      </c>
      <c r="F222">
        <v>0</v>
      </c>
      <c r="G222">
        <v>1602</v>
      </c>
      <c r="I222">
        <v>133</v>
      </c>
      <c r="J222">
        <v>332</v>
      </c>
      <c r="K222">
        <v>112</v>
      </c>
      <c r="L222">
        <v>957</v>
      </c>
      <c r="M222">
        <v>11</v>
      </c>
      <c r="N222">
        <f t="shared" si="39"/>
        <v>1545</v>
      </c>
      <c r="O222">
        <f t="shared" si="40"/>
        <v>8.6084142394822011E-2</v>
      </c>
      <c r="P222">
        <f t="shared" si="41"/>
        <v>0.21488673139158576</v>
      </c>
      <c r="Q222">
        <f t="shared" si="42"/>
        <v>7.2491909385113268E-2</v>
      </c>
      <c r="R222">
        <f t="shared" si="43"/>
        <v>0.61941747572815531</v>
      </c>
      <c r="S222">
        <f t="shared" si="44"/>
        <v>7.119741100323625E-3</v>
      </c>
      <c r="T222">
        <f t="shared" si="45"/>
        <v>0.61941747572815531</v>
      </c>
      <c r="U222" t="str">
        <f t="shared" si="46"/>
        <v>Reagan</v>
      </c>
    </row>
    <row r="223" spans="1:21" x14ac:dyDescent="0.3">
      <c r="A223" t="str">
        <f t="shared" si="38"/>
        <v>12-017</v>
      </c>
      <c r="B223" t="s">
        <v>39</v>
      </c>
      <c r="C223">
        <v>12</v>
      </c>
      <c r="D223" t="s">
        <v>43</v>
      </c>
      <c r="E223">
        <v>0</v>
      </c>
      <c r="F223">
        <v>0</v>
      </c>
      <c r="G223">
        <v>0</v>
      </c>
      <c r="I223">
        <v>35</v>
      </c>
      <c r="J223">
        <v>95</v>
      </c>
      <c r="K223">
        <v>58</v>
      </c>
      <c r="L223">
        <v>209</v>
      </c>
      <c r="M223">
        <v>1</v>
      </c>
      <c r="N223">
        <f t="shared" si="39"/>
        <v>398</v>
      </c>
      <c r="O223">
        <f t="shared" si="40"/>
        <v>8.7939698492462318E-2</v>
      </c>
      <c r="P223">
        <f t="shared" si="41"/>
        <v>0.23869346733668342</v>
      </c>
      <c r="Q223">
        <f t="shared" si="42"/>
        <v>0.14572864321608039</v>
      </c>
      <c r="R223">
        <f t="shared" si="43"/>
        <v>0.52512562814070352</v>
      </c>
      <c r="S223">
        <f t="shared" si="44"/>
        <v>2.5125628140703518E-3</v>
      </c>
      <c r="T223">
        <f t="shared" si="45"/>
        <v>0.52512562814070352</v>
      </c>
      <c r="U223" t="str">
        <f t="shared" si="46"/>
        <v>Reagan</v>
      </c>
    </row>
    <row r="224" spans="1:21" x14ac:dyDescent="0.3">
      <c r="A224" t="str">
        <f t="shared" si="38"/>
        <v>12-018</v>
      </c>
      <c r="B224" t="s">
        <v>40</v>
      </c>
      <c r="C224">
        <v>12</v>
      </c>
      <c r="D224" t="s">
        <v>44</v>
      </c>
      <c r="E224">
        <v>0</v>
      </c>
      <c r="F224">
        <v>18380</v>
      </c>
      <c r="G224">
        <v>12241</v>
      </c>
      <c r="H224">
        <v>66.5</v>
      </c>
      <c r="I224">
        <v>829</v>
      </c>
      <c r="J224">
        <v>2456</v>
      </c>
      <c r="K224">
        <v>1207</v>
      </c>
      <c r="L224">
        <v>7450</v>
      </c>
      <c r="M224">
        <v>67</v>
      </c>
      <c r="N224">
        <f t="shared" si="39"/>
        <v>12009</v>
      </c>
      <c r="O224">
        <f t="shared" si="40"/>
        <v>6.9031559663585651E-2</v>
      </c>
      <c r="P224">
        <f t="shared" si="41"/>
        <v>0.20451328170538763</v>
      </c>
      <c r="Q224">
        <f t="shared" si="42"/>
        <v>0.10050795236905655</v>
      </c>
      <c r="R224">
        <f t="shared" si="43"/>
        <v>0.62036805729036559</v>
      </c>
      <c r="S224">
        <f t="shared" si="44"/>
        <v>5.57914897160463E-3</v>
      </c>
      <c r="T224">
        <f t="shared" si="45"/>
        <v>0.62036805729036559</v>
      </c>
      <c r="U224" t="str">
        <f t="shared" si="46"/>
        <v>Reagan</v>
      </c>
    </row>
    <row r="225" spans="1:21" x14ac:dyDescent="0.3">
      <c r="A225" t="str">
        <f t="shared" si="38"/>
        <v>13-001</v>
      </c>
      <c r="B225" t="s">
        <v>188</v>
      </c>
      <c r="C225">
        <v>13</v>
      </c>
      <c r="D225" t="s">
        <v>41</v>
      </c>
      <c r="E225" t="s">
        <v>439</v>
      </c>
      <c r="F225">
        <v>797</v>
      </c>
      <c r="G225">
        <v>463</v>
      </c>
      <c r="H225">
        <f t="shared" ref="H225:H245" si="48">G225/F225</f>
        <v>0.58092848180677537</v>
      </c>
      <c r="I225">
        <v>9</v>
      </c>
      <c r="J225">
        <v>65</v>
      </c>
      <c r="K225">
        <v>69</v>
      </c>
      <c r="L225">
        <v>278</v>
      </c>
      <c r="M225">
        <v>0</v>
      </c>
      <c r="N225">
        <f t="shared" si="39"/>
        <v>421</v>
      </c>
      <c r="O225">
        <f t="shared" si="40"/>
        <v>2.1377672209026127E-2</v>
      </c>
      <c r="P225">
        <f t="shared" si="41"/>
        <v>0.15439429928741091</v>
      </c>
      <c r="Q225">
        <f t="shared" si="42"/>
        <v>0.16389548693586697</v>
      </c>
      <c r="R225">
        <f t="shared" si="43"/>
        <v>0.66033254156769594</v>
      </c>
      <c r="S225">
        <f t="shared" si="44"/>
        <v>0</v>
      </c>
      <c r="T225">
        <f t="shared" si="45"/>
        <v>0.66033254156769594</v>
      </c>
      <c r="U225" t="str">
        <f t="shared" si="46"/>
        <v>Reagan</v>
      </c>
    </row>
    <row r="226" spans="1:21" x14ac:dyDescent="0.3">
      <c r="A226" t="str">
        <f t="shared" si="38"/>
        <v>13-002</v>
      </c>
      <c r="B226" t="s">
        <v>189</v>
      </c>
      <c r="C226">
        <v>13</v>
      </c>
      <c r="D226" t="s">
        <v>41</v>
      </c>
      <c r="E226" t="s">
        <v>439</v>
      </c>
      <c r="F226">
        <v>423</v>
      </c>
      <c r="G226">
        <v>212</v>
      </c>
      <c r="H226">
        <f t="shared" si="48"/>
        <v>0.50118203309692666</v>
      </c>
      <c r="I226">
        <v>18</v>
      </c>
      <c r="J226">
        <v>32</v>
      </c>
      <c r="K226">
        <v>32</v>
      </c>
      <c r="L226">
        <v>99</v>
      </c>
      <c r="M226">
        <v>1</v>
      </c>
      <c r="N226">
        <f t="shared" si="39"/>
        <v>182</v>
      </c>
      <c r="O226">
        <f t="shared" si="40"/>
        <v>9.8901098901098897E-2</v>
      </c>
      <c r="P226">
        <f t="shared" si="41"/>
        <v>0.17582417582417584</v>
      </c>
      <c r="Q226">
        <f t="shared" si="42"/>
        <v>0.17582417582417584</v>
      </c>
      <c r="R226">
        <f t="shared" si="43"/>
        <v>0.54395604395604391</v>
      </c>
      <c r="S226">
        <f t="shared" si="44"/>
        <v>5.4945054945054949E-3</v>
      </c>
      <c r="T226">
        <f t="shared" si="45"/>
        <v>0.54395604395604391</v>
      </c>
      <c r="U226" t="str">
        <f t="shared" si="46"/>
        <v>Reagan</v>
      </c>
    </row>
    <row r="227" spans="1:21" x14ac:dyDescent="0.3">
      <c r="A227" t="str">
        <f t="shared" si="38"/>
        <v>13-003</v>
      </c>
      <c r="B227" t="s">
        <v>190</v>
      </c>
      <c r="C227">
        <v>13</v>
      </c>
      <c r="D227" t="s">
        <v>41</v>
      </c>
      <c r="E227" t="s">
        <v>439</v>
      </c>
      <c r="F227">
        <v>61</v>
      </c>
      <c r="G227">
        <v>44</v>
      </c>
      <c r="H227">
        <f t="shared" si="48"/>
        <v>0.72131147540983609</v>
      </c>
      <c r="I227">
        <v>1</v>
      </c>
      <c r="J227">
        <v>27</v>
      </c>
      <c r="K227">
        <v>10</v>
      </c>
      <c r="L227">
        <v>6</v>
      </c>
      <c r="M227">
        <v>0</v>
      </c>
      <c r="N227">
        <f t="shared" si="39"/>
        <v>44</v>
      </c>
      <c r="O227">
        <f t="shared" si="40"/>
        <v>2.2727272727272728E-2</v>
      </c>
      <c r="P227">
        <f t="shared" si="41"/>
        <v>0.61363636363636365</v>
      </c>
      <c r="Q227">
        <f t="shared" si="42"/>
        <v>0.22727272727272727</v>
      </c>
      <c r="R227">
        <f t="shared" si="43"/>
        <v>0.13636363636363635</v>
      </c>
      <c r="S227">
        <f t="shared" si="44"/>
        <v>0</v>
      </c>
      <c r="T227">
        <f t="shared" si="45"/>
        <v>2.6136363636363638</v>
      </c>
      <c r="U227" t="str">
        <f t="shared" si="46"/>
        <v>Carter</v>
      </c>
    </row>
    <row r="228" spans="1:21" x14ac:dyDescent="0.3">
      <c r="A228" t="str">
        <f t="shared" si="38"/>
        <v>13-004</v>
      </c>
      <c r="B228" t="s">
        <v>191</v>
      </c>
      <c r="C228">
        <v>13</v>
      </c>
      <c r="D228" t="s">
        <v>41</v>
      </c>
      <c r="E228" t="s">
        <v>439</v>
      </c>
      <c r="F228">
        <v>766</v>
      </c>
      <c r="G228">
        <v>446</v>
      </c>
      <c r="H228">
        <f t="shared" si="48"/>
        <v>0.5822454308093995</v>
      </c>
      <c r="I228">
        <v>50</v>
      </c>
      <c r="J228">
        <v>90</v>
      </c>
      <c r="K228">
        <v>71</v>
      </c>
      <c r="L228">
        <v>206</v>
      </c>
      <c r="M228">
        <v>7</v>
      </c>
      <c r="N228">
        <f t="shared" si="39"/>
        <v>424</v>
      </c>
      <c r="O228">
        <f t="shared" si="40"/>
        <v>0.11792452830188679</v>
      </c>
      <c r="P228">
        <f t="shared" si="41"/>
        <v>0.21226415094339623</v>
      </c>
      <c r="Q228">
        <f t="shared" si="42"/>
        <v>0.16745283018867924</v>
      </c>
      <c r="R228">
        <f t="shared" si="43"/>
        <v>0.48584905660377359</v>
      </c>
      <c r="S228">
        <f t="shared" si="44"/>
        <v>1.6509433962264151E-2</v>
      </c>
      <c r="T228">
        <f t="shared" si="45"/>
        <v>0.48584905660377359</v>
      </c>
      <c r="U228" t="str">
        <f t="shared" si="46"/>
        <v>Reagan</v>
      </c>
    </row>
    <row r="229" spans="1:21" x14ac:dyDescent="0.3">
      <c r="A229" t="str">
        <f t="shared" si="38"/>
        <v>13-005</v>
      </c>
      <c r="B229" t="s">
        <v>192</v>
      </c>
      <c r="C229">
        <v>13</v>
      </c>
      <c r="D229" t="s">
        <v>41</v>
      </c>
      <c r="E229" t="s">
        <v>439</v>
      </c>
      <c r="F229">
        <v>671</v>
      </c>
      <c r="G229">
        <v>378</v>
      </c>
      <c r="H229">
        <f t="shared" si="48"/>
        <v>0.56333830104321903</v>
      </c>
      <c r="I229">
        <v>12</v>
      </c>
      <c r="J229">
        <v>75</v>
      </c>
      <c r="K229">
        <v>18</v>
      </c>
      <c r="L229">
        <v>213</v>
      </c>
      <c r="M229">
        <v>1</v>
      </c>
      <c r="N229">
        <f t="shared" si="39"/>
        <v>319</v>
      </c>
      <c r="O229">
        <f t="shared" si="40"/>
        <v>3.7617554858934171E-2</v>
      </c>
      <c r="P229">
        <f t="shared" si="41"/>
        <v>0.23510971786833856</v>
      </c>
      <c r="Q229">
        <f t="shared" si="42"/>
        <v>5.6426332288401257E-2</v>
      </c>
      <c r="R229">
        <f t="shared" si="43"/>
        <v>0.66771159874608155</v>
      </c>
      <c r="S229">
        <f t="shared" si="44"/>
        <v>3.134796238244514E-3</v>
      </c>
      <c r="T229">
        <f t="shared" si="45"/>
        <v>0.66771159874608155</v>
      </c>
      <c r="U229" t="str">
        <f t="shared" si="46"/>
        <v>Reagan</v>
      </c>
    </row>
    <row r="230" spans="1:21" x14ac:dyDescent="0.3">
      <c r="A230" t="str">
        <f t="shared" si="38"/>
        <v>13-006</v>
      </c>
      <c r="B230" t="s">
        <v>193</v>
      </c>
      <c r="C230">
        <v>13</v>
      </c>
      <c r="D230" t="s">
        <v>41</v>
      </c>
      <c r="E230" t="s">
        <v>439</v>
      </c>
      <c r="F230">
        <v>977</v>
      </c>
      <c r="G230">
        <v>511</v>
      </c>
      <c r="H230">
        <f t="shared" si="48"/>
        <v>0.52302968270214945</v>
      </c>
      <c r="I230">
        <v>25</v>
      </c>
      <c r="J230">
        <v>109</v>
      </c>
      <c r="K230">
        <v>68</v>
      </c>
      <c r="L230">
        <v>274</v>
      </c>
      <c r="M230">
        <v>6</v>
      </c>
      <c r="N230">
        <f t="shared" si="39"/>
        <v>482</v>
      </c>
      <c r="O230">
        <f t="shared" si="40"/>
        <v>5.1867219917012451E-2</v>
      </c>
      <c r="P230">
        <f t="shared" si="41"/>
        <v>0.22614107883817428</v>
      </c>
      <c r="Q230">
        <f t="shared" si="42"/>
        <v>0.14107883817427386</v>
      </c>
      <c r="R230">
        <f t="shared" si="43"/>
        <v>0.56846473029045641</v>
      </c>
      <c r="S230">
        <f t="shared" si="44"/>
        <v>1.2448132780082987E-2</v>
      </c>
      <c r="T230">
        <f t="shared" si="45"/>
        <v>0.56846473029045641</v>
      </c>
      <c r="U230" t="str">
        <f t="shared" si="46"/>
        <v>Reagan</v>
      </c>
    </row>
    <row r="231" spans="1:21" x14ac:dyDescent="0.3">
      <c r="A231" t="str">
        <f t="shared" si="38"/>
        <v>13-007</v>
      </c>
      <c r="B231" t="s">
        <v>194</v>
      </c>
      <c r="C231">
        <v>13</v>
      </c>
      <c r="D231" t="s">
        <v>41</v>
      </c>
      <c r="E231" t="s">
        <v>439</v>
      </c>
      <c r="F231">
        <v>1195</v>
      </c>
      <c r="G231">
        <v>743</v>
      </c>
      <c r="H231">
        <f t="shared" si="48"/>
        <v>0.62175732217573221</v>
      </c>
      <c r="I231">
        <v>31</v>
      </c>
      <c r="J231">
        <v>121</v>
      </c>
      <c r="K231">
        <v>115</v>
      </c>
      <c r="L231">
        <v>432</v>
      </c>
      <c r="M231">
        <v>1</v>
      </c>
      <c r="N231">
        <f t="shared" si="39"/>
        <v>700</v>
      </c>
      <c r="O231">
        <f t="shared" si="40"/>
        <v>4.4285714285714282E-2</v>
      </c>
      <c r="P231">
        <f t="shared" si="41"/>
        <v>0.17285714285714285</v>
      </c>
      <c r="Q231">
        <f t="shared" si="42"/>
        <v>0.16428571428571428</v>
      </c>
      <c r="R231">
        <f t="shared" si="43"/>
        <v>0.6171428571428571</v>
      </c>
      <c r="S231">
        <f t="shared" si="44"/>
        <v>1.4285714285714286E-3</v>
      </c>
      <c r="T231">
        <f t="shared" si="45"/>
        <v>0.6171428571428571</v>
      </c>
      <c r="U231" t="str">
        <f t="shared" si="46"/>
        <v>Reagan</v>
      </c>
    </row>
    <row r="232" spans="1:21" x14ac:dyDescent="0.3">
      <c r="A232" t="str">
        <f t="shared" si="38"/>
        <v>13-008</v>
      </c>
      <c r="B232" t="s">
        <v>195</v>
      </c>
      <c r="C232">
        <v>13</v>
      </c>
      <c r="D232" t="s">
        <v>41</v>
      </c>
      <c r="E232" t="s">
        <v>439</v>
      </c>
      <c r="F232">
        <v>1138</v>
      </c>
      <c r="G232">
        <v>668</v>
      </c>
      <c r="H232">
        <f t="shared" si="48"/>
        <v>0.58699472759226712</v>
      </c>
      <c r="I232">
        <v>21</v>
      </c>
      <c r="J232">
        <v>104</v>
      </c>
      <c r="K232">
        <v>103</v>
      </c>
      <c r="L232">
        <v>393</v>
      </c>
      <c r="M232">
        <v>0</v>
      </c>
      <c r="N232">
        <f t="shared" si="39"/>
        <v>621</v>
      </c>
      <c r="O232">
        <f t="shared" si="40"/>
        <v>3.3816425120772944E-2</v>
      </c>
      <c r="P232">
        <f t="shared" si="41"/>
        <v>0.16747181964573268</v>
      </c>
      <c r="Q232">
        <f t="shared" si="42"/>
        <v>0.16586151368760063</v>
      </c>
      <c r="R232">
        <f t="shared" si="43"/>
        <v>0.63285024154589375</v>
      </c>
      <c r="S232">
        <f t="shared" si="44"/>
        <v>0</v>
      </c>
      <c r="T232">
        <f t="shared" si="45"/>
        <v>0.63285024154589375</v>
      </c>
      <c r="U232" t="str">
        <f t="shared" si="46"/>
        <v>Reagan</v>
      </c>
    </row>
    <row r="233" spans="1:21" x14ac:dyDescent="0.3">
      <c r="A233" t="str">
        <f t="shared" si="38"/>
        <v>13-009</v>
      </c>
      <c r="B233" t="s">
        <v>196</v>
      </c>
      <c r="C233">
        <v>13</v>
      </c>
      <c r="D233" t="s">
        <v>41</v>
      </c>
      <c r="E233" t="s">
        <v>439</v>
      </c>
      <c r="F233">
        <v>1163</v>
      </c>
      <c r="G233">
        <v>677</v>
      </c>
      <c r="H233">
        <f t="shared" si="48"/>
        <v>0.58211521926053311</v>
      </c>
      <c r="I233">
        <v>27</v>
      </c>
      <c r="J233">
        <v>123</v>
      </c>
      <c r="K233">
        <v>102</v>
      </c>
      <c r="L233">
        <v>371</v>
      </c>
      <c r="M233">
        <v>0</v>
      </c>
      <c r="N233">
        <f t="shared" si="39"/>
        <v>623</v>
      </c>
      <c r="O233">
        <f t="shared" si="40"/>
        <v>4.3338683788121987E-2</v>
      </c>
      <c r="P233">
        <f t="shared" si="41"/>
        <v>0.19743178170144463</v>
      </c>
      <c r="Q233">
        <f t="shared" si="42"/>
        <v>0.1637239165329053</v>
      </c>
      <c r="R233">
        <f t="shared" si="43"/>
        <v>0.5955056179775281</v>
      </c>
      <c r="S233">
        <f t="shared" si="44"/>
        <v>0</v>
      </c>
      <c r="T233">
        <f t="shared" si="45"/>
        <v>0.5955056179775281</v>
      </c>
      <c r="U233" t="str">
        <f t="shared" si="46"/>
        <v>Reagan</v>
      </c>
    </row>
    <row r="234" spans="1:21" x14ac:dyDescent="0.3">
      <c r="A234" t="str">
        <f t="shared" si="38"/>
        <v>13-010</v>
      </c>
      <c r="B234" t="s">
        <v>197</v>
      </c>
      <c r="C234">
        <v>13</v>
      </c>
      <c r="D234" t="s">
        <v>41</v>
      </c>
      <c r="E234" t="s">
        <v>439</v>
      </c>
      <c r="F234">
        <v>519</v>
      </c>
      <c r="G234">
        <v>261</v>
      </c>
      <c r="H234">
        <f t="shared" si="48"/>
        <v>0.50289017341040465</v>
      </c>
      <c r="I234">
        <v>9</v>
      </c>
      <c r="J234">
        <v>47</v>
      </c>
      <c r="K234">
        <v>31</v>
      </c>
      <c r="L234">
        <v>149</v>
      </c>
      <c r="M234">
        <v>1</v>
      </c>
      <c r="N234">
        <f t="shared" si="39"/>
        <v>237</v>
      </c>
      <c r="O234">
        <f t="shared" si="40"/>
        <v>3.7974683544303799E-2</v>
      </c>
      <c r="P234">
        <f t="shared" si="41"/>
        <v>0.19831223628691982</v>
      </c>
      <c r="Q234">
        <f t="shared" si="42"/>
        <v>0.13080168776371309</v>
      </c>
      <c r="R234">
        <f t="shared" si="43"/>
        <v>0.62869198312236285</v>
      </c>
      <c r="S234">
        <f t="shared" si="44"/>
        <v>4.2194092827004216E-3</v>
      </c>
      <c r="T234">
        <f t="shared" si="45"/>
        <v>0.62869198312236285</v>
      </c>
      <c r="U234" t="str">
        <f t="shared" si="46"/>
        <v>Reagan</v>
      </c>
    </row>
    <row r="235" spans="1:21" x14ac:dyDescent="0.3">
      <c r="A235" t="str">
        <f t="shared" si="38"/>
        <v>13-011</v>
      </c>
      <c r="B235" t="s">
        <v>198</v>
      </c>
      <c r="C235">
        <v>13</v>
      </c>
      <c r="D235" t="s">
        <v>41</v>
      </c>
      <c r="E235" t="s">
        <v>439</v>
      </c>
      <c r="F235">
        <v>727</v>
      </c>
      <c r="G235">
        <v>465</v>
      </c>
      <c r="H235">
        <f t="shared" si="48"/>
        <v>0.63961485557083908</v>
      </c>
      <c r="I235">
        <v>5</v>
      </c>
      <c r="J235">
        <v>50</v>
      </c>
      <c r="K235">
        <v>83</v>
      </c>
      <c r="L235">
        <v>272</v>
      </c>
      <c r="M235">
        <v>1</v>
      </c>
      <c r="N235">
        <f t="shared" si="39"/>
        <v>411</v>
      </c>
      <c r="O235">
        <f t="shared" si="40"/>
        <v>1.2165450121654502E-2</v>
      </c>
      <c r="P235">
        <f t="shared" si="41"/>
        <v>0.12165450121654502</v>
      </c>
      <c r="Q235">
        <f t="shared" si="42"/>
        <v>0.20194647201946472</v>
      </c>
      <c r="R235">
        <f t="shared" si="43"/>
        <v>0.66180048661800484</v>
      </c>
      <c r="S235">
        <f t="shared" si="44"/>
        <v>2.4330900243309003E-3</v>
      </c>
      <c r="T235">
        <f t="shared" si="45"/>
        <v>0.66180048661800484</v>
      </c>
      <c r="U235" t="str">
        <f t="shared" si="46"/>
        <v>Reagan</v>
      </c>
    </row>
    <row r="236" spans="1:21" x14ac:dyDescent="0.3">
      <c r="A236" t="str">
        <f t="shared" si="38"/>
        <v>13-012</v>
      </c>
      <c r="B236" t="s">
        <v>199</v>
      </c>
      <c r="C236">
        <v>13</v>
      </c>
      <c r="D236" t="s">
        <v>41</v>
      </c>
      <c r="E236" t="s">
        <v>439</v>
      </c>
      <c r="F236">
        <v>1404</v>
      </c>
      <c r="G236">
        <v>823</v>
      </c>
      <c r="H236">
        <f t="shared" si="48"/>
        <v>0.58618233618233617</v>
      </c>
      <c r="I236">
        <v>23</v>
      </c>
      <c r="J236">
        <v>78</v>
      </c>
      <c r="K236">
        <v>133</v>
      </c>
      <c r="L236">
        <v>558</v>
      </c>
      <c r="M236">
        <v>1</v>
      </c>
      <c r="N236">
        <f t="shared" si="39"/>
        <v>793</v>
      </c>
      <c r="O236">
        <f t="shared" si="40"/>
        <v>2.9003783102143757E-2</v>
      </c>
      <c r="P236">
        <f t="shared" si="41"/>
        <v>9.8360655737704916E-2</v>
      </c>
      <c r="Q236">
        <f t="shared" si="42"/>
        <v>0.16771752837326609</v>
      </c>
      <c r="R236">
        <f t="shared" si="43"/>
        <v>0.70365699873896592</v>
      </c>
      <c r="S236">
        <f t="shared" si="44"/>
        <v>1.2610340479192938E-3</v>
      </c>
      <c r="T236">
        <f t="shared" si="45"/>
        <v>0.70365699873896592</v>
      </c>
      <c r="U236" t="str">
        <f t="shared" si="46"/>
        <v>Reagan</v>
      </c>
    </row>
    <row r="237" spans="1:21" x14ac:dyDescent="0.3">
      <c r="A237" t="str">
        <f t="shared" si="38"/>
        <v>13-013</v>
      </c>
      <c r="B237" t="s">
        <v>200</v>
      </c>
      <c r="C237">
        <v>13</v>
      </c>
      <c r="D237" t="s">
        <v>41</v>
      </c>
      <c r="E237" t="s">
        <v>439</v>
      </c>
      <c r="F237">
        <v>365</v>
      </c>
      <c r="G237">
        <v>203</v>
      </c>
      <c r="H237">
        <f t="shared" si="48"/>
        <v>0.55616438356164388</v>
      </c>
      <c r="I237">
        <v>12</v>
      </c>
      <c r="J237">
        <v>47</v>
      </c>
      <c r="K237">
        <v>24</v>
      </c>
      <c r="L237">
        <v>113</v>
      </c>
      <c r="M237">
        <v>0</v>
      </c>
      <c r="N237">
        <f t="shared" si="39"/>
        <v>196</v>
      </c>
      <c r="O237">
        <f t="shared" si="40"/>
        <v>6.1224489795918366E-2</v>
      </c>
      <c r="P237">
        <f t="shared" si="41"/>
        <v>0.23979591836734693</v>
      </c>
      <c r="Q237">
        <f t="shared" si="42"/>
        <v>0.12244897959183673</v>
      </c>
      <c r="R237">
        <f t="shared" si="43"/>
        <v>0.57653061224489799</v>
      </c>
      <c r="S237">
        <f t="shared" si="44"/>
        <v>0</v>
      </c>
      <c r="T237">
        <f t="shared" si="45"/>
        <v>0.57653061224489799</v>
      </c>
      <c r="U237" t="str">
        <f t="shared" si="46"/>
        <v>Reagan</v>
      </c>
    </row>
    <row r="238" spans="1:21" x14ac:dyDescent="0.3">
      <c r="A238" t="str">
        <f t="shared" si="38"/>
        <v>13-014</v>
      </c>
      <c r="B238" t="s">
        <v>201</v>
      </c>
      <c r="C238">
        <v>13</v>
      </c>
      <c r="D238" t="s">
        <v>41</v>
      </c>
      <c r="E238" t="s">
        <v>439</v>
      </c>
      <c r="F238">
        <v>81</v>
      </c>
      <c r="G238">
        <v>60</v>
      </c>
      <c r="H238">
        <f t="shared" si="48"/>
        <v>0.7407407407407407</v>
      </c>
      <c r="I238">
        <v>5</v>
      </c>
      <c r="J238">
        <v>29</v>
      </c>
      <c r="K238">
        <v>1</v>
      </c>
      <c r="L238">
        <v>14</v>
      </c>
      <c r="M238">
        <v>0</v>
      </c>
      <c r="N238">
        <f t="shared" si="39"/>
        <v>49</v>
      </c>
      <c r="O238">
        <f t="shared" si="40"/>
        <v>0.10204081632653061</v>
      </c>
      <c r="P238">
        <f t="shared" si="41"/>
        <v>0.59183673469387754</v>
      </c>
      <c r="Q238">
        <f t="shared" si="42"/>
        <v>2.0408163265306121E-2</v>
      </c>
      <c r="R238">
        <f t="shared" si="43"/>
        <v>0.2857142857142857</v>
      </c>
      <c r="S238">
        <f t="shared" si="44"/>
        <v>0</v>
      </c>
      <c r="T238">
        <f t="shared" si="45"/>
        <v>2.5918367346938775</v>
      </c>
      <c r="U238" t="str">
        <f t="shared" si="46"/>
        <v>Carter</v>
      </c>
    </row>
    <row r="239" spans="1:21" x14ac:dyDescent="0.3">
      <c r="A239" t="str">
        <f t="shared" si="38"/>
        <v>13-015</v>
      </c>
      <c r="B239" t="s">
        <v>202</v>
      </c>
      <c r="C239">
        <v>13</v>
      </c>
      <c r="D239" t="s">
        <v>41</v>
      </c>
      <c r="E239" t="s">
        <v>439</v>
      </c>
      <c r="F239">
        <v>1070</v>
      </c>
      <c r="G239">
        <v>703</v>
      </c>
      <c r="H239">
        <f t="shared" si="48"/>
        <v>0.65700934579439252</v>
      </c>
      <c r="I239">
        <v>22</v>
      </c>
      <c r="J239">
        <v>80</v>
      </c>
      <c r="K239">
        <v>116</v>
      </c>
      <c r="L239">
        <v>444</v>
      </c>
      <c r="M239">
        <v>1</v>
      </c>
      <c r="N239">
        <f t="shared" si="39"/>
        <v>663</v>
      </c>
      <c r="O239">
        <f t="shared" si="40"/>
        <v>3.3182503770739065E-2</v>
      </c>
      <c r="P239">
        <f t="shared" si="41"/>
        <v>0.12066365007541478</v>
      </c>
      <c r="Q239">
        <f t="shared" si="42"/>
        <v>0.17496229260935142</v>
      </c>
      <c r="R239">
        <f t="shared" si="43"/>
        <v>0.66968325791855199</v>
      </c>
      <c r="S239">
        <f t="shared" si="44"/>
        <v>1.5082956259426848E-3</v>
      </c>
      <c r="T239">
        <f t="shared" si="45"/>
        <v>0.66968325791855199</v>
      </c>
      <c r="U239" t="str">
        <f t="shared" si="46"/>
        <v>Reagan</v>
      </c>
    </row>
    <row r="240" spans="1:21" x14ac:dyDescent="0.3">
      <c r="A240" t="str">
        <f t="shared" si="38"/>
        <v>13-016</v>
      </c>
      <c r="B240" t="s">
        <v>203</v>
      </c>
      <c r="C240">
        <v>13</v>
      </c>
      <c r="D240" t="s">
        <v>41</v>
      </c>
      <c r="E240" t="s">
        <v>439</v>
      </c>
      <c r="F240">
        <v>425</v>
      </c>
      <c r="G240">
        <v>193</v>
      </c>
      <c r="H240">
        <f t="shared" si="48"/>
        <v>0.45411764705882351</v>
      </c>
      <c r="I240">
        <v>20</v>
      </c>
      <c r="J240">
        <v>43</v>
      </c>
      <c r="K240">
        <v>26</v>
      </c>
      <c r="L240">
        <v>93</v>
      </c>
      <c r="M240">
        <v>0</v>
      </c>
      <c r="N240">
        <f t="shared" si="39"/>
        <v>182</v>
      </c>
      <c r="O240">
        <f t="shared" si="40"/>
        <v>0.10989010989010989</v>
      </c>
      <c r="P240">
        <f t="shared" si="41"/>
        <v>0.23626373626373626</v>
      </c>
      <c r="Q240">
        <f t="shared" si="42"/>
        <v>0.14285714285714285</v>
      </c>
      <c r="R240">
        <f t="shared" si="43"/>
        <v>0.51098901098901095</v>
      </c>
      <c r="S240">
        <f t="shared" si="44"/>
        <v>0</v>
      </c>
      <c r="T240">
        <f t="shared" si="45"/>
        <v>0.51098901098901095</v>
      </c>
      <c r="U240" t="str">
        <f t="shared" si="46"/>
        <v>Reagan</v>
      </c>
    </row>
    <row r="241" spans="1:21" x14ac:dyDescent="0.3">
      <c r="A241" t="str">
        <f t="shared" si="38"/>
        <v>13-017</v>
      </c>
      <c r="B241" t="s">
        <v>204</v>
      </c>
      <c r="C241">
        <v>13</v>
      </c>
      <c r="D241" t="s">
        <v>41</v>
      </c>
      <c r="E241" t="s">
        <v>439</v>
      </c>
      <c r="F241">
        <v>813</v>
      </c>
      <c r="G241">
        <v>493</v>
      </c>
      <c r="H241">
        <f t="shared" si="48"/>
        <v>0.60639606396063961</v>
      </c>
      <c r="I241">
        <v>13</v>
      </c>
      <c r="J241">
        <v>85</v>
      </c>
      <c r="K241">
        <v>73</v>
      </c>
      <c r="L241">
        <v>287</v>
      </c>
      <c r="M241">
        <v>2</v>
      </c>
      <c r="N241">
        <f t="shared" si="39"/>
        <v>460</v>
      </c>
      <c r="O241">
        <f t="shared" si="40"/>
        <v>2.8260869565217391E-2</v>
      </c>
      <c r="P241">
        <f t="shared" si="41"/>
        <v>0.18478260869565216</v>
      </c>
      <c r="Q241">
        <f t="shared" si="42"/>
        <v>0.15869565217391304</v>
      </c>
      <c r="R241">
        <f t="shared" si="43"/>
        <v>0.62391304347826082</v>
      </c>
      <c r="S241">
        <f t="shared" si="44"/>
        <v>4.3478260869565218E-3</v>
      </c>
      <c r="T241">
        <f t="shared" si="45"/>
        <v>0.62391304347826082</v>
      </c>
      <c r="U241" t="str">
        <f t="shared" si="46"/>
        <v>Reagan</v>
      </c>
    </row>
    <row r="242" spans="1:21" x14ac:dyDescent="0.3">
      <c r="A242" t="str">
        <f t="shared" si="38"/>
        <v>13-018</v>
      </c>
      <c r="B242" t="s">
        <v>205</v>
      </c>
      <c r="C242">
        <v>13</v>
      </c>
      <c r="D242" t="s">
        <v>41</v>
      </c>
      <c r="E242" t="s">
        <v>439</v>
      </c>
      <c r="F242">
        <v>638</v>
      </c>
      <c r="G242">
        <v>407</v>
      </c>
      <c r="H242">
        <f t="shared" si="48"/>
        <v>0.63793103448275867</v>
      </c>
      <c r="I242">
        <v>12</v>
      </c>
      <c r="J242">
        <v>53</v>
      </c>
      <c r="K242">
        <v>51</v>
      </c>
      <c r="L242">
        <v>271</v>
      </c>
      <c r="M242">
        <v>1</v>
      </c>
      <c r="N242">
        <f t="shared" si="39"/>
        <v>388</v>
      </c>
      <c r="O242">
        <f t="shared" si="40"/>
        <v>3.0927835051546393E-2</v>
      </c>
      <c r="P242">
        <f t="shared" si="41"/>
        <v>0.13659793814432988</v>
      </c>
      <c r="Q242">
        <f t="shared" si="42"/>
        <v>0.13144329896907217</v>
      </c>
      <c r="R242">
        <f t="shared" si="43"/>
        <v>0.69845360824742264</v>
      </c>
      <c r="S242">
        <f t="shared" si="44"/>
        <v>2.5773195876288659E-3</v>
      </c>
      <c r="T242">
        <f t="shared" si="45"/>
        <v>0.69845360824742264</v>
      </c>
      <c r="U242" t="str">
        <f t="shared" si="46"/>
        <v>Reagan</v>
      </c>
    </row>
    <row r="243" spans="1:21" x14ac:dyDescent="0.3">
      <c r="A243" t="str">
        <f t="shared" si="38"/>
        <v>13-019</v>
      </c>
      <c r="B243" t="s">
        <v>206</v>
      </c>
      <c r="C243">
        <v>13</v>
      </c>
      <c r="D243" t="s">
        <v>41</v>
      </c>
      <c r="E243" t="s">
        <v>439</v>
      </c>
      <c r="F243">
        <v>953</v>
      </c>
      <c r="G243">
        <v>594</v>
      </c>
      <c r="H243">
        <f t="shared" si="48"/>
        <v>0.62329485834207765</v>
      </c>
      <c r="I243">
        <v>17</v>
      </c>
      <c r="J243">
        <v>63</v>
      </c>
      <c r="K243">
        <v>140</v>
      </c>
      <c r="L243">
        <v>349</v>
      </c>
      <c r="M243">
        <v>1</v>
      </c>
      <c r="N243">
        <f t="shared" si="39"/>
        <v>570</v>
      </c>
      <c r="O243">
        <f t="shared" si="40"/>
        <v>2.9824561403508771E-2</v>
      </c>
      <c r="P243">
        <f t="shared" si="41"/>
        <v>0.11052631578947368</v>
      </c>
      <c r="Q243">
        <f t="shared" si="42"/>
        <v>0.24561403508771928</v>
      </c>
      <c r="R243">
        <f t="shared" si="43"/>
        <v>0.61228070175438598</v>
      </c>
      <c r="S243">
        <f t="shared" si="44"/>
        <v>1.7543859649122807E-3</v>
      </c>
      <c r="T243">
        <f t="shared" si="45"/>
        <v>0.61228070175438598</v>
      </c>
      <c r="U243" t="str">
        <f t="shared" si="46"/>
        <v>Reagan</v>
      </c>
    </row>
    <row r="244" spans="1:21" x14ac:dyDescent="0.3">
      <c r="A244" t="str">
        <f t="shared" si="38"/>
        <v>13-020</v>
      </c>
      <c r="B244" t="s">
        <v>207</v>
      </c>
      <c r="C244">
        <v>13</v>
      </c>
      <c r="D244" t="s">
        <v>41</v>
      </c>
      <c r="E244" t="s">
        <v>439</v>
      </c>
      <c r="F244">
        <v>661</v>
      </c>
      <c r="G244">
        <v>364</v>
      </c>
      <c r="H244">
        <f t="shared" si="48"/>
        <v>0.55068078668683818</v>
      </c>
      <c r="I244">
        <v>15</v>
      </c>
      <c r="J244">
        <v>65</v>
      </c>
      <c r="K244">
        <v>83</v>
      </c>
      <c r="L244">
        <v>190</v>
      </c>
      <c r="M244">
        <v>1</v>
      </c>
      <c r="N244">
        <f t="shared" si="39"/>
        <v>354</v>
      </c>
      <c r="O244">
        <f t="shared" si="40"/>
        <v>4.2372881355932202E-2</v>
      </c>
      <c r="P244">
        <f t="shared" si="41"/>
        <v>0.18361581920903955</v>
      </c>
      <c r="Q244">
        <f t="shared" si="42"/>
        <v>0.2344632768361582</v>
      </c>
      <c r="R244">
        <f t="shared" si="43"/>
        <v>0.53672316384180796</v>
      </c>
      <c r="S244">
        <f t="shared" si="44"/>
        <v>2.8248587570621469E-3</v>
      </c>
      <c r="T244">
        <f t="shared" si="45"/>
        <v>0.53672316384180796</v>
      </c>
      <c r="U244" t="str">
        <f t="shared" si="46"/>
        <v>Reagan</v>
      </c>
    </row>
    <row r="245" spans="1:21" x14ac:dyDescent="0.3">
      <c r="A245" t="str">
        <f t="shared" si="38"/>
        <v>13-021</v>
      </c>
      <c r="B245" t="s">
        <v>208</v>
      </c>
      <c r="C245">
        <v>13</v>
      </c>
      <c r="D245" t="s">
        <v>41</v>
      </c>
      <c r="E245" t="s">
        <v>439</v>
      </c>
      <c r="F245">
        <v>132</v>
      </c>
      <c r="G245">
        <v>70</v>
      </c>
      <c r="H245">
        <f t="shared" si="48"/>
        <v>0.53030303030303028</v>
      </c>
      <c r="I245">
        <v>2</v>
      </c>
      <c r="J245">
        <v>45</v>
      </c>
      <c r="K245">
        <v>2</v>
      </c>
      <c r="L245">
        <v>14</v>
      </c>
      <c r="M245">
        <v>0</v>
      </c>
      <c r="N245">
        <f t="shared" si="39"/>
        <v>63</v>
      </c>
      <c r="O245">
        <f t="shared" si="40"/>
        <v>3.1746031746031744E-2</v>
      </c>
      <c r="P245">
        <f t="shared" si="41"/>
        <v>0.7142857142857143</v>
      </c>
      <c r="Q245">
        <f t="shared" si="42"/>
        <v>3.1746031746031744E-2</v>
      </c>
      <c r="R245">
        <f t="shared" si="43"/>
        <v>0.22222222222222221</v>
      </c>
      <c r="S245">
        <f t="shared" si="44"/>
        <v>0</v>
      </c>
      <c r="T245">
        <f t="shared" si="45"/>
        <v>2.7142857142857144</v>
      </c>
      <c r="U245" t="str">
        <f t="shared" si="46"/>
        <v>Carter</v>
      </c>
    </row>
    <row r="246" spans="1:21" x14ac:dyDescent="0.3">
      <c r="A246" t="str">
        <f t="shared" si="38"/>
        <v>13-022</v>
      </c>
      <c r="B246" t="s">
        <v>38</v>
      </c>
      <c r="C246">
        <v>13</v>
      </c>
      <c r="D246" t="s">
        <v>42</v>
      </c>
      <c r="E246">
        <v>0</v>
      </c>
      <c r="F246">
        <v>0</v>
      </c>
      <c r="G246">
        <v>1519</v>
      </c>
      <c r="I246">
        <v>103</v>
      </c>
      <c r="J246">
        <v>287</v>
      </c>
      <c r="K246">
        <v>158</v>
      </c>
      <c r="L246">
        <v>915</v>
      </c>
      <c r="M246">
        <v>0</v>
      </c>
      <c r="N246">
        <f t="shared" si="39"/>
        <v>1463</v>
      </c>
      <c r="O246">
        <f t="shared" si="40"/>
        <v>7.0403280929596718E-2</v>
      </c>
      <c r="P246">
        <f t="shared" si="41"/>
        <v>0.19617224880382775</v>
      </c>
      <c r="Q246">
        <f t="shared" si="42"/>
        <v>0.10799726589200273</v>
      </c>
      <c r="R246">
        <f t="shared" si="43"/>
        <v>0.62542720437457278</v>
      </c>
      <c r="S246">
        <f t="shared" si="44"/>
        <v>0</v>
      </c>
      <c r="T246">
        <f t="shared" si="45"/>
        <v>0.62542720437457278</v>
      </c>
      <c r="U246" t="str">
        <f t="shared" si="46"/>
        <v>Reagan</v>
      </c>
    </row>
    <row r="247" spans="1:21" x14ac:dyDescent="0.3">
      <c r="A247" t="str">
        <f t="shared" si="38"/>
        <v>13-023</v>
      </c>
      <c r="B247" t="s">
        <v>39</v>
      </c>
      <c r="C247">
        <v>13</v>
      </c>
      <c r="D247" t="s">
        <v>43</v>
      </c>
      <c r="E247">
        <v>0</v>
      </c>
      <c r="F247">
        <v>0</v>
      </c>
      <c r="G247">
        <v>0</v>
      </c>
      <c r="I247">
        <v>27</v>
      </c>
      <c r="J247">
        <v>88</v>
      </c>
      <c r="K247">
        <v>99</v>
      </c>
      <c r="L247">
        <v>229</v>
      </c>
      <c r="M247">
        <v>3</v>
      </c>
      <c r="N247">
        <f t="shared" si="39"/>
        <v>446</v>
      </c>
      <c r="O247">
        <f t="shared" si="40"/>
        <v>6.0538116591928252E-2</v>
      </c>
      <c r="P247">
        <f t="shared" si="41"/>
        <v>0.19730941704035873</v>
      </c>
      <c r="Q247">
        <f t="shared" si="42"/>
        <v>0.22197309417040359</v>
      </c>
      <c r="R247">
        <f t="shared" si="43"/>
        <v>0.51345291479820632</v>
      </c>
      <c r="S247">
        <f t="shared" si="44"/>
        <v>6.7264573991031393E-3</v>
      </c>
      <c r="T247">
        <f t="shared" si="45"/>
        <v>0.51345291479820632</v>
      </c>
      <c r="U247" t="str">
        <f t="shared" si="46"/>
        <v>Reagan</v>
      </c>
    </row>
    <row r="248" spans="1:21" x14ac:dyDescent="0.3">
      <c r="A248" t="str">
        <f t="shared" si="38"/>
        <v>13-024</v>
      </c>
      <c r="B248" t="s">
        <v>40</v>
      </c>
      <c r="C248">
        <v>13</v>
      </c>
      <c r="D248" t="s">
        <v>44</v>
      </c>
      <c r="E248">
        <v>0</v>
      </c>
      <c r="F248">
        <v>14979</v>
      </c>
      <c r="G248">
        <v>10297</v>
      </c>
      <c r="H248">
        <v>68.7</v>
      </c>
      <c r="I248">
        <v>479</v>
      </c>
      <c r="J248">
        <v>1806</v>
      </c>
      <c r="K248">
        <v>1608</v>
      </c>
      <c r="L248">
        <v>6170</v>
      </c>
      <c r="M248">
        <v>28</v>
      </c>
      <c r="N248">
        <f t="shared" si="39"/>
        <v>10091</v>
      </c>
      <c r="O248">
        <f t="shared" si="40"/>
        <v>4.7468040828461004E-2</v>
      </c>
      <c r="P248">
        <f t="shared" si="41"/>
        <v>0.17897136061837282</v>
      </c>
      <c r="Q248">
        <f t="shared" si="42"/>
        <v>0.15934991576652463</v>
      </c>
      <c r="R248">
        <f t="shared" si="43"/>
        <v>0.61143593300961252</v>
      </c>
      <c r="S248">
        <f t="shared" si="44"/>
        <v>2.7747497770290357E-3</v>
      </c>
      <c r="T248">
        <f t="shared" si="45"/>
        <v>0.61143593300961252</v>
      </c>
      <c r="U248" t="str">
        <f t="shared" si="46"/>
        <v>Reagan</v>
      </c>
    </row>
    <row r="249" spans="1:21" x14ac:dyDescent="0.3">
      <c r="A249" t="str">
        <f t="shared" si="38"/>
        <v>14-001</v>
      </c>
      <c r="B249" t="s">
        <v>209</v>
      </c>
      <c r="C249">
        <v>14</v>
      </c>
      <c r="D249" t="s">
        <v>41</v>
      </c>
      <c r="E249" t="s">
        <v>443</v>
      </c>
      <c r="F249">
        <v>94</v>
      </c>
      <c r="G249">
        <v>52</v>
      </c>
      <c r="H249">
        <f t="shared" ref="H249:H255" si="49">G249/F249</f>
        <v>0.55319148936170215</v>
      </c>
      <c r="I249">
        <v>3</v>
      </c>
      <c r="J249">
        <v>4</v>
      </c>
      <c r="K249">
        <v>19</v>
      </c>
      <c r="L249">
        <v>21</v>
      </c>
      <c r="M249">
        <v>1</v>
      </c>
      <c r="N249">
        <f t="shared" si="39"/>
        <v>48</v>
      </c>
      <c r="O249">
        <f t="shared" si="40"/>
        <v>6.25E-2</v>
      </c>
      <c r="P249">
        <f t="shared" si="41"/>
        <v>8.3333333333333329E-2</v>
      </c>
      <c r="Q249">
        <f t="shared" si="42"/>
        <v>0.39583333333333331</v>
      </c>
      <c r="R249">
        <f t="shared" si="43"/>
        <v>0.4375</v>
      </c>
      <c r="S249">
        <f t="shared" si="44"/>
        <v>2.0833333333333332E-2</v>
      </c>
      <c r="T249">
        <f t="shared" si="45"/>
        <v>0.4375</v>
      </c>
      <c r="U249" t="str">
        <f t="shared" si="46"/>
        <v>Reagan</v>
      </c>
    </row>
    <row r="250" spans="1:21" x14ac:dyDescent="0.3">
      <c r="A250" t="str">
        <f t="shared" si="38"/>
        <v>14-002</v>
      </c>
      <c r="B250" t="s">
        <v>210</v>
      </c>
      <c r="C250">
        <v>14</v>
      </c>
      <c r="D250" t="s">
        <v>41</v>
      </c>
      <c r="E250" t="s">
        <v>443</v>
      </c>
      <c r="F250">
        <v>742</v>
      </c>
      <c r="G250">
        <v>329</v>
      </c>
      <c r="H250">
        <f t="shared" si="49"/>
        <v>0.44339622641509435</v>
      </c>
      <c r="I250">
        <v>19</v>
      </c>
      <c r="J250">
        <v>85</v>
      </c>
      <c r="K250">
        <v>35</v>
      </c>
      <c r="L250">
        <v>176</v>
      </c>
      <c r="M250">
        <v>2</v>
      </c>
      <c r="N250">
        <f t="shared" si="39"/>
        <v>317</v>
      </c>
      <c r="O250">
        <f t="shared" si="40"/>
        <v>5.993690851735016E-2</v>
      </c>
      <c r="P250">
        <f t="shared" si="41"/>
        <v>0.26813880126182965</v>
      </c>
      <c r="Q250">
        <f t="shared" si="42"/>
        <v>0.11041009463722397</v>
      </c>
      <c r="R250">
        <f t="shared" si="43"/>
        <v>0.55520504731861198</v>
      </c>
      <c r="S250">
        <f t="shared" si="44"/>
        <v>6.3091482649842269E-3</v>
      </c>
      <c r="T250">
        <f t="shared" si="45"/>
        <v>0.55520504731861198</v>
      </c>
      <c r="U250" t="str">
        <f t="shared" si="46"/>
        <v>Reagan</v>
      </c>
    </row>
    <row r="251" spans="1:21" x14ac:dyDescent="0.3">
      <c r="A251" t="str">
        <f t="shared" si="38"/>
        <v>14-003</v>
      </c>
      <c r="B251" t="s">
        <v>211</v>
      </c>
      <c r="C251">
        <v>14</v>
      </c>
      <c r="D251" t="s">
        <v>41</v>
      </c>
      <c r="E251" t="s">
        <v>443</v>
      </c>
      <c r="F251">
        <v>988</v>
      </c>
      <c r="G251">
        <v>571</v>
      </c>
      <c r="H251">
        <f t="shared" si="49"/>
        <v>0.57793522267206476</v>
      </c>
      <c r="I251">
        <v>47</v>
      </c>
      <c r="J251">
        <v>141</v>
      </c>
      <c r="K251">
        <v>67</v>
      </c>
      <c r="L251">
        <v>289</v>
      </c>
      <c r="M251">
        <v>2</v>
      </c>
      <c r="N251">
        <f t="shared" si="39"/>
        <v>546</v>
      </c>
      <c r="O251">
        <f t="shared" si="40"/>
        <v>8.608058608058608E-2</v>
      </c>
      <c r="P251">
        <f t="shared" si="41"/>
        <v>0.25824175824175827</v>
      </c>
      <c r="Q251">
        <f t="shared" si="42"/>
        <v>0.1227106227106227</v>
      </c>
      <c r="R251">
        <f t="shared" si="43"/>
        <v>0.52930402930402931</v>
      </c>
      <c r="S251">
        <f t="shared" si="44"/>
        <v>3.663003663003663E-3</v>
      </c>
      <c r="T251">
        <f t="shared" si="45"/>
        <v>0.52930402930402931</v>
      </c>
      <c r="U251" t="str">
        <f t="shared" si="46"/>
        <v>Reagan</v>
      </c>
    </row>
    <row r="252" spans="1:21" x14ac:dyDescent="0.3">
      <c r="A252" t="str">
        <f t="shared" si="38"/>
        <v>14-004</v>
      </c>
      <c r="B252" t="s">
        <v>212</v>
      </c>
      <c r="C252">
        <v>14</v>
      </c>
      <c r="D252" t="s">
        <v>41</v>
      </c>
      <c r="E252" t="s">
        <v>443</v>
      </c>
      <c r="F252">
        <v>956</v>
      </c>
      <c r="G252">
        <v>485</v>
      </c>
      <c r="H252">
        <f t="shared" si="49"/>
        <v>0.50732217573221761</v>
      </c>
      <c r="I252">
        <v>43</v>
      </c>
      <c r="J252">
        <v>148</v>
      </c>
      <c r="K252">
        <v>47</v>
      </c>
      <c r="L252">
        <v>190</v>
      </c>
      <c r="M252">
        <v>2</v>
      </c>
      <c r="N252">
        <f t="shared" si="39"/>
        <v>430</v>
      </c>
      <c r="O252">
        <f t="shared" si="40"/>
        <v>0.1</v>
      </c>
      <c r="P252">
        <f t="shared" si="41"/>
        <v>0.34418604651162793</v>
      </c>
      <c r="Q252">
        <f t="shared" si="42"/>
        <v>0.10930232558139535</v>
      </c>
      <c r="R252">
        <f t="shared" si="43"/>
        <v>0.44186046511627908</v>
      </c>
      <c r="S252">
        <f t="shared" si="44"/>
        <v>4.6511627906976744E-3</v>
      </c>
      <c r="T252">
        <f t="shared" si="45"/>
        <v>0.44186046511627908</v>
      </c>
      <c r="U252" t="str">
        <f t="shared" si="46"/>
        <v>Reagan</v>
      </c>
    </row>
    <row r="253" spans="1:21" x14ac:dyDescent="0.3">
      <c r="A253" t="str">
        <f t="shared" si="38"/>
        <v>14-005</v>
      </c>
      <c r="B253" t="s">
        <v>213</v>
      </c>
      <c r="C253">
        <v>14</v>
      </c>
      <c r="D253" t="s">
        <v>41</v>
      </c>
      <c r="E253" t="s">
        <v>443</v>
      </c>
      <c r="F253">
        <v>923</v>
      </c>
      <c r="G253">
        <v>503</v>
      </c>
      <c r="H253">
        <f t="shared" si="49"/>
        <v>0.5449620801733478</v>
      </c>
      <c r="I253">
        <v>30</v>
      </c>
      <c r="J253">
        <v>128</v>
      </c>
      <c r="K253">
        <v>61</v>
      </c>
      <c r="L253">
        <v>266</v>
      </c>
      <c r="M253">
        <v>0</v>
      </c>
      <c r="N253">
        <f t="shared" si="39"/>
        <v>485</v>
      </c>
      <c r="O253">
        <f t="shared" si="40"/>
        <v>6.1855670103092786E-2</v>
      </c>
      <c r="P253">
        <f t="shared" si="41"/>
        <v>0.26391752577319588</v>
      </c>
      <c r="Q253">
        <f t="shared" si="42"/>
        <v>0.12577319587628866</v>
      </c>
      <c r="R253">
        <f t="shared" si="43"/>
        <v>0.54845360824742273</v>
      </c>
      <c r="S253">
        <f t="shared" si="44"/>
        <v>0</v>
      </c>
      <c r="T253">
        <f t="shared" si="45"/>
        <v>0.54845360824742273</v>
      </c>
      <c r="U253" t="str">
        <f t="shared" si="46"/>
        <v>Reagan</v>
      </c>
    </row>
    <row r="254" spans="1:21" x14ac:dyDescent="0.3">
      <c r="A254" t="str">
        <f t="shared" si="38"/>
        <v>14-006</v>
      </c>
      <c r="B254" t="s">
        <v>214</v>
      </c>
      <c r="C254">
        <v>14</v>
      </c>
      <c r="D254" t="s">
        <v>41</v>
      </c>
      <c r="E254" t="s">
        <v>443</v>
      </c>
      <c r="F254">
        <v>1293</v>
      </c>
      <c r="G254">
        <v>624</v>
      </c>
      <c r="H254">
        <f t="shared" si="49"/>
        <v>0.48259860788863107</v>
      </c>
      <c r="I254">
        <v>48</v>
      </c>
      <c r="J254">
        <v>145</v>
      </c>
      <c r="K254">
        <v>116</v>
      </c>
      <c r="L254">
        <v>284</v>
      </c>
      <c r="M254">
        <v>0</v>
      </c>
      <c r="N254">
        <f t="shared" si="39"/>
        <v>593</v>
      </c>
      <c r="O254">
        <f t="shared" si="40"/>
        <v>8.0944350758853284E-2</v>
      </c>
      <c r="P254">
        <f t="shared" si="41"/>
        <v>0.24451939291736932</v>
      </c>
      <c r="Q254">
        <f t="shared" si="42"/>
        <v>0.19561551433389546</v>
      </c>
      <c r="R254">
        <f t="shared" si="43"/>
        <v>0.47892074198988194</v>
      </c>
      <c r="S254">
        <f t="shared" si="44"/>
        <v>0</v>
      </c>
      <c r="T254">
        <f t="shared" si="45"/>
        <v>0.47892074198988194</v>
      </c>
      <c r="U254" t="str">
        <f t="shared" si="46"/>
        <v>Reagan</v>
      </c>
    </row>
    <row r="255" spans="1:21" x14ac:dyDescent="0.3">
      <c r="A255" t="str">
        <f t="shared" si="38"/>
        <v>14-007</v>
      </c>
      <c r="B255" t="s">
        <v>215</v>
      </c>
      <c r="C255">
        <v>14</v>
      </c>
      <c r="D255" t="s">
        <v>41</v>
      </c>
      <c r="E255" t="s">
        <v>443</v>
      </c>
      <c r="F255">
        <v>119</v>
      </c>
      <c r="G255">
        <v>60</v>
      </c>
      <c r="H255">
        <f t="shared" si="49"/>
        <v>0.50420168067226889</v>
      </c>
      <c r="I255">
        <v>0</v>
      </c>
      <c r="J255">
        <v>41</v>
      </c>
      <c r="K255">
        <v>4</v>
      </c>
      <c r="L255">
        <v>10</v>
      </c>
      <c r="M255">
        <v>1</v>
      </c>
      <c r="N255">
        <f t="shared" si="39"/>
        <v>56</v>
      </c>
      <c r="O255">
        <f t="shared" si="40"/>
        <v>0</v>
      </c>
      <c r="P255">
        <f t="shared" si="41"/>
        <v>0.7321428571428571</v>
      </c>
      <c r="Q255">
        <f t="shared" si="42"/>
        <v>7.1428571428571425E-2</v>
      </c>
      <c r="R255">
        <f t="shared" si="43"/>
        <v>0.17857142857142858</v>
      </c>
      <c r="S255">
        <f t="shared" si="44"/>
        <v>1.7857142857142856E-2</v>
      </c>
      <c r="T255">
        <f t="shared" si="45"/>
        <v>2.7321428571428572</v>
      </c>
      <c r="U255" t="str">
        <f t="shared" si="46"/>
        <v>Carter</v>
      </c>
    </row>
    <row r="256" spans="1:21" x14ac:dyDescent="0.3">
      <c r="A256" t="str">
        <f t="shared" si="38"/>
        <v>14-008</v>
      </c>
      <c r="B256" t="s">
        <v>38</v>
      </c>
      <c r="C256">
        <v>14</v>
      </c>
      <c r="D256" t="s">
        <v>42</v>
      </c>
      <c r="E256">
        <v>0</v>
      </c>
      <c r="F256">
        <v>0</v>
      </c>
      <c r="G256">
        <v>415</v>
      </c>
      <c r="I256">
        <v>53</v>
      </c>
      <c r="J256">
        <v>115</v>
      </c>
      <c r="K256">
        <v>32</v>
      </c>
      <c r="L256">
        <v>205</v>
      </c>
      <c r="M256">
        <v>1</v>
      </c>
      <c r="N256">
        <f t="shared" si="39"/>
        <v>406</v>
      </c>
      <c r="O256">
        <f t="shared" si="40"/>
        <v>0.13054187192118227</v>
      </c>
      <c r="P256">
        <f t="shared" si="41"/>
        <v>0.28325123152709358</v>
      </c>
      <c r="Q256">
        <f t="shared" si="42"/>
        <v>7.8817733990147784E-2</v>
      </c>
      <c r="R256">
        <f t="shared" si="43"/>
        <v>0.50492610837438423</v>
      </c>
      <c r="S256">
        <f t="shared" si="44"/>
        <v>2.4630541871921183E-3</v>
      </c>
      <c r="T256">
        <f t="shared" si="45"/>
        <v>0.50492610837438423</v>
      </c>
      <c r="U256" t="str">
        <f t="shared" si="46"/>
        <v>Reagan</v>
      </c>
    </row>
    <row r="257" spans="1:21" x14ac:dyDescent="0.3">
      <c r="A257" t="str">
        <f t="shared" si="38"/>
        <v>14-009</v>
      </c>
      <c r="B257" t="s">
        <v>39</v>
      </c>
      <c r="C257">
        <v>14</v>
      </c>
      <c r="D257" t="s">
        <v>43</v>
      </c>
      <c r="E257">
        <v>0</v>
      </c>
      <c r="F257">
        <v>0</v>
      </c>
      <c r="G257">
        <v>0</v>
      </c>
      <c r="I257">
        <v>11</v>
      </c>
      <c r="J257">
        <v>37</v>
      </c>
      <c r="K257">
        <v>20</v>
      </c>
      <c r="L257">
        <v>32</v>
      </c>
      <c r="M257">
        <v>2</v>
      </c>
      <c r="N257">
        <f t="shared" si="39"/>
        <v>102</v>
      </c>
      <c r="O257">
        <f t="shared" si="40"/>
        <v>0.10784313725490197</v>
      </c>
      <c r="P257">
        <f t="shared" si="41"/>
        <v>0.36274509803921567</v>
      </c>
      <c r="Q257">
        <f t="shared" si="42"/>
        <v>0.19607843137254902</v>
      </c>
      <c r="R257">
        <f t="shared" si="43"/>
        <v>0.31372549019607843</v>
      </c>
      <c r="S257">
        <f t="shared" si="44"/>
        <v>1.9607843137254902E-2</v>
      </c>
      <c r="T257">
        <f t="shared" si="45"/>
        <v>2.3627450980392157</v>
      </c>
      <c r="U257" t="str">
        <f t="shared" si="46"/>
        <v>Carter</v>
      </c>
    </row>
    <row r="258" spans="1:21" x14ac:dyDescent="0.3">
      <c r="A258" t="str">
        <f t="shared" ref="A258:A321" si="50">REPT("0",2-LEN(C258))&amp;C258&amp;"-"&amp;IF(C258=C257,REPT("0",3-LEN(RIGHT(A257,3)/1+1)),"00")&amp;IF(C258=C257,RIGHT(A257,3)/1+1,1)</f>
        <v>14-010</v>
      </c>
      <c r="B258" t="s">
        <v>40</v>
      </c>
      <c r="C258">
        <v>14</v>
      </c>
      <c r="D258" t="s">
        <v>44</v>
      </c>
      <c r="E258">
        <v>0</v>
      </c>
      <c r="F258">
        <v>5115</v>
      </c>
      <c r="G258">
        <v>3039</v>
      </c>
      <c r="H258">
        <v>59.4</v>
      </c>
      <c r="I258">
        <v>254</v>
      </c>
      <c r="J258">
        <v>844</v>
      </c>
      <c r="K258">
        <v>401</v>
      </c>
      <c r="L258">
        <v>1473</v>
      </c>
      <c r="M258">
        <v>11</v>
      </c>
      <c r="N258">
        <f t="shared" si="39"/>
        <v>2983</v>
      </c>
      <c r="O258">
        <f t="shared" si="40"/>
        <v>8.5149178679182036E-2</v>
      </c>
      <c r="P258">
        <f t="shared" si="41"/>
        <v>0.282936640965471</v>
      </c>
      <c r="Q258">
        <f t="shared" si="42"/>
        <v>0.13442842775729133</v>
      </c>
      <c r="R258">
        <f t="shared" si="43"/>
        <v>0.49379818974187062</v>
      </c>
      <c r="S258">
        <f t="shared" si="44"/>
        <v>3.6875628561850488E-3</v>
      </c>
      <c r="T258">
        <f t="shared" si="45"/>
        <v>0.49379818974187062</v>
      </c>
      <c r="U258" t="str">
        <f t="shared" si="46"/>
        <v>Reagan</v>
      </c>
    </row>
    <row r="259" spans="1:21" x14ac:dyDescent="0.3">
      <c r="A259" t="str">
        <f t="shared" si="50"/>
        <v>15-001</v>
      </c>
      <c r="B259" t="s">
        <v>216</v>
      </c>
      <c r="C259">
        <v>15</v>
      </c>
      <c r="D259" t="s">
        <v>41</v>
      </c>
      <c r="E259" t="s">
        <v>444</v>
      </c>
      <c r="F259">
        <v>647</v>
      </c>
      <c r="G259">
        <v>283</v>
      </c>
      <c r="H259">
        <f t="shared" ref="H259:H274" si="51">G259/F259</f>
        <v>0.43740340030911901</v>
      </c>
      <c r="I259">
        <v>27</v>
      </c>
      <c r="J259">
        <v>54</v>
      </c>
      <c r="K259">
        <v>8</v>
      </c>
      <c r="L259">
        <v>179</v>
      </c>
      <c r="M259">
        <v>1</v>
      </c>
      <c r="N259">
        <f t="shared" ref="N259:N322" si="52">SUM(I259:M259)</f>
        <v>269</v>
      </c>
      <c r="O259">
        <f t="shared" ref="O259:O322" si="53">I259/$N259</f>
        <v>0.10037174721189591</v>
      </c>
      <c r="P259">
        <f t="shared" ref="P259:P322" si="54">J259/$N259</f>
        <v>0.20074349442379183</v>
      </c>
      <c r="Q259">
        <f t="shared" ref="Q259:Q322" si="55">K259/$N259</f>
        <v>2.9739776951672861E-2</v>
      </c>
      <c r="R259">
        <f t="shared" ref="R259:R322" si="56">L259/$N259</f>
        <v>0.66542750929368033</v>
      </c>
      <c r="S259">
        <f t="shared" ref="S259:S322" si="57">M259/$N259</f>
        <v>3.7174721189591076E-3</v>
      </c>
      <c r="T259">
        <f t="shared" ref="T259:T322" si="58">IF(N259=0,10,IF(MAX(I259:M259)=LARGE(I259:M259,2),9,IF(L259=MAX(I259:M259),R259,IF(I259=MAX(I259:M259),O259+1,IF(J259=MAX(I259:M259),P259+2,IF(K259=MAX(I259:M259),Q259+3,-1))))))</f>
        <v>0.66542750929368033</v>
      </c>
      <c r="U259" t="str">
        <f t="shared" ref="U259:U322" si="59">IF(N259=0,"No Votes",IF(MAX(I259:M259)=LARGE(I259:M259,2),"Tie",IF(L259=MAX(I259:M259),"Reagan",IF(I259=MAX(I259:M259),"Anderson",IF(J259=MAX(I259:M259),"Carter",IF(K259=MAX(I259:M259),"Clark",-1))))))</f>
        <v>Reagan</v>
      </c>
    </row>
    <row r="260" spans="1:21" x14ac:dyDescent="0.3">
      <c r="A260" t="str">
        <f t="shared" si="50"/>
        <v>15-002</v>
      </c>
      <c r="B260" t="s">
        <v>217</v>
      </c>
      <c r="C260">
        <v>15</v>
      </c>
      <c r="D260" t="s">
        <v>41</v>
      </c>
      <c r="E260" t="s">
        <v>445</v>
      </c>
      <c r="F260">
        <v>59</v>
      </c>
      <c r="G260">
        <v>49</v>
      </c>
      <c r="H260">
        <f t="shared" si="51"/>
        <v>0.83050847457627119</v>
      </c>
      <c r="I260">
        <v>4</v>
      </c>
      <c r="J260">
        <v>22</v>
      </c>
      <c r="K260">
        <v>0</v>
      </c>
      <c r="L260">
        <v>8</v>
      </c>
      <c r="M260">
        <v>0</v>
      </c>
      <c r="N260">
        <f t="shared" si="52"/>
        <v>34</v>
      </c>
      <c r="O260">
        <f t="shared" si="53"/>
        <v>0.11764705882352941</v>
      </c>
      <c r="P260">
        <f t="shared" si="54"/>
        <v>0.6470588235294118</v>
      </c>
      <c r="Q260">
        <f t="shared" si="55"/>
        <v>0</v>
      </c>
      <c r="R260">
        <f t="shared" si="56"/>
        <v>0.23529411764705882</v>
      </c>
      <c r="S260">
        <f t="shared" si="57"/>
        <v>0</v>
      </c>
      <c r="T260">
        <f t="shared" si="58"/>
        <v>2.6470588235294117</v>
      </c>
      <c r="U260" t="str">
        <f t="shared" si="59"/>
        <v>Carter</v>
      </c>
    </row>
    <row r="261" spans="1:21" x14ac:dyDescent="0.3">
      <c r="A261" t="str">
        <f t="shared" si="50"/>
        <v>15-003</v>
      </c>
      <c r="B261" t="s">
        <v>218</v>
      </c>
      <c r="C261">
        <v>15</v>
      </c>
      <c r="D261" t="s">
        <v>41</v>
      </c>
      <c r="E261" t="s">
        <v>443</v>
      </c>
      <c r="F261">
        <v>66</v>
      </c>
      <c r="G261">
        <v>31</v>
      </c>
      <c r="H261">
        <f t="shared" si="51"/>
        <v>0.46969696969696972</v>
      </c>
      <c r="I261">
        <v>1</v>
      </c>
      <c r="J261">
        <v>23</v>
      </c>
      <c r="K261">
        <v>0</v>
      </c>
      <c r="L261">
        <v>6</v>
      </c>
      <c r="M261">
        <v>0</v>
      </c>
      <c r="N261">
        <f t="shared" si="52"/>
        <v>30</v>
      </c>
      <c r="O261">
        <f t="shared" si="53"/>
        <v>3.3333333333333333E-2</v>
      </c>
      <c r="P261">
        <f t="shared" si="54"/>
        <v>0.76666666666666672</v>
      </c>
      <c r="Q261">
        <f t="shared" si="55"/>
        <v>0</v>
      </c>
      <c r="R261">
        <f t="shared" si="56"/>
        <v>0.2</v>
      </c>
      <c r="S261">
        <f t="shared" si="57"/>
        <v>0</v>
      </c>
      <c r="T261">
        <f t="shared" si="58"/>
        <v>2.7666666666666666</v>
      </c>
      <c r="U261" t="str">
        <f t="shared" si="59"/>
        <v>Carter</v>
      </c>
    </row>
    <row r="262" spans="1:21" x14ac:dyDescent="0.3">
      <c r="A262" t="str">
        <f t="shared" si="50"/>
        <v>15-004</v>
      </c>
      <c r="B262" t="s">
        <v>219</v>
      </c>
      <c r="C262">
        <v>15</v>
      </c>
      <c r="D262" t="s">
        <v>41</v>
      </c>
      <c r="E262" t="s">
        <v>444</v>
      </c>
      <c r="F262">
        <v>53</v>
      </c>
      <c r="G262">
        <v>36</v>
      </c>
      <c r="H262">
        <f t="shared" si="51"/>
        <v>0.67924528301886788</v>
      </c>
      <c r="I262">
        <v>11</v>
      </c>
      <c r="J262">
        <v>9</v>
      </c>
      <c r="K262">
        <v>0</v>
      </c>
      <c r="L262">
        <v>16</v>
      </c>
      <c r="M262">
        <v>0</v>
      </c>
      <c r="N262">
        <f t="shared" si="52"/>
        <v>36</v>
      </c>
      <c r="O262">
        <f t="shared" si="53"/>
        <v>0.30555555555555558</v>
      </c>
      <c r="P262">
        <f t="shared" si="54"/>
        <v>0.25</v>
      </c>
      <c r="Q262">
        <f t="shared" si="55"/>
        <v>0</v>
      </c>
      <c r="R262">
        <f t="shared" si="56"/>
        <v>0.44444444444444442</v>
      </c>
      <c r="S262">
        <f t="shared" si="57"/>
        <v>0</v>
      </c>
      <c r="T262">
        <f t="shared" si="58"/>
        <v>0.44444444444444442</v>
      </c>
      <c r="U262" t="str">
        <f t="shared" si="59"/>
        <v>Reagan</v>
      </c>
    </row>
    <row r="263" spans="1:21" x14ac:dyDescent="0.3">
      <c r="A263" t="str">
        <f t="shared" si="50"/>
        <v>15-005</v>
      </c>
      <c r="B263" t="s">
        <v>220</v>
      </c>
      <c r="C263">
        <v>15</v>
      </c>
      <c r="D263" t="s">
        <v>41</v>
      </c>
      <c r="E263" t="s">
        <v>446</v>
      </c>
      <c r="F263">
        <v>109</v>
      </c>
      <c r="G263">
        <v>40</v>
      </c>
      <c r="H263">
        <f t="shared" si="51"/>
        <v>0.3669724770642202</v>
      </c>
      <c r="I263">
        <v>1</v>
      </c>
      <c r="J263">
        <v>12</v>
      </c>
      <c r="K263">
        <v>0</v>
      </c>
      <c r="L263">
        <v>23</v>
      </c>
      <c r="M263">
        <v>0</v>
      </c>
      <c r="N263">
        <f t="shared" si="52"/>
        <v>36</v>
      </c>
      <c r="O263">
        <f t="shared" si="53"/>
        <v>2.7777777777777776E-2</v>
      </c>
      <c r="P263">
        <f t="shared" si="54"/>
        <v>0.33333333333333331</v>
      </c>
      <c r="Q263">
        <f t="shared" si="55"/>
        <v>0</v>
      </c>
      <c r="R263">
        <f t="shared" si="56"/>
        <v>0.63888888888888884</v>
      </c>
      <c r="S263">
        <f t="shared" si="57"/>
        <v>0</v>
      </c>
      <c r="T263">
        <f t="shared" si="58"/>
        <v>0.63888888888888884</v>
      </c>
      <c r="U263" t="str">
        <f t="shared" si="59"/>
        <v>Reagan</v>
      </c>
    </row>
    <row r="264" spans="1:21" x14ac:dyDescent="0.3">
      <c r="A264" t="str">
        <f t="shared" si="50"/>
        <v>15-006</v>
      </c>
      <c r="B264" t="s">
        <v>221</v>
      </c>
      <c r="C264">
        <v>15</v>
      </c>
      <c r="D264" t="s">
        <v>41</v>
      </c>
      <c r="E264" t="s">
        <v>445</v>
      </c>
      <c r="F264">
        <v>204</v>
      </c>
      <c r="G264">
        <v>81</v>
      </c>
      <c r="H264">
        <f t="shared" si="51"/>
        <v>0.39705882352941174</v>
      </c>
      <c r="I264">
        <v>8</v>
      </c>
      <c r="J264">
        <v>6</v>
      </c>
      <c r="K264">
        <v>10</v>
      </c>
      <c r="L264">
        <v>46</v>
      </c>
      <c r="M264">
        <v>0</v>
      </c>
      <c r="N264">
        <f t="shared" si="52"/>
        <v>70</v>
      </c>
      <c r="O264">
        <f t="shared" si="53"/>
        <v>0.11428571428571428</v>
      </c>
      <c r="P264">
        <f t="shared" si="54"/>
        <v>8.5714285714285715E-2</v>
      </c>
      <c r="Q264">
        <f t="shared" si="55"/>
        <v>0.14285714285714285</v>
      </c>
      <c r="R264">
        <f t="shared" si="56"/>
        <v>0.65714285714285714</v>
      </c>
      <c r="S264">
        <f t="shared" si="57"/>
        <v>0</v>
      </c>
      <c r="T264">
        <f t="shared" si="58"/>
        <v>0.65714285714285714</v>
      </c>
      <c r="U264" t="str">
        <f t="shared" si="59"/>
        <v>Reagan</v>
      </c>
    </row>
    <row r="265" spans="1:21" x14ac:dyDescent="0.3">
      <c r="A265" t="str">
        <f t="shared" si="50"/>
        <v>15-007</v>
      </c>
      <c r="B265" t="s">
        <v>222</v>
      </c>
      <c r="C265">
        <v>15</v>
      </c>
      <c r="D265" t="s">
        <v>41</v>
      </c>
      <c r="E265" t="s">
        <v>443</v>
      </c>
      <c r="F265">
        <v>50</v>
      </c>
      <c r="G265">
        <v>33</v>
      </c>
      <c r="H265">
        <f t="shared" si="51"/>
        <v>0.66</v>
      </c>
      <c r="I265">
        <v>3</v>
      </c>
      <c r="J265">
        <v>13</v>
      </c>
      <c r="K265">
        <v>0</v>
      </c>
      <c r="L265">
        <v>7</v>
      </c>
      <c r="M265">
        <v>1</v>
      </c>
      <c r="N265">
        <f t="shared" si="52"/>
        <v>24</v>
      </c>
      <c r="O265">
        <f t="shared" si="53"/>
        <v>0.125</v>
      </c>
      <c r="P265">
        <f t="shared" si="54"/>
        <v>0.54166666666666663</v>
      </c>
      <c r="Q265">
        <f t="shared" si="55"/>
        <v>0</v>
      </c>
      <c r="R265">
        <f t="shared" si="56"/>
        <v>0.29166666666666669</v>
      </c>
      <c r="S265">
        <f t="shared" si="57"/>
        <v>4.1666666666666664E-2</v>
      </c>
      <c r="T265">
        <f t="shared" si="58"/>
        <v>2.5416666666666665</v>
      </c>
      <c r="U265" t="str">
        <f t="shared" si="59"/>
        <v>Carter</v>
      </c>
    </row>
    <row r="266" spans="1:21" x14ac:dyDescent="0.3">
      <c r="A266" t="str">
        <f t="shared" si="50"/>
        <v>15-008</v>
      </c>
      <c r="B266" t="s">
        <v>223</v>
      </c>
      <c r="C266">
        <v>15</v>
      </c>
      <c r="D266" t="s">
        <v>41</v>
      </c>
      <c r="E266" t="s">
        <v>445</v>
      </c>
      <c r="F266">
        <v>130</v>
      </c>
      <c r="G266">
        <v>69</v>
      </c>
      <c r="H266">
        <f t="shared" si="51"/>
        <v>0.53076923076923077</v>
      </c>
      <c r="I266">
        <v>8</v>
      </c>
      <c r="J266">
        <v>25</v>
      </c>
      <c r="K266">
        <v>2</v>
      </c>
      <c r="L266">
        <v>29</v>
      </c>
      <c r="M266">
        <v>1</v>
      </c>
      <c r="N266">
        <f t="shared" si="52"/>
        <v>65</v>
      </c>
      <c r="O266">
        <f t="shared" si="53"/>
        <v>0.12307692307692308</v>
      </c>
      <c r="P266">
        <f t="shared" si="54"/>
        <v>0.38461538461538464</v>
      </c>
      <c r="Q266">
        <f t="shared" si="55"/>
        <v>3.0769230769230771E-2</v>
      </c>
      <c r="R266">
        <f t="shared" si="56"/>
        <v>0.44615384615384618</v>
      </c>
      <c r="S266">
        <f t="shared" si="57"/>
        <v>1.5384615384615385E-2</v>
      </c>
      <c r="T266">
        <f t="shared" si="58"/>
        <v>0.44615384615384618</v>
      </c>
      <c r="U266" t="str">
        <f t="shared" si="59"/>
        <v>Reagan</v>
      </c>
    </row>
    <row r="267" spans="1:21" x14ac:dyDescent="0.3">
      <c r="A267" t="str">
        <f t="shared" si="50"/>
        <v>15-009</v>
      </c>
      <c r="B267" t="s">
        <v>224</v>
      </c>
      <c r="C267">
        <v>15</v>
      </c>
      <c r="D267" t="s">
        <v>41</v>
      </c>
      <c r="E267" t="s">
        <v>443</v>
      </c>
      <c r="F267">
        <v>76</v>
      </c>
      <c r="G267">
        <v>43</v>
      </c>
      <c r="H267">
        <f t="shared" si="51"/>
        <v>0.56578947368421051</v>
      </c>
      <c r="I267">
        <v>4</v>
      </c>
      <c r="J267">
        <v>16</v>
      </c>
      <c r="K267">
        <v>1</v>
      </c>
      <c r="L267">
        <v>14</v>
      </c>
      <c r="M267">
        <v>1</v>
      </c>
      <c r="N267">
        <f t="shared" si="52"/>
        <v>36</v>
      </c>
      <c r="O267">
        <f t="shared" si="53"/>
        <v>0.1111111111111111</v>
      </c>
      <c r="P267">
        <f t="shared" si="54"/>
        <v>0.44444444444444442</v>
      </c>
      <c r="Q267">
        <f t="shared" si="55"/>
        <v>2.7777777777777776E-2</v>
      </c>
      <c r="R267">
        <f t="shared" si="56"/>
        <v>0.3888888888888889</v>
      </c>
      <c r="S267">
        <f t="shared" si="57"/>
        <v>2.7777777777777776E-2</v>
      </c>
      <c r="T267">
        <f t="shared" si="58"/>
        <v>2.4444444444444446</v>
      </c>
      <c r="U267" t="str">
        <f t="shared" si="59"/>
        <v>Carter</v>
      </c>
    </row>
    <row r="268" spans="1:21" x14ac:dyDescent="0.3">
      <c r="A268" t="str">
        <f t="shared" si="50"/>
        <v>15-010</v>
      </c>
      <c r="B268" t="s">
        <v>225</v>
      </c>
      <c r="C268">
        <v>15</v>
      </c>
      <c r="D268" t="s">
        <v>41</v>
      </c>
      <c r="E268" t="s">
        <v>444</v>
      </c>
      <c r="F268">
        <v>40</v>
      </c>
      <c r="G268">
        <v>30</v>
      </c>
      <c r="H268">
        <f t="shared" si="51"/>
        <v>0.75</v>
      </c>
      <c r="I268">
        <v>4</v>
      </c>
      <c r="J268">
        <v>8</v>
      </c>
      <c r="K268">
        <v>0</v>
      </c>
      <c r="L268">
        <v>12</v>
      </c>
      <c r="M268">
        <v>0</v>
      </c>
      <c r="N268">
        <f t="shared" si="52"/>
        <v>24</v>
      </c>
      <c r="O268">
        <f t="shared" si="53"/>
        <v>0.16666666666666666</v>
      </c>
      <c r="P268">
        <f t="shared" si="54"/>
        <v>0.33333333333333331</v>
      </c>
      <c r="Q268">
        <f t="shared" si="55"/>
        <v>0</v>
      </c>
      <c r="R268">
        <f t="shared" si="56"/>
        <v>0.5</v>
      </c>
      <c r="S268">
        <f t="shared" si="57"/>
        <v>0</v>
      </c>
      <c r="T268">
        <f t="shared" si="58"/>
        <v>0.5</v>
      </c>
      <c r="U268" t="str">
        <f t="shared" si="59"/>
        <v>Reagan</v>
      </c>
    </row>
    <row r="269" spans="1:21" x14ac:dyDescent="0.3">
      <c r="A269" t="str">
        <f t="shared" si="50"/>
        <v>15-011</v>
      </c>
      <c r="B269" t="s">
        <v>226</v>
      </c>
      <c r="C269">
        <v>15</v>
      </c>
      <c r="D269" t="s">
        <v>41</v>
      </c>
      <c r="E269" t="s">
        <v>443</v>
      </c>
      <c r="F269">
        <v>171</v>
      </c>
      <c r="G269">
        <v>113</v>
      </c>
      <c r="H269">
        <f t="shared" si="51"/>
        <v>0.66081871345029242</v>
      </c>
      <c r="I269">
        <v>12</v>
      </c>
      <c r="J269">
        <v>50</v>
      </c>
      <c r="K269">
        <v>1</v>
      </c>
      <c r="L269">
        <v>39</v>
      </c>
      <c r="M269">
        <v>1</v>
      </c>
      <c r="N269">
        <f t="shared" si="52"/>
        <v>103</v>
      </c>
      <c r="O269">
        <f t="shared" si="53"/>
        <v>0.11650485436893204</v>
      </c>
      <c r="P269">
        <f t="shared" si="54"/>
        <v>0.4854368932038835</v>
      </c>
      <c r="Q269">
        <f t="shared" si="55"/>
        <v>9.7087378640776691E-3</v>
      </c>
      <c r="R269">
        <f t="shared" si="56"/>
        <v>0.37864077669902912</v>
      </c>
      <c r="S269">
        <f t="shared" si="57"/>
        <v>9.7087378640776691E-3</v>
      </c>
      <c r="T269">
        <f t="shared" si="58"/>
        <v>2.4854368932038833</v>
      </c>
      <c r="U269" t="str">
        <f t="shared" si="59"/>
        <v>Carter</v>
      </c>
    </row>
    <row r="270" spans="1:21" x14ac:dyDescent="0.3">
      <c r="A270" t="str">
        <f t="shared" si="50"/>
        <v>15-012</v>
      </c>
      <c r="B270" t="s">
        <v>227</v>
      </c>
      <c r="C270">
        <v>15</v>
      </c>
      <c r="D270" t="s">
        <v>41</v>
      </c>
      <c r="E270" t="s">
        <v>446</v>
      </c>
      <c r="F270">
        <v>72</v>
      </c>
      <c r="G270">
        <v>41</v>
      </c>
      <c r="H270">
        <f t="shared" si="51"/>
        <v>0.56944444444444442</v>
      </c>
      <c r="I270">
        <v>1</v>
      </c>
      <c r="J270">
        <v>25</v>
      </c>
      <c r="K270">
        <v>1</v>
      </c>
      <c r="L270">
        <v>8</v>
      </c>
      <c r="M270">
        <v>0</v>
      </c>
      <c r="N270">
        <f t="shared" si="52"/>
        <v>35</v>
      </c>
      <c r="O270">
        <f t="shared" si="53"/>
        <v>2.8571428571428571E-2</v>
      </c>
      <c r="P270">
        <f t="shared" si="54"/>
        <v>0.7142857142857143</v>
      </c>
      <c r="Q270">
        <f t="shared" si="55"/>
        <v>2.8571428571428571E-2</v>
      </c>
      <c r="R270">
        <f t="shared" si="56"/>
        <v>0.22857142857142856</v>
      </c>
      <c r="S270">
        <f t="shared" si="57"/>
        <v>0</v>
      </c>
      <c r="T270">
        <f t="shared" si="58"/>
        <v>2.7142857142857144</v>
      </c>
      <c r="U270" t="str">
        <f t="shared" si="59"/>
        <v>Carter</v>
      </c>
    </row>
    <row r="271" spans="1:21" x14ac:dyDescent="0.3">
      <c r="A271" t="str">
        <f t="shared" si="50"/>
        <v>15-013</v>
      </c>
      <c r="B271" t="s">
        <v>228</v>
      </c>
      <c r="C271">
        <v>15</v>
      </c>
      <c r="D271" t="s">
        <v>41</v>
      </c>
      <c r="E271" t="s">
        <v>443</v>
      </c>
      <c r="F271">
        <v>223</v>
      </c>
      <c r="G271">
        <v>85</v>
      </c>
      <c r="H271">
        <f t="shared" si="51"/>
        <v>0.3811659192825112</v>
      </c>
      <c r="I271">
        <v>1</v>
      </c>
      <c r="J271">
        <v>47</v>
      </c>
      <c r="K271">
        <v>12</v>
      </c>
      <c r="L271">
        <v>22</v>
      </c>
      <c r="M271">
        <v>0</v>
      </c>
      <c r="N271">
        <f t="shared" si="52"/>
        <v>82</v>
      </c>
      <c r="O271">
        <f t="shared" si="53"/>
        <v>1.2195121951219513E-2</v>
      </c>
      <c r="P271">
        <f t="shared" si="54"/>
        <v>0.57317073170731703</v>
      </c>
      <c r="Q271">
        <f t="shared" si="55"/>
        <v>0.14634146341463414</v>
      </c>
      <c r="R271">
        <f t="shared" si="56"/>
        <v>0.26829268292682928</v>
      </c>
      <c r="S271">
        <f t="shared" si="57"/>
        <v>0</v>
      </c>
      <c r="T271">
        <f t="shared" si="58"/>
        <v>2.5731707317073171</v>
      </c>
      <c r="U271" t="str">
        <f t="shared" si="59"/>
        <v>Carter</v>
      </c>
    </row>
    <row r="272" spans="1:21" x14ac:dyDescent="0.3">
      <c r="A272" t="str">
        <f t="shared" si="50"/>
        <v>15-014</v>
      </c>
      <c r="B272" t="s">
        <v>229</v>
      </c>
      <c r="C272">
        <v>15</v>
      </c>
      <c r="D272" t="s">
        <v>41</v>
      </c>
      <c r="E272" t="s">
        <v>445</v>
      </c>
      <c r="F272">
        <v>383</v>
      </c>
      <c r="G272">
        <v>176</v>
      </c>
      <c r="H272">
        <f t="shared" si="51"/>
        <v>0.45953002610966059</v>
      </c>
      <c r="I272">
        <v>26</v>
      </c>
      <c r="J272">
        <v>62</v>
      </c>
      <c r="K272">
        <v>5</v>
      </c>
      <c r="L272">
        <v>73</v>
      </c>
      <c r="M272">
        <v>0</v>
      </c>
      <c r="N272">
        <f t="shared" si="52"/>
        <v>166</v>
      </c>
      <c r="O272">
        <f t="shared" si="53"/>
        <v>0.15662650602409639</v>
      </c>
      <c r="P272">
        <f t="shared" si="54"/>
        <v>0.37349397590361444</v>
      </c>
      <c r="Q272">
        <f t="shared" si="55"/>
        <v>3.0120481927710843E-2</v>
      </c>
      <c r="R272">
        <f t="shared" si="56"/>
        <v>0.43975903614457829</v>
      </c>
      <c r="S272">
        <f t="shared" si="57"/>
        <v>0</v>
      </c>
      <c r="T272">
        <f t="shared" si="58"/>
        <v>0.43975903614457829</v>
      </c>
      <c r="U272" t="str">
        <f t="shared" si="59"/>
        <v>Reagan</v>
      </c>
    </row>
    <row r="273" spans="1:21" x14ac:dyDescent="0.3">
      <c r="A273" t="str">
        <f t="shared" si="50"/>
        <v>15-015</v>
      </c>
      <c r="B273" t="s">
        <v>231</v>
      </c>
      <c r="C273">
        <v>15</v>
      </c>
      <c r="D273" t="s">
        <v>41</v>
      </c>
      <c r="E273" t="s">
        <v>444</v>
      </c>
      <c r="F273">
        <v>287</v>
      </c>
      <c r="G273">
        <v>183</v>
      </c>
      <c r="H273">
        <f t="shared" si="51"/>
        <v>0.6376306620209059</v>
      </c>
      <c r="I273">
        <v>14</v>
      </c>
      <c r="J273">
        <v>96</v>
      </c>
      <c r="K273">
        <v>5</v>
      </c>
      <c r="L273">
        <v>45</v>
      </c>
      <c r="M273">
        <v>0</v>
      </c>
      <c r="N273">
        <f t="shared" si="52"/>
        <v>160</v>
      </c>
      <c r="O273">
        <f t="shared" si="53"/>
        <v>8.7499999999999994E-2</v>
      </c>
      <c r="P273">
        <f t="shared" si="54"/>
        <v>0.6</v>
      </c>
      <c r="Q273">
        <f t="shared" si="55"/>
        <v>3.125E-2</v>
      </c>
      <c r="R273">
        <f t="shared" si="56"/>
        <v>0.28125</v>
      </c>
      <c r="S273">
        <f t="shared" si="57"/>
        <v>0</v>
      </c>
      <c r="T273">
        <f t="shared" si="58"/>
        <v>2.6</v>
      </c>
      <c r="U273" t="str">
        <f t="shared" si="59"/>
        <v>Carter</v>
      </c>
    </row>
    <row r="274" spans="1:21" x14ac:dyDescent="0.3">
      <c r="A274" t="str">
        <f t="shared" si="50"/>
        <v>15-016</v>
      </c>
      <c r="B274" t="s">
        <v>230</v>
      </c>
      <c r="C274">
        <v>15</v>
      </c>
      <c r="D274" t="s">
        <v>41</v>
      </c>
      <c r="E274" t="s">
        <v>444</v>
      </c>
      <c r="F274">
        <v>754</v>
      </c>
      <c r="G274">
        <v>294</v>
      </c>
      <c r="H274">
        <f t="shared" si="51"/>
        <v>0.38992042440318303</v>
      </c>
      <c r="I274">
        <v>43</v>
      </c>
      <c r="J274">
        <v>115</v>
      </c>
      <c r="K274">
        <v>9</v>
      </c>
      <c r="L274">
        <v>102</v>
      </c>
      <c r="M274">
        <v>0</v>
      </c>
      <c r="N274">
        <f t="shared" si="52"/>
        <v>269</v>
      </c>
      <c r="O274">
        <f t="shared" si="53"/>
        <v>0.15985130111524162</v>
      </c>
      <c r="P274">
        <f t="shared" si="54"/>
        <v>0.42750929368029739</v>
      </c>
      <c r="Q274">
        <f t="shared" si="55"/>
        <v>3.3457249070631967E-2</v>
      </c>
      <c r="R274">
        <f t="shared" si="56"/>
        <v>0.379182156133829</v>
      </c>
      <c r="S274">
        <f t="shared" si="57"/>
        <v>0</v>
      </c>
      <c r="T274">
        <f t="shared" si="58"/>
        <v>2.4275092936802976</v>
      </c>
      <c r="U274" t="str">
        <f t="shared" si="59"/>
        <v>Carter</v>
      </c>
    </row>
    <row r="275" spans="1:21" x14ac:dyDescent="0.3">
      <c r="A275" t="str">
        <f t="shared" si="50"/>
        <v>15-017</v>
      </c>
      <c r="B275" t="s">
        <v>38</v>
      </c>
      <c r="C275">
        <v>15</v>
      </c>
      <c r="D275" t="s">
        <v>42</v>
      </c>
      <c r="E275">
        <v>0</v>
      </c>
      <c r="F275">
        <v>0</v>
      </c>
      <c r="G275">
        <v>376</v>
      </c>
      <c r="I275">
        <v>42</v>
      </c>
      <c r="J275">
        <v>100</v>
      </c>
      <c r="K275">
        <v>29</v>
      </c>
      <c r="L275">
        <v>168</v>
      </c>
      <c r="M275">
        <v>6</v>
      </c>
      <c r="N275">
        <f t="shared" si="52"/>
        <v>345</v>
      </c>
      <c r="O275">
        <f t="shared" si="53"/>
        <v>0.12173913043478261</v>
      </c>
      <c r="P275">
        <f t="shared" si="54"/>
        <v>0.28985507246376813</v>
      </c>
      <c r="Q275">
        <f t="shared" si="55"/>
        <v>8.4057971014492749E-2</v>
      </c>
      <c r="R275">
        <f t="shared" si="56"/>
        <v>0.48695652173913045</v>
      </c>
      <c r="S275">
        <f t="shared" si="57"/>
        <v>1.7391304347826087E-2</v>
      </c>
      <c r="T275">
        <f t="shared" si="58"/>
        <v>0.48695652173913045</v>
      </c>
      <c r="U275" t="str">
        <f t="shared" si="59"/>
        <v>Reagan</v>
      </c>
    </row>
    <row r="276" spans="1:21" x14ac:dyDescent="0.3">
      <c r="A276" t="str">
        <f t="shared" si="50"/>
        <v>15-018</v>
      </c>
      <c r="B276" t="s">
        <v>39</v>
      </c>
      <c r="C276">
        <v>15</v>
      </c>
      <c r="D276" t="s">
        <v>43</v>
      </c>
      <c r="E276">
        <v>0</v>
      </c>
      <c r="F276">
        <v>0</v>
      </c>
      <c r="G276">
        <v>0</v>
      </c>
      <c r="I276">
        <v>3</v>
      </c>
      <c r="J276">
        <v>27</v>
      </c>
      <c r="K276">
        <v>13</v>
      </c>
      <c r="L276">
        <v>35</v>
      </c>
      <c r="M276">
        <v>0</v>
      </c>
      <c r="N276">
        <f t="shared" si="52"/>
        <v>78</v>
      </c>
      <c r="O276">
        <f t="shared" si="53"/>
        <v>3.8461538461538464E-2</v>
      </c>
      <c r="P276">
        <f t="shared" si="54"/>
        <v>0.34615384615384615</v>
      </c>
      <c r="Q276">
        <f t="shared" si="55"/>
        <v>0.16666666666666666</v>
      </c>
      <c r="R276">
        <f t="shared" si="56"/>
        <v>0.44871794871794873</v>
      </c>
      <c r="S276">
        <f t="shared" si="57"/>
        <v>0</v>
      </c>
      <c r="T276">
        <f t="shared" si="58"/>
        <v>0.44871794871794873</v>
      </c>
      <c r="U276" t="str">
        <f t="shared" si="59"/>
        <v>Reagan</v>
      </c>
    </row>
    <row r="277" spans="1:21" x14ac:dyDescent="0.3">
      <c r="A277" t="str">
        <f t="shared" si="50"/>
        <v>15-019</v>
      </c>
      <c r="B277" t="s">
        <v>40</v>
      </c>
      <c r="C277">
        <v>15</v>
      </c>
      <c r="D277" t="s">
        <v>44</v>
      </c>
      <c r="E277">
        <v>0</v>
      </c>
      <c r="F277">
        <v>3324</v>
      </c>
      <c r="G277">
        <v>1963</v>
      </c>
      <c r="H277">
        <v>59</v>
      </c>
      <c r="I277">
        <v>213</v>
      </c>
      <c r="J277">
        <v>710</v>
      </c>
      <c r="K277">
        <v>96</v>
      </c>
      <c r="L277">
        <v>832</v>
      </c>
      <c r="M277">
        <v>11</v>
      </c>
      <c r="N277">
        <f t="shared" si="52"/>
        <v>1862</v>
      </c>
      <c r="O277">
        <f t="shared" si="53"/>
        <v>0.11439312567132116</v>
      </c>
      <c r="P277">
        <f t="shared" si="54"/>
        <v>0.38131041890440387</v>
      </c>
      <c r="Q277">
        <f t="shared" si="55"/>
        <v>5.155746509129968E-2</v>
      </c>
      <c r="R277">
        <f t="shared" si="56"/>
        <v>0.44683136412459723</v>
      </c>
      <c r="S277">
        <f t="shared" si="57"/>
        <v>5.9076262083780882E-3</v>
      </c>
      <c r="T277">
        <f t="shared" si="58"/>
        <v>0.44683136412459723</v>
      </c>
      <c r="U277" t="str">
        <f t="shared" si="59"/>
        <v>Reagan</v>
      </c>
    </row>
    <row r="278" spans="1:21" x14ac:dyDescent="0.3">
      <c r="A278" t="str">
        <f t="shared" si="50"/>
        <v>16-001</v>
      </c>
      <c r="B278" t="s">
        <v>232</v>
      </c>
      <c r="C278">
        <v>16</v>
      </c>
      <c r="D278" t="s">
        <v>41</v>
      </c>
      <c r="E278" t="s">
        <v>234</v>
      </c>
      <c r="F278">
        <v>105</v>
      </c>
      <c r="G278">
        <v>38</v>
      </c>
      <c r="H278">
        <f t="shared" ref="H278:H326" si="60">G278/F278</f>
        <v>0.3619047619047619</v>
      </c>
      <c r="I278">
        <v>6</v>
      </c>
      <c r="J278">
        <v>12</v>
      </c>
      <c r="K278">
        <v>1</v>
      </c>
      <c r="L278">
        <v>15</v>
      </c>
      <c r="M278">
        <v>0</v>
      </c>
      <c r="N278">
        <f t="shared" si="52"/>
        <v>34</v>
      </c>
      <c r="O278">
        <f t="shared" si="53"/>
        <v>0.17647058823529413</v>
      </c>
      <c r="P278">
        <f t="shared" si="54"/>
        <v>0.35294117647058826</v>
      </c>
      <c r="Q278">
        <f t="shared" si="55"/>
        <v>2.9411764705882353E-2</v>
      </c>
      <c r="R278">
        <f t="shared" si="56"/>
        <v>0.44117647058823528</v>
      </c>
      <c r="S278">
        <f t="shared" si="57"/>
        <v>0</v>
      </c>
      <c r="T278">
        <f t="shared" si="58"/>
        <v>0.44117647058823528</v>
      </c>
      <c r="U278" t="str">
        <f t="shared" si="59"/>
        <v>Reagan</v>
      </c>
    </row>
    <row r="279" spans="1:21" x14ac:dyDescent="0.3">
      <c r="A279" t="str">
        <f t="shared" si="50"/>
        <v>16-002</v>
      </c>
      <c r="B279" t="s">
        <v>233</v>
      </c>
      <c r="C279">
        <v>16</v>
      </c>
      <c r="D279" t="s">
        <v>41</v>
      </c>
      <c r="E279" t="s">
        <v>234</v>
      </c>
      <c r="F279">
        <v>44</v>
      </c>
      <c r="G279">
        <v>26</v>
      </c>
      <c r="H279">
        <f t="shared" si="60"/>
        <v>0.59090909090909094</v>
      </c>
      <c r="I279">
        <v>1</v>
      </c>
      <c r="J279">
        <v>10</v>
      </c>
      <c r="K279">
        <v>1</v>
      </c>
      <c r="L279">
        <v>8</v>
      </c>
      <c r="M279">
        <v>0</v>
      </c>
      <c r="N279">
        <f t="shared" si="52"/>
        <v>20</v>
      </c>
      <c r="O279">
        <f t="shared" si="53"/>
        <v>0.05</v>
      </c>
      <c r="P279">
        <f t="shared" si="54"/>
        <v>0.5</v>
      </c>
      <c r="Q279">
        <f t="shared" si="55"/>
        <v>0.05</v>
      </c>
      <c r="R279">
        <f t="shared" si="56"/>
        <v>0.4</v>
      </c>
      <c r="S279">
        <f t="shared" si="57"/>
        <v>0</v>
      </c>
      <c r="T279">
        <f t="shared" si="58"/>
        <v>2.5</v>
      </c>
      <c r="U279" t="str">
        <f t="shared" si="59"/>
        <v>Carter</v>
      </c>
    </row>
    <row r="280" spans="1:21" x14ac:dyDescent="0.3">
      <c r="A280" t="str">
        <f t="shared" si="50"/>
        <v>16-003</v>
      </c>
      <c r="B280" t="s">
        <v>234</v>
      </c>
      <c r="C280">
        <v>16</v>
      </c>
      <c r="D280" t="s">
        <v>41</v>
      </c>
      <c r="E280" t="s">
        <v>234</v>
      </c>
      <c r="F280">
        <v>845</v>
      </c>
      <c r="G280">
        <v>477</v>
      </c>
      <c r="H280">
        <f t="shared" si="60"/>
        <v>0.56449704142011836</v>
      </c>
      <c r="I280">
        <v>41</v>
      </c>
      <c r="J280">
        <v>146</v>
      </c>
      <c r="K280">
        <v>23</v>
      </c>
      <c r="L280">
        <v>176</v>
      </c>
      <c r="M280">
        <v>0</v>
      </c>
      <c r="N280">
        <f t="shared" si="52"/>
        <v>386</v>
      </c>
      <c r="O280">
        <f t="shared" si="53"/>
        <v>0.10621761658031088</v>
      </c>
      <c r="P280">
        <f t="shared" si="54"/>
        <v>0.37823834196891193</v>
      </c>
      <c r="Q280">
        <f t="shared" si="55"/>
        <v>5.9585492227979271E-2</v>
      </c>
      <c r="R280">
        <f t="shared" si="56"/>
        <v>0.45595854922279794</v>
      </c>
      <c r="S280">
        <f t="shared" si="57"/>
        <v>0</v>
      </c>
      <c r="T280">
        <f t="shared" si="58"/>
        <v>0.45595854922279794</v>
      </c>
      <c r="U280" t="str">
        <f t="shared" si="59"/>
        <v>Reagan</v>
      </c>
    </row>
    <row r="281" spans="1:21" x14ac:dyDescent="0.3">
      <c r="A281" t="str">
        <f t="shared" si="50"/>
        <v>16-004</v>
      </c>
      <c r="B281" t="s">
        <v>235</v>
      </c>
      <c r="C281">
        <v>16</v>
      </c>
      <c r="D281" t="s">
        <v>41</v>
      </c>
      <c r="E281" t="s">
        <v>446</v>
      </c>
      <c r="F281">
        <v>83</v>
      </c>
      <c r="G281">
        <v>35</v>
      </c>
      <c r="H281">
        <f t="shared" si="60"/>
        <v>0.42168674698795183</v>
      </c>
      <c r="I281">
        <v>2</v>
      </c>
      <c r="J281">
        <v>5</v>
      </c>
      <c r="K281">
        <v>3</v>
      </c>
      <c r="L281">
        <v>19</v>
      </c>
      <c r="M281">
        <v>0</v>
      </c>
      <c r="N281">
        <f t="shared" si="52"/>
        <v>29</v>
      </c>
      <c r="O281">
        <f t="shared" si="53"/>
        <v>6.8965517241379309E-2</v>
      </c>
      <c r="P281">
        <f t="shared" si="54"/>
        <v>0.17241379310344829</v>
      </c>
      <c r="Q281">
        <f t="shared" si="55"/>
        <v>0.10344827586206896</v>
      </c>
      <c r="R281">
        <f t="shared" si="56"/>
        <v>0.65517241379310343</v>
      </c>
      <c r="S281">
        <f t="shared" si="57"/>
        <v>0</v>
      </c>
      <c r="T281">
        <f t="shared" si="58"/>
        <v>0.65517241379310343</v>
      </c>
      <c r="U281" t="str">
        <f t="shared" si="59"/>
        <v>Reagan</v>
      </c>
    </row>
    <row r="282" spans="1:21" x14ac:dyDescent="0.3">
      <c r="A282" t="str">
        <f t="shared" si="50"/>
        <v>16-005</v>
      </c>
      <c r="B282" t="s">
        <v>236</v>
      </c>
      <c r="C282">
        <v>16</v>
      </c>
      <c r="D282" t="s">
        <v>41</v>
      </c>
      <c r="E282" t="s">
        <v>234</v>
      </c>
      <c r="F282">
        <v>47</v>
      </c>
      <c r="G282">
        <v>29</v>
      </c>
      <c r="H282">
        <f t="shared" si="60"/>
        <v>0.61702127659574468</v>
      </c>
      <c r="I282">
        <v>1</v>
      </c>
      <c r="J282">
        <v>15</v>
      </c>
      <c r="K282">
        <v>1</v>
      </c>
      <c r="L282">
        <v>8</v>
      </c>
      <c r="M282">
        <v>0</v>
      </c>
      <c r="N282">
        <f t="shared" si="52"/>
        <v>25</v>
      </c>
      <c r="O282">
        <f t="shared" si="53"/>
        <v>0.04</v>
      </c>
      <c r="P282">
        <f t="shared" si="54"/>
        <v>0.6</v>
      </c>
      <c r="Q282">
        <f t="shared" si="55"/>
        <v>0.04</v>
      </c>
      <c r="R282">
        <f t="shared" si="56"/>
        <v>0.32</v>
      </c>
      <c r="S282">
        <f t="shared" si="57"/>
        <v>0</v>
      </c>
      <c r="T282">
        <f t="shared" si="58"/>
        <v>2.6</v>
      </c>
      <c r="U282" t="str">
        <f t="shared" si="59"/>
        <v>Carter</v>
      </c>
    </row>
    <row r="283" spans="1:21" x14ac:dyDescent="0.3">
      <c r="A283" t="str">
        <f t="shared" si="50"/>
        <v>16-006</v>
      </c>
      <c r="B283" t="s">
        <v>237</v>
      </c>
      <c r="C283">
        <v>16</v>
      </c>
      <c r="D283" t="s">
        <v>41</v>
      </c>
      <c r="E283" t="s">
        <v>447</v>
      </c>
      <c r="F283">
        <v>114</v>
      </c>
      <c r="G283">
        <v>73</v>
      </c>
      <c r="H283">
        <f t="shared" si="60"/>
        <v>0.64035087719298245</v>
      </c>
      <c r="I283">
        <v>5</v>
      </c>
      <c r="J283">
        <v>15</v>
      </c>
      <c r="K283">
        <v>0</v>
      </c>
      <c r="L283">
        <v>7</v>
      </c>
      <c r="M283">
        <v>0</v>
      </c>
      <c r="N283">
        <f t="shared" si="52"/>
        <v>27</v>
      </c>
      <c r="O283">
        <f t="shared" si="53"/>
        <v>0.18518518518518517</v>
      </c>
      <c r="P283">
        <f t="shared" si="54"/>
        <v>0.55555555555555558</v>
      </c>
      <c r="Q283">
        <f t="shared" si="55"/>
        <v>0</v>
      </c>
      <c r="R283">
        <f t="shared" si="56"/>
        <v>0.25925925925925924</v>
      </c>
      <c r="S283">
        <f t="shared" si="57"/>
        <v>0</v>
      </c>
      <c r="T283">
        <f t="shared" si="58"/>
        <v>2.5555555555555554</v>
      </c>
      <c r="U283" t="str">
        <f t="shared" si="59"/>
        <v>Carter</v>
      </c>
    </row>
    <row r="284" spans="1:21" x14ac:dyDescent="0.3">
      <c r="A284" t="str">
        <f t="shared" si="50"/>
        <v>16-007</v>
      </c>
      <c r="B284" t="s">
        <v>238</v>
      </c>
      <c r="C284">
        <v>16</v>
      </c>
      <c r="D284" t="s">
        <v>41</v>
      </c>
      <c r="E284" t="s">
        <v>446</v>
      </c>
      <c r="F284">
        <v>160</v>
      </c>
      <c r="G284">
        <v>71</v>
      </c>
      <c r="H284">
        <f t="shared" si="60"/>
        <v>0.44374999999999998</v>
      </c>
      <c r="I284">
        <v>6</v>
      </c>
      <c r="J284">
        <v>8</v>
      </c>
      <c r="K284">
        <v>5</v>
      </c>
      <c r="L284">
        <v>45</v>
      </c>
      <c r="M284">
        <v>0</v>
      </c>
      <c r="N284">
        <f t="shared" si="52"/>
        <v>64</v>
      </c>
      <c r="O284">
        <f t="shared" si="53"/>
        <v>9.375E-2</v>
      </c>
      <c r="P284">
        <f t="shared" si="54"/>
        <v>0.125</v>
      </c>
      <c r="Q284">
        <f t="shared" si="55"/>
        <v>7.8125E-2</v>
      </c>
      <c r="R284">
        <f t="shared" si="56"/>
        <v>0.703125</v>
      </c>
      <c r="S284">
        <f t="shared" si="57"/>
        <v>0</v>
      </c>
      <c r="T284">
        <f t="shared" si="58"/>
        <v>0.703125</v>
      </c>
      <c r="U284" t="str">
        <f t="shared" si="59"/>
        <v>Reagan</v>
      </c>
    </row>
    <row r="285" spans="1:21" x14ac:dyDescent="0.3">
      <c r="A285" t="str">
        <f t="shared" si="50"/>
        <v>16-008</v>
      </c>
      <c r="B285" t="s">
        <v>239</v>
      </c>
      <c r="C285">
        <v>16</v>
      </c>
      <c r="D285" t="s">
        <v>41</v>
      </c>
      <c r="E285" t="s">
        <v>446</v>
      </c>
      <c r="F285">
        <v>69</v>
      </c>
      <c r="G285">
        <v>55</v>
      </c>
      <c r="H285">
        <f t="shared" si="60"/>
        <v>0.79710144927536231</v>
      </c>
      <c r="I285">
        <v>4</v>
      </c>
      <c r="J285">
        <v>15</v>
      </c>
      <c r="K285">
        <v>3</v>
      </c>
      <c r="L285">
        <v>26</v>
      </c>
      <c r="M285">
        <v>0</v>
      </c>
      <c r="N285">
        <f t="shared" si="52"/>
        <v>48</v>
      </c>
      <c r="O285">
        <f t="shared" si="53"/>
        <v>8.3333333333333329E-2</v>
      </c>
      <c r="P285">
        <f t="shared" si="54"/>
        <v>0.3125</v>
      </c>
      <c r="Q285">
        <f t="shared" si="55"/>
        <v>6.25E-2</v>
      </c>
      <c r="R285">
        <f t="shared" si="56"/>
        <v>0.54166666666666663</v>
      </c>
      <c r="S285">
        <f t="shared" si="57"/>
        <v>0</v>
      </c>
      <c r="T285">
        <f t="shared" si="58"/>
        <v>0.54166666666666663</v>
      </c>
      <c r="U285" t="str">
        <f t="shared" si="59"/>
        <v>Reagan</v>
      </c>
    </row>
    <row r="286" spans="1:21" x14ac:dyDescent="0.3">
      <c r="A286" t="str">
        <f t="shared" si="50"/>
        <v>16-009</v>
      </c>
      <c r="B286" t="s">
        <v>240</v>
      </c>
      <c r="C286">
        <v>16</v>
      </c>
      <c r="D286" t="s">
        <v>41</v>
      </c>
      <c r="E286" t="s">
        <v>448</v>
      </c>
      <c r="F286">
        <v>257</v>
      </c>
      <c r="G286">
        <v>131</v>
      </c>
      <c r="H286">
        <f t="shared" si="60"/>
        <v>0.50972762645914393</v>
      </c>
      <c r="I286">
        <v>11</v>
      </c>
      <c r="J286">
        <v>36</v>
      </c>
      <c r="K286">
        <v>9</v>
      </c>
      <c r="L286">
        <v>67</v>
      </c>
      <c r="M286">
        <v>0</v>
      </c>
      <c r="N286">
        <f t="shared" si="52"/>
        <v>123</v>
      </c>
      <c r="O286">
        <f t="shared" si="53"/>
        <v>8.943089430894309E-2</v>
      </c>
      <c r="P286">
        <f t="shared" si="54"/>
        <v>0.29268292682926828</v>
      </c>
      <c r="Q286">
        <f t="shared" si="55"/>
        <v>7.3170731707317069E-2</v>
      </c>
      <c r="R286">
        <f t="shared" si="56"/>
        <v>0.54471544715447151</v>
      </c>
      <c r="S286">
        <f t="shared" si="57"/>
        <v>0</v>
      </c>
      <c r="T286">
        <f t="shared" si="58"/>
        <v>0.54471544715447151</v>
      </c>
      <c r="U286" t="str">
        <f t="shared" si="59"/>
        <v>Reagan</v>
      </c>
    </row>
    <row r="287" spans="1:21" x14ac:dyDescent="0.3">
      <c r="A287" t="str">
        <f t="shared" si="50"/>
        <v>16-010</v>
      </c>
      <c r="B287" t="s">
        <v>254</v>
      </c>
      <c r="C287">
        <v>16</v>
      </c>
      <c r="D287" t="s">
        <v>41</v>
      </c>
      <c r="E287" t="s">
        <v>447</v>
      </c>
      <c r="F287">
        <v>186</v>
      </c>
      <c r="G287">
        <v>133</v>
      </c>
      <c r="H287">
        <f t="shared" si="60"/>
        <v>0.71505376344086025</v>
      </c>
      <c r="I287">
        <v>4</v>
      </c>
      <c r="J287">
        <v>110</v>
      </c>
      <c r="K287">
        <v>2</v>
      </c>
      <c r="L287">
        <v>7</v>
      </c>
      <c r="M287">
        <v>0</v>
      </c>
      <c r="N287">
        <f t="shared" si="52"/>
        <v>123</v>
      </c>
      <c r="O287">
        <f t="shared" si="53"/>
        <v>3.2520325203252036E-2</v>
      </c>
      <c r="P287">
        <f t="shared" si="54"/>
        <v>0.89430894308943087</v>
      </c>
      <c r="Q287">
        <f t="shared" si="55"/>
        <v>1.6260162601626018E-2</v>
      </c>
      <c r="R287">
        <f t="shared" si="56"/>
        <v>5.6910569105691054E-2</v>
      </c>
      <c r="S287">
        <f t="shared" si="57"/>
        <v>0</v>
      </c>
      <c r="T287">
        <f t="shared" si="58"/>
        <v>2.8943089430894311</v>
      </c>
      <c r="U287" t="str">
        <f t="shared" si="59"/>
        <v>Carter</v>
      </c>
    </row>
    <row r="288" spans="1:21" x14ac:dyDescent="0.3">
      <c r="A288" t="str">
        <f t="shared" si="50"/>
        <v>16-011</v>
      </c>
      <c r="B288" t="s">
        <v>241</v>
      </c>
      <c r="C288">
        <v>16</v>
      </c>
      <c r="D288" t="s">
        <v>41</v>
      </c>
      <c r="E288" t="s">
        <v>234</v>
      </c>
      <c r="F288">
        <v>79</v>
      </c>
      <c r="G288">
        <v>66</v>
      </c>
      <c r="H288">
        <f t="shared" si="60"/>
        <v>0.83544303797468356</v>
      </c>
      <c r="I288">
        <v>8</v>
      </c>
      <c r="J288">
        <v>26</v>
      </c>
      <c r="K288">
        <v>4</v>
      </c>
      <c r="L288">
        <v>24</v>
      </c>
      <c r="M288">
        <v>0</v>
      </c>
      <c r="N288">
        <f t="shared" si="52"/>
        <v>62</v>
      </c>
      <c r="O288">
        <f t="shared" si="53"/>
        <v>0.12903225806451613</v>
      </c>
      <c r="P288">
        <f t="shared" si="54"/>
        <v>0.41935483870967744</v>
      </c>
      <c r="Q288">
        <f t="shared" si="55"/>
        <v>6.4516129032258063E-2</v>
      </c>
      <c r="R288">
        <f t="shared" si="56"/>
        <v>0.38709677419354838</v>
      </c>
      <c r="S288">
        <f t="shared" si="57"/>
        <v>0</v>
      </c>
      <c r="T288">
        <f t="shared" si="58"/>
        <v>2.4193548387096775</v>
      </c>
      <c r="U288" t="str">
        <f t="shared" si="59"/>
        <v>Carter</v>
      </c>
    </row>
    <row r="289" spans="1:21" x14ac:dyDescent="0.3">
      <c r="A289" t="str">
        <f t="shared" si="50"/>
        <v>16-012</v>
      </c>
      <c r="B289" t="s">
        <v>242</v>
      </c>
      <c r="C289">
        <v>16</v>
      </c>
      <c r="D289" t="s">
        <v>41</v>
      </c>
      <c r="E289" t="s">
        <v>447</v>
      </c>
      <c r="F289">
        <v>138</v>
      </c>
      <c r="G289">
        <v>83</v>
      </c>
      <c r="H289">
        <f t="shared" si="60"/>
        <v>0.60144927536231885</v>
      </c>
      <c r="I289">
        <v>2</v>
      </c>
      <c r="J289">
        <v>65</v>
      </c>
      <c r="K289">
        <v>0</v>
      </c>
      <c r="L289">
        <v>13</v>
      </c>
      <c r="M289">
        <v>0</v>
      </c>
      <c r="N289">
        <f t="shared" si="52"/>
        <v>80</v>
      </c>
      <c r="O289">
        <f t="shared" si="53"/>
        <v>2.5000000000000001E-2</v>
      </c>
      <c r="P289">
        <f t="shared" si="54"/>
        <v>0.8125</v>
      </c>
      <c r="Q289">
        <f t="shared" si="55"/>
        <v>0</v>
      </c>
      <c r="R289">
        <f t="shared" si="56"/>
        <v>0.16250000000000001</v>
      </c>
      <c r="S289">
        <f t="shared" si="57"/>
        <v>0</v>
      </c>
      <c r="T289">
        <f t="shared" si="58"/>
        <v>2.8125</v>
      </c>
      <c r="U289" t="str">
        <f t="shared" si="59"/>
        <v>Carter</v>
      </c>
    </row>
    <row r="290" spans="1:21" x14ac:dyDescent="0.3">
      <c r="A290" t="str">
        <f t="shared" si="50"/>
        <v>16-013</v>
      </c>
      <c r="B290" t="s">
        <v>243</v>
      </c>
      <c r="C290">
        <v>16</v>
      </c>
      <c r="D290" t="s">
        <v>41</v>
      </c>
      <c r="E290" t="s">
        <v>447</v>
      </c>
      <c r="F290">
        <v>124</v>
      </c>
      <c r="G290">
        <v>79</v>
      </c>
      <c r="H290">
        <f t="shared" si="60"/>
        <v>0.63709677419354838</v>
      </c>
      <c r="I290">
        <v>1</v>
      </c>
      <c r="J290">
        <v>44</v>
      </c>
      <c r="K290">
        <v>4</v>
      </c>
      <c r="L290">
        <v>27</v>
      </c>
      <c r="M290">
        <v>0</v>
      </c>
      <c r="N290">
        <f t="shared" si="52"/>
        <v>76</v>
      </c>
      <c r="O290">
        <f t="shared" si="53"/>
        <v>1.3157894736842105E-2</v>
      </c>
      <c r="P290">
        <f t="shared" si="54"/>
        <v>0.57894736842105265</v>
      </c>
      <c r="Q290">
        <f t="shared" si="55"/>
        <v>5.2631578947368418E-2</v>
      </c>
      <c r="R290">
        <f t="shared" si="56"/>
        <v>0.35526315789473684</v>
      </c>
      <c r="S290">
        <f t="shared" si="57"/>
        <v>0</v>
      </c>
      <c r="T290">
        <f t="shared" si="58"/>
        <v>2.5789473684210527</v>
      </c>
      <c r="U290" t="str">
        <f t="shared" si="59"/>
        <v>Carter</v>
      </c>
    </row>
    <row r="291" spans="1:21" x14ac:dyDescent="0.3">
      <c r="A291" t="str">
        <f t="shared" si="50"/>
        <v>16-014</v>
      </c>
      <c r="B291" t="s">
        <v>244</v>
      </c>
      <c r="C291">
        <v>16</v>
      </c>
      <c r="D291" t="s">
        <v>41</v>
      </c>
      <c r="E291" t="s">
        <v>446</v>
      </c>
      <c r="F291">
        <v>54</v>
      </c>
      <c r="G291">
        <v>31</v>
      </c>
      <c r="H291">
        <f t="shared" si="60"/>
        <v>0.57407407407407407</v>
      </c>
      <c r="I291">
        <v>5</v>
      </c>
      <c r="J291">
        <v>7</v>
      </c>
      <c r="K291">
        <v>2</v>
      </c>
      <c r="L291">
        <v>8</v>
      </c>
      <c r="M291">
        <v>1</v>
      </c>
      <c r="N291">
        <f t="shared" si="52"/>
        <v>23</v>
      </c>
      <c r="O291">
        <f t="shared" si="53"/>
        <v>0.21739130434782608</v>
      </c>
      <c r="P291">
        <f t="shared" si="54"/>
        <v>0.30434782608695654</v>
      </c>
      <c r="Q291">
        <f t="shared" si="55"/>
        <v>8.6956521739130432E-2</v>
      </c>
      <c r="R291">
        <f t="shared" si="56"/>
        <v>0.34782608695652173</v>
      </c>
      <c r="S291">
        <f t="shared" si="57"/>
        <v>4.3478260869565216E-2</v>
      </c>
      <c r="T291">
        <f t="shared" si="58"/>
        <v>0.34782608695652173</v>
      </c>
      <c r="U291" t="str">
        <f t="shared" si="59"/>
        <v>Reagan</v>
      </c>
    </row>
    <row r="292" spans="1:21" x14ac:dyDescent="0.3">
      <c r="A292" t="str">
        <f t="shared" si="50"/>
        <v>16-015</v>
      </c>
      <c r="B292" t="s">
        <v>245</v>
      </c>
      <c r="C292">
        <v>16</v>
      </c>
      <c r="D292" t="s">
        <v>41</v>
      </c>
      <c r="E292" t="s">
        <v>234</v>
      </c>
      <c r="F292">
        <v>142</v>
      </c>
      <c r="G292">
        <v>97</v>
      </c>
      <c r="H292">
        <f t="shared" si="60"/>
        <v>0.68309859154929575</v>
      </c>
      <c r="I292">
        <v>12</v>
      </c>
      <c r="J292">
        <v>48</v>
      </c>
      <c r="K292">
        <v>5</v>
      </c>
      <c r="L292">
        <v>29</v>
      </c>
      <c r="M292">
        <v>0</v>
      </c>
      <c r="N292">
        <f t="shared" si="52"/>
        <v>94</v>
      </c>
      <c r="O292">
        <f t="shared" si="53"/>
        <v>0.1276595744680851</v>
      </c>
      <c r="P292">
        <f t="shared" si="54"/>
        <v>0.51063829787234039</v>
      </c>
      <c r="Q292">
        <f t="shared" si="55"/>
        <v>5.3191489361702128E-2</v>
      </c>
      <c r="R292">
        <f t="shared" si="56"/>
        <v>0.30851063829787234</v>
      </c>
      <c r="S292">
        <f t="shared" si="57"/>
        <v>0</v>
      </c>
      <c r="T292">
        <f t="shared" si="58"/>
        <v>2.5106382978723403</v>
      </c>
      <c r="U292" t="str">
        <f t="shared" si="59"/>
        <v>Carter</v>
      </c>
    </row>
    <row r="293" spans="1:21" x14ac:dyDescent="0.3">
      <c r="A293" t="str">
        <f t="shared" si="50"/>
        <v>16-016</v>
      </c>
      <c r="B293" t="s">
        <v>246</v>
      </c>
      <c r="C293">
        <v>16</v>
      </c>
      <c r="D293" t="s">
        <v>41</v>
      </c>
      <c r="E293" t="s">
        <v>448</v>
      </c>
      <c r="F293">
        <v>296</v>
      </c>
      <c r="G293">
        <v>172</v>
      </c>
      <c r="H293">
        <f t="shared" si="60"/>
        <v>0.58108108108108103</v>
      </c>
      <c r="I293">
        <v>13</v>
      </c>
      <c r="J293">
        <v>59</v>
      </c>
      <c r="K293">
        <v>7</v>
      </c>
      <c r="L293">
        <v>79</v>
      </c>
      <c r="M293">
        <v>0</v>
      </c>
      <c r="N293">
        <f t="shared" si="52"/>
        <v>158</v>
      </c>
      <c r="O293">
        <f t="shared" si="53"/>
        <v>8.2278481012658222E-2</v>
      </c>
      <c r="P293">
        <f t="shared" si="54"/>
        <v>0.37341772151898733</v>
      </c>
      <c r="Q293">
        <f t="shared" si="55"/>
        <v>4.4303797468354431E-2</v>
      </c>
      <c r="R293">
        <f t="shared" si="56"/>
        <v>0.5</v>
      </c>
      <c r="S293">
        <f t="shared" si="57"/>
        <v>0</v>
      </c>
      <c r="T293">
        <f t="shared" si="58"/>
        <v>0.5</v>
      </c>
      <c r="U293" t="str">
        <f t="shared" si="59"/>
        <v>Reagan</v>
      </c>
    </row>
    <row r="294" spans="1:21" x14ac:dyDescent="0.3">
      <c r="A294" t="str">
        <f t="shared" si="50"/>
        <v>16-017</v>
      </c>
      <c r="B294" t="s">
        <v>247</v>
      </c>
      <c r="C294">
        <v>16</v>
      </c>
      <c r="D294" t="s">
        <v>41</v>
      </c>
      <c r="E294" t="s">
        <v>234</v>
      </c>
      <c r="F294">
        <v>132</v>
      </c>
      <c r="G294">
        <v>109</v>
      </c>
      <c r="H294">
        <f t="shared" si="60"/>
        <v>0.8257575757575758</v>
      </c>
      <c r="I294">
        <v>9</v>
      </c>
      <c r="J294">
        <v>62</v>
      </c>
      <c r="K294">
        <v>5</v>
      </c>
      <c r="L294">
        <v>13</v>
      </c>
      <c r="M294">
        <v>0</v>
      </c>
      <c r="N294">
        <f t="shared" si="52"/>
        <v>89</v>
      </c>
      <c r="O294">
        <f t="shared" si="53"/>
        <v>0.10112359550561797</v>
      </c>
      <c r="P294">
        <f t="shared" si="54"/>
        <v>0.6966292134831461</v>
      </c>
      <c r="Q294">
        <f t="shared" si="55"/>
        <v>5.6179775280898875E-2</v>
      </c>
      <c r="R294">
        <f t="shared" si="56"/>
        <v>0.14606741573033707</v>
      </c>
      <c r="S294">
        <f t="shared" si="57"/>
        <v>0</v>
      </c>
      <c r="T294">
        <f t="shared" si="58"/>
        <v>2.696629213483146</v>
      </c>
      <c r="U294" t="str">
        <f t="shared" si="59"/>
        <v>Carter</v>
      </c>
    </row>
    <row r="295" spans="1:21" x14ac:dyDescent="0.3">
      <c r="A295" t="str">
        <f t="shared" si="50"/>
        <v>16-018</v>
      </c>
      <c r="B295" t="s">
        <v>248</v>
      </c>
      <c r="C295">
        <v>16</v>
      </c>
      <c r="D295" t="s">
        <v>41</v>
      </c>
      <c r="E295" t="s">
        <v>446</v>
      </c>
      <c r="F295">
        <v>137</v>
      </c>
      <c r="G295">
        <v>69</v>
      </c>
      <c r="H295">
        <f t="shared" si="60"/>
        <v>0.5036496350364964</v>
      </c>
      <c r="I295">
        <v>5</v>
      </c>
      <c r="J295">
        <v>18</v>
      </c>
      <c r="K295">
        <v>2</v>
      </c>
      <c r="L295">
        <v>20</v>
      </c>
      <c r="M295">
        <v>0</v>
      </c>
      <c r="N295">
        <f t="shared" si="52"/>
        <v>45</v>
      </c>
      <c r="O295">
        <f t="shared" si="53"/>
        <v>0.1111111111111111</v>
      </c>
      <c r="P295">
        <f t="shared" si="54"/>
        <v>0.4</v>
      </c>
      <c r="Q295">
        <f t="shared" si="55"/>
        <v>4.4444444444444446E-2</v>
      </c>
      <c r="R295">
        <f t="shared" si="56"/>
        <v>0.44444444444444442</v>
      </c>
      <c r="S295">
        <f t="shared" si="57"/>
        <v>0</v>
      </c>
      <c r="T295">
        <f t="shared" si="58"/>
        <v>0.44444444444444442</v>
      </c>
      <c r="U295" t="str">
        <f t="shared" si="59"/>
        <v>Reagan</v>
      </c>
    </row>
    <row r="296" spans="1:21" x14ac:dyDescent="0.3">
      <c r="A296" t="str">
        <f t="shared" si="50"/>
        <v>16-019</v>
      </c>
      <c r="B296" t="s">
        <v>249</v>
      </c>
      <c r="C296">
        <v>16</v>
      </c>
      <c r="D296" t="s">
        <v>41</v>
      </c>
      <c r="E296" t="s">
        <v>446</v>
      </c>
      <c r="F296">
        <v>34</v>
      </c>
      <c r="G296">
        <v>19</v>
      </c>
      <c r="H296">
        <f t="shared" si="60"/>
        <v>0.55882352941176472</v>
      </c>
      <c r="I296">
        <v>0</v>
      </c>
      <c r="J296">
        <v>9</v>
      </c>
      <c r="K296">
        <v>1</v>
      </c>
      <c r="L296">
        <v>8</v>
      </c>
      <c r="M296">
        <v>0</v>
      </c>
      <c r="N296">
        <f t="shared" si="52"/>
        <v>18</v>
      </c>
      <c r="O296">
        <f t="shared" si="53"/>
        <v>0</v>
      </c>
      <c r="P296">
        <f t="shared" si="54"/>
        <v>0.5</v>
      </c>
      <c r="Q296">
        <f t="shared" si="55"/>
        <v>5.5555555555555552E-2</v>
      </c>
      <c r="R296">
        <f t="shared" si="56"/>
        <v>0.44444444444444442</v>
      </c>
      <c r="S296">
        <f t="shared" si="57"/>
        <v>0</v>
      </c>
      <c r="T296">
        <f t="shared" si="58"/>
        <v>2.5</v>
      </c>
      <c r="U296" t="str">
        <f t="shared" si="59"/>
        <v>Carter</v>
      </c>
    </row>
    <row r="297" spans="1:21" x14ac:dyDescent="0.3">
      <c r="A297" t="str">
        <f t="shared" si="50"/>
        <v>16-020</v>
      </c>
      <c r="B297" t="s">
        <v>250</v>
      </c>
      <c r="C297">
        <v>16</v>
      </c>
      <c r="D297" t="s">
        <v>41</v>
      </c>
      <c r="E297" t="s">
        <v>446</v>
      </c>
      <c r="F297">
        <v>65</v>
      </c>
      <c r="G297">
        <v>45</v>
      </c>
      <c r="H297">
        <f t="shared" si="60"/>
        <v>0.69230769230769229</v>
      </c>
      <c r="I297">
        <v>2</v>
      </c>
      <c r="J297">
        <v>14</v>
      </c>
      <c r="K297">
        <v>3</v>
      </c>
      <c r="L297">
        <v>21</v>
      </c>
      <c r="M297">
        <v>0</v>
      </c>
      <c r="N297">
        <f t="shared" si="52"/>
        <v>40</v>
      </c>
      <c r="O297">
        <f t="shared" si="53"/>
        <v>0.05</v>
      </c>
      <c r="P297">
        <f t="shared" si="54"/>
        <v>0.35</v>
      </c>
      <c r="Q297">
        <f t="shared" si="55"/>
        <v>7.4999999999999997E-2</v>
      </c>
      <c r="R297">
        <f t="shared" si="56"/>
        <v>0.52500000000000002</v>
      </c>
      <c r="S297">
        <f t="shared" si="57"/>
        <v>0</v>
      </c>
      <c r="T297">
        <f t="shared" si="58"/>
        <v>0.52500000000000002</v>
      </c>
      <c r="U297" t="str">
        <f t="shared" si="59"/>
        <v>Reagan</v>
      </c>
    </row>
    <row r="298" spans="1:21" x14ac:dyDescent="0.3">
      <c r="A298" t="str">
        <f t="shared" si="50"/>
        <v>16-021</v>
      </c>
      <c r="B298" t="s">
        <v>251</v>
      </c>
      <c r="C298">
        <v>16</v>
      </c>
      <c r="D298" t="s">
        <v>41</v>
      </c>
      <c r="E298" t="s">
        <v>447</v>
      </c>
      <c r="F298">
        <v>196</v>
      </c>
      <c r="G298">
        <v>142</v>
      </c>
      <c r="H298">
        <f t="shared" si="60"/>
        <v>0.72448979591836737</v>
      </c>
      <c r="I298">
        <v>7</v>
      </c>
      <c r="J298">
        <v>105</v>
      </c>
      <c r="K298">
        <v>1</v>
      </c>
      <c r="L298">
        <v>20</v>
      </c>
      <c r="M298">
        <v>0</v>
      </c>
      <c r="N298">
        <f t="shared" si="52"/>
        <v>133</v>
      </c>
      <c r="O298">
        <f t="shared" si="53"/>
        <v>5.2631578947368418E-2</v>
      </c>
      <c r="P298">
        <f t="shared" si="54"/>
        <v>0.78947368421052633</v>
      </c>
      <c r="Q298">
        <f t="shared" si="55"/>
        <v>7.5187969924812026E-3</v>
      </c>
      <c r="R298">
        <f t="shared" si="56"/>
        <v>0.15037593984962405</v>
      </c>
      <c r="S298">
        <f t="shared" si="57"/>
        <v>0</v>
      </c>
      <c r="T298">
        <f t="shared" si="58"/>
        <v>2.7894736842105265</v>
      </c>
      <c r="U298" t="str">
        <f t="shared" si="59"/>
        <v>Carter</v>
      </c>
    </row>
    <row r="299" spans="1:21" x14ac:dyDescent="0.3">
      <c r="A299" t="str">
        <f t="shared" si="50"/>
        <v>16-022</v>
      </c>
      <c r="B299" t="s">
        <v>252</v>
      </c>
      <c r="C299">
        <v>16</v>
      </c>
      <c r="D299" t="s">
        <v>41</v>
      </c>
      <c r="E299" t="s">
        <v>448</v>
      </c>
      <c r="F299">
        <v>89</v>
      </c>
      <c r="G299">
        <v>59</v>
      </c>
      <c r="H299">
        <f t="shared" si="60"/>
        <v>0.6629213483146067</v>
      </c>
      <c r="I299">
        <v>5</v>
      </c>
      <c r="J299">
        <v>10</v>
      </c>
      <c r="K299">
        <v>6</v>
      </c>
      <c r="L299">
        <v>21</v>
      </c>
      <c r="M299">
        <v>0</v>
      </c>
      <c r="N299">
        <f t="shared" si="52"/>
        <v>42</v>
      </c>
      <c r="O299">
        <f t="shared" si="53"/>
        <v>0.11904761904761904</v>
      </c>
      <c r="P299">
        <f t="shared" si="54"/>
        <v>0.23809523809523808</v>
      </c>
      <c r="Q299">
        <f t="shared" si="55"/>
        <v>0.14285714285714285</v>
      </c>
      <c r="R299">
        <f t="shared" si="56"/>
        <v>0.5</v>
      </c>
      <c r="S299">
        <f t="shared" si="57"/>
        <v>0</v>
      </c>
      <c r="T299">
        <f t="shared" si="58"/>
        <v>0.5</v>
      </c>
      <c r="U299" t="str">
        <f t="shared" si="59"/>
        <v>Reagan</v>
      </c>
    </row>
    <row r="300" spans="1:21" x14ac:dyDescent="0.3">
      <c r="A300" t="str">
        <f t="shared" si="50"/>
        <v>16-023</v>
      </c>
      <c r="B300" t="s">
        <v>253</v>
      </c>
      <c r="C300">
        <v>16</v>
      </c>
      <c r="D300" t="s">
        <v>41</v>
      </c>
      <c r="E300" t="s">
        <v>234</v>
      </c>
      <c r="F300">
        <v>240</v>
      </c>
      <c r="G300">
        <v>156</v>
      </c>
      <c r="H300">
        <f t="shared" si="60"/>
        <v>0.65</v>
      </c>
      <c r="I300">
        <v>7</v>
      </c>
      <c r="J300">
        <v>91</v>
      </c>
      <c r="K300">
        <v>3</v>
      </c>
      <c r="L300">
        <v>25</v>
      </c>
      <c r="M300">
        <v>2</v>
      </c>
      <c r="N300">
        <f t="shared" si="52"/>
        <v>128</v>
      </c>
      <c r="O300">
        <f t="shared" si="53"/>
        <v>5.46875E-2</v>
      </c>
      <c r="P300">
        <f t="shared" si="54"/>
        <v>0.7109375</v>
      </c>
      <c r="Q300">
        <f t="shared" si="55"/>
        <v>2.34375E-2</v>
      </c>
      <c r="R300">
        <f t="shared" si="56"/>
        <v>0.1953125</v>
      </c>
      <c r="S300">
        <f t="shared" si="57"/>
        <v>1.5625E-2</v>
      </c>
      <c r="T300">
        <f t="shared" si="58"/>
        <v>2.7109375</v>
      </c>
      <c r="U300" t="str">
        <f t="shared" si="59"/>
        <v>Carter</v>
      </c>
    </row>
    <row r="301" spans="1:21" x14ac:dyDescent="0.3">
      <c r="A301" t="str">
        <f t="shared" si="50"/>
        <v>16-024</v>
      </c>
      <c r="B301" t="s">
        <v>38</v>
      </c>
      <c r="C301">
        <v>16</v>
      </c>
      <c r="D301" t="s">
        <v>42</v>
      </c>
      <c r="E301">
        <v>0</v>
      </c>
      <c r="F301">
        <v>0</v>
      </c>
      <c r="G301">
        <v>322</v>
      </c>
      <c r="H301" t="e">
        <f t="shared" si="60"/>
        <v>#DIV/0!</v>
      </c>
      <c r="I301">
        <v>32</v>
      </c>
      <c r="J301">
        <v>101</v>
      </c>
      <c r="K301">
        <v>22</v>
      </c>
      <c r="L301">
        <v>149</v>
      </c>
      <c r="M301">
        <v>0</v>
      </c>
      <c r="N301">
        <f t="shared" si="52"/>
        <v>304</v>
      </c>
      <c r="O301">
        <f t="shared" si="53"/>
        <v>0.10526315789473684</v>
      </c>
      <c r="P301">
        <f t="shared" si="54"/>
        <v>0.33223684210526316</v>
      </c>
      <c r="Q301">
        <f t="shared" si="55"/>
        <v>7.2368421052631582E-2</v>
      </c>
      <c r="R301">
        <f t="shared" si="56"/>
        <v>0.49013157894736842</v>
      </c>
      <c r="S301">
        <f t="shared" si="57"/>
        <v>0</v>
      </c>
      <c r="T301">
        <f t="shared" si="58"/>
        <v>0.49013157894736842</v>
      </c>
      <c r="U301" t="str">
        <f t="shared" si="59"/>
        <v>Reagan</v>
      </c>
    </row>
    <row r="302" spans="1:21" x14ac:dyDescent="0.3">
      <c r="A302" t="str">
        <f t="shared" si="50"/>
        <v>16-025</v>
      </c>
      <c r="B302" t="s">
        <v>39</v>
      </c>
      <c r="C302">
        <v>16</v>
      </c>
      <c r="D302" t="s">
        <v>43</v>
      </c>
      <c r="E302">
        <v>0</v>
      </c>
      <c r="F302">
        <v>0</v>
      </c>
      <c r="G302">
        <v>0</v>
      </c>
      <c r="H302" t="e">
        <f t="shared" si="60"/>
        <v>#DIV/0!</v>
      </c>
      <c r="I302">
        <v>15</v>
      </c>
      <c r="J302">
        <v>52</v>
      </c>
      <c r="K302">
        <v>12</v>
      </c>
      <c r="L302">
        <v>34</v>
      </c>
      <c r="M302">
        <v>2</v>
      </c>
      <c r="N302">
        <f t="shared" si="52"/>
        <v>115</v>
      </c>
      <c r="O302">
        <f t="shared" si="53"/>
        <v>0.13043478260869565</v>
      </c>
      <c r="P302">
        <f t="shared" si="54"/>
        <v>0.45217391304347826</v>
      </c>
      <c r="Q302">
        <f t="shared" si="55"/>
        <v>0.10434782608695652</v>
      </c>
      <c r="R302">
        <f t="shared" si="56"/>
        <v>0.29565217391304349</v>
      </c>
      <c r="S302">
        <f t="shared" si="57"/>
        <v>1.7391304347826087E-2</v>
      </c>
      <c r="T302">
        <f t="shared" si="58"/>
        <v>2.4521739130434783</v>
      </c>
      <c r="U302" t="str">
        <f t="shared" si="59"/>
        <v>Carter</v>
      </c>
    </row>
    <row r="303" spans="1:21" x14ac:dyDescent="0.3">
      <c r="A303" t="str">
        <f t="shared" si="50"/>
        <v>16-026</v>
      </c>
      <c r="B303" t="s">
        <v>40</v>
      </c>
      <c r="C303">
        <v>16</v>
      </c>
      <c r="D303" t="s">
        <v>44</v>
      </c>
      <c r="E303">
        <v>0</v>
      </c>
      <c r="F303">
        <v>3636</v>
      </c>
      <c r="G303">
        <v>2517</v>
      </c>
      <c r="H303">
        <f t="shared" si="60"/>
        <v>0.69224422442244227</v>
      </c>
      <c r="I303">
        <v>204</v>
      </c>
      <c r="J303">
        <v>1083</v>
      </c>
      <c r="K303">
        <v>125</v>
      </c>
      <c r="L303">
        <v>869</v>
      </c>
      <c r="M303">
        <v>5</v>
      </c>
      <c r="N303">
        <f t="shared" si="52"/>
        <v>2286</v>
      </c>
      <c r="O303">
        <f t="shared" si="53"/>
        <v>8.9238845144356954E-2</v>
      </c>
      <c r="P303">
        <f t="shared" si="54"/>
        <v>0.47375328083989499</v>
      </c>
      <c r="Q303">
        <f t="shared" si="55"/>
        <v>5.4680664916885391E-2</v>
      </c>
      <c r="R303">
        <f t="shared" si="56"/>
        <v>0.38013998250218722</v>
      </c>
      <c r="S303">
        <f t="shared" si="57"/>
        <v>2.1872265966754157E-3</v>
      </c>
      <c r="T303">
        <f t="shared" si="58"/>
        <v>2.4737532808398948</v>
      </c>
      <c r="U303" t="str">
        <f t="shared" si="59"/>
        <v>Carter</v>
      </c>
    </row>
    <row r="304" spans="1:21" x14ac:dyDescent="0.3">
      <c r="A304" t="str">
        <f t="shared" si="50"/>
        <v>17-001</v>
      </c>
      <c r="B304" t="s">
        <v>255</v>
      </c>
      <c r="C304">
        <v>17</v>
      </c>
      <c r="D304" t="s">
        <v>41</v>
      </c>
      <c r="E304" t="s">
        <v>447</v>
      </c>
      <c r="F304">
        <v>164</v>
      </c>
      <c r="G304">
        <v>130</v>
      </c>
      <c r="H304">
        <f t="shared" si="60"/>
        <v>0.79268292682926833</v>
      </c>
      <c r="I304">
        <v>8</v>
      </c>
      <c r="J304">
        <v>77</v>
      </c>
      <c r="K304">
        <v>2</v>
      </c>
      <c r="L304">
        <v>33</v>
      </c>
      <c r="M304">
        <v>0</v>
      </c>
      <c r="N304">
        <f t="shared" si="52"/>
        <v>120</v>
      </c>
      <c r="O304">
        <f t="shared" si="53"/>
        <v>6.6666666666666666E-2</v>
      </c>
      <c r="P304">
        <f t="shared" si="54"/>
        <v>0.64166666666666672</v>
      </c>
      <c r="Q304">
        <f t="shared" si="55"/>
        <v>1.6666666666666666E-2</v>
      </c>
      <c r="R304">
        <f t="shared" si="56"/>
        <v>0.27500000000000002</v>
      </c>
      <c r="S304">
        <f t="shared" si="57"/>
        <v>0</v>
      </c>
      <c r="T304">
        <f t="shared" si="58"/>
        <v>2.6416666666666666</v>
      </c>
      <c r="U304" t="str">
        <f t="shared" si="59"/>
        <v>Carter</v>
      </c>
    </row>
    <row r="305" spans="1:21" x14ac:dyDescent="0.3">
      <c r="A305" t="str">
        <f t="shared" si="50"/>
        <v>17-002</v>
      </c>
      <c r="B305" t="s">
        <v>257</v>
      </c>
      <c r="C305">
        <v>17</v>
      </c>
      <c r="D305" t="s">
        <v>41</v>
      </c>
      <c r="E305" t="s">
        <v>447</v>
      </c>
      <c r="F305">
        <v>103</v>
      </c>
      <c r="G305">
        <v>76</v>
      </c>
      <c r="H305">
        <f t="shared" si="60"/>
        <v>0.73786407766990292</v>
      </c>
      <c r="I305">
        <v>4</v>
      </c>
      <c r="J305">
        <v>49</v>
      </c>
      <c r="K305">
        <v>2</v>
      </c>
      <c r="L305">
        <v>14</v>
      </c>
      <c r="M305">
        <v>0</v>
      </c>
      <c r="N305">
        <f t="shared" si="52"/>
        <v>69</v>
      </c>
      <c r="O305">
        <f t="shared" si="53"/>
        <v>5.7971014492753624E-2</v>
      </c>
      <c r="P305">
        <f t="shared" si="54"/>
        <v>0.71014492753623193</v>
      </c>
      <c r="Q305">
        <f t="shared" si="55"/>
        <v>2.8985507246376812E-2</v>
      </c>
      <c r="R305">
        <f t="shared" si="56"/>
        <v>0.20289855072463769</v>
      </c>
      <c r="S305">
        <f t="shared" si="57"/>
        <v>0</v>
      </c>
      <c r="T305">
        <f t="shared" si="58"/>
        <v>2.7101449275362319</v>
      </c>
      <c r="U305" t="str">
        <f t="shared" si="59"/>
        <v>Carter</v>
      </c>
    </row>
    <row r="306" spans="1:21" x14ac:dyDescent="0.3">
      <c r="A306" t="str">
        <f t="shared" si="50"/>
        <v>17-003</v>
      </c>
      <c r="B306" t="s">
        <v>256</v>
      </c>
      <c r="C306">
        <v>17</v>
      </c>
      <c r="D306" t="s">
        <v>41</v>
      </c>
      <c r="E306" t="s">
        <v>447</v>
      </c>
      <c r="F306">
        <v>197</v>
      </c>
      <c r="G306">
        <v>118</v>
      </c>
      <c r="H306">
        <f t="shared" si="60"/>
        <v>0.59898477157360408</v>
      </c>
      <c r="I306">
        <v>9</v>
      </c>
      <c r="J306">
        <v>39</v>
      </c>
      <c r="K306">
        <v>5</v>
      </c>
      <c r="L306">
        <v>35</v>
      </c>
      <c r="M306">
        <v>0</v>
      </c>
      <c r="N306">
        <f t="shared" si="52"/>
        <v>88</v>
      </c>
      <c r="O306">
        <f t="shared" si="53"/>
        <v>0.10227272727272728</v>
      </c>
      <c r="P306">
        <f t="shared" si="54"/>
        <v>0.44318181818181818</v>
      </c>
      <c r="Q306">
        <f t="shared" si="55"/>
        <v>5.6818181818181816E-2</v>
      </c>
      <c r="R306">
        <f t="shared" si="56"/>
        <v>0.39772727272727271</v>
      </c>
      <c r="S306">
        <f t="shared" si="57"/>
        <v>0</v>
      </c>
      <c r="T306">
        <f t="shared" si="58"/>
        <v>2.4431818181818183</v>
      </c>
      <c r="U306" t="str">
        <f t="shared" si="59"/>
        <v>Carter</v>
      </c>
    </row>
    <row r="307" spans="1:21" x14ac:dyDescent="0.3">
      <c r="A307" t="str">
        <f t="shared" si="50"/>
        <v>17-004</v>
      </c>
      <c r="B307" t="s">
        <v>258</v>
      </c>
      <c r="C307">
        <v>17</v>
      </c>
      <c r="D307" t="s">
        <v>41</v>
      </c>
      <c r="E307" t="s">
        <v>447</v>
      </c>
      <c r="F307">
        <v>98</v>
      </c>
      <c r="G307">
        <v>67</v>
      </c>
      <c r="H307">
        <f t="shared" si="60"/>
        <v>0.68367346938775508</v>
      </c>
      <c r="I307">
        <v>4</v>
      </c>
      <c r="J307">
        <v>38</v>
      </c>
      <c r="K307">
        <v>2</v>
      </c>
      <c r="L307">
        <v>16</v>
      </c>
      <c r="M307">
        <v>0</v>
      </c>
      <c r="N307">
        <f t="shared" si="52"/>
        <v>60</v>
      </c>
      <c r="O307">
        <f t="shared" si="53"/>
        <v>6.6666666666666666E-2</v>
      </c>
      <c r="P307">
        <f t="shared" si="54"/>
        <v>0.6333333333333333</v>
      </c>
      <c r="Q307">
        <f t="shared" si="55"/>
        <v>3.3333333333333333E-2</v>
      </c>
      <c r="R307">
        <f t="shared" si="56"/>
        <v>0.26666666666666666</v>
      </c>
      <c r="S307">
        <f t="shared" si="57"/>
        <v>0</v>
      </c>
      <c r="T307">
        <f t="shared" si="58"/>
        <v>2.6333333333333333</v>
      </c>
      <c r="U307" t="str">
        <f t="shared" si="59"/>
        <v>Carter</v>
      </c>
    </row>
    <row r="308" spans="1:21" x14ac:dyDescent="0.3">
      <c r="A308" t="str">
        <f t="shared" si="50"/>
        <v>17-005</v>
      </c>
      <c r="B308" t="s">
        <v>259</v>
      </c>
      <c r="C308">
        <v>17</v>
      </c>
      <c r="D308" t="s">
        <v>41</v>
      </c>
      <c r="E308" t="s">
        <v>447</v>
      </c>
      <c r="F308">
        <v>506</v>
      </c>
      <c r="G308">
        <v>284</v>
      </c>
      <c r="H308">
        <f t="shared" si="60"/>
        <v>0.56126482213438733</v>
      </c>
      <c r="I308">
        <v>22</v>
      </c>
      <c r="J308">
        <v>104</v>
      </c>
      <c r="K308">
        <v>11</v>
      </c>
      <c r="L308">
        <v>82</v>
      </c>
      <c r="M308">
        <v>0</v>
      </c>
      <c r="N308">
        <f t="shared" si="52"/>
        <v>219</v>
      </c>
      <c r="O308">
        <f t="shared" si="53"/>
        <v>0.1004566210045662</v>
      </c>
      <c r="P308">
        <f t="shared" si="54"/>
        <v>0.47488584474885842</v>
      </c>
      <c r="Q308">
        <f t="shared" si="55"/>
        <v>5.0228310502283102E-2</v>
      </c>
      <c r="R308">
        <f t="shared" si="56"/>
        <v>0.37442922374429222</v>
      </c>
      <c r="S308">
        <f t="shared" si="57"/>
        <v>0</v>
      </c>
      <c r="T308">
        <f t="shared" si="58"/>
        <v>2.4748858447488584</v>
      </c>
      <c r="U308" t="str">
        <f t="shared" si="59"/>
        <v>Carter</v>
      </c>
    </row>
    <row r="309" spans="1:21" x14ac:dyDescent="0.3">
      <c r="A309" t="str">
        <f t="shared" si="50"/>
        <v>17-006</v>
      </c>
      <c r="B309" t="s">
        <v>260</v>
      </c>
      <c r="C309">
        <v>17</v>
      </c>
      <c r="D309" t="s">
        <v>41</v>
      </c>
      <c r="E309" t="s">
        <v>447</v>
      </c>
      <c r="F309">
        <v>783</v>
      </c>
      <c r="G309">
        <v>492</v>
      </c>
      <c r="H309">
        <f t="shared" si="60"/>
        <v>0.62835249042145591</v>
      </c>
      <c r="I309">
        <v>55</v>
      </c>
      <c r="J309">
        <v>184</v>
      </c>
      <c r="K309">
        <v>24</v>
      </c>
      <c r="L309">
        <v>124</v>
      </c>
      <c r="M309">
        <v>0</v>
      </c>
      <c r="N309">
        <f t="shared" si="52"/>
        <v>387</v>
      </c>
      <c r="O309">
        <f t="shared" si="53"/>
        <v>0.1421188630490956</v>
      </c>
      <c r="P309">
        <f t="shared" si="54"/>
        <v>0.47545219638242892</v>
      </c>
      <c r="Q309">
        <f t="shared" si="55"/>
        <v>6.2015503875968991E-2</v>
      </c>
      <c r="R309">
        <f t="shared" si="56"/>
        <v>0.32041343669250644</v>
      </c>
      <c r="S309">
        <f t="shared" si="57"/>
        <v>0</v>
      </c>
      <c r="T309">
        <f t="shared" si="58"/>
        <v>2.4754521963824287</v>
      </c>
      <c r="U309" t="str">
        <f t="shared" si="59"/>
        <v>Carter</v>
      </c>
    </row>
    <row r="310" spans="1:21" x14ac:dyDescent="0.3">
      <c r="A310" t="str">
        <f t="shared" si="50"/>
        <v>17-007</v>
      </c>
      <c r="B310" t="s">
        <v>261</v>
      </c>
      <c r="C310">
        <v>17</v>
      </c>
      <c r="D310" t="s">
        <v>41</v>
      </c>
      <c r="E310" t="s">
        <v>447</v>
      </c>
      <c r="F310">
        <v>279</v>
      </c>
      <c r="G310">
        <v>133</v>
      </c>
      <c r="H310">
        <f t="shared" si="60"/>
        <v>0.47670250896057348</v>
      </c>
      <c r="I310">
        <v>15</v>
      </c>
      <c r="J310">
        <v>53</v>
      </c>
      <c r="K310">
        <v>4</v>
      </c>
      <c r="L310">
        <v>35</v>
      </c>
      <c r="M310">
        <v>0</v>
      </c>
      <c r="N310">
        <f t="shared" si="52"/>
        <v>107</v>
      </c>
      <c r="O310">
        <f t="shared" si="53"/>
        <v>0.14018691588785046</v>
      </c>
      <c r="P310">
        <f t="shared" si="54"/>
        <v>0.49532710280373832</v>
      </c>
      <c r="Q310">
        <f t="shared" si="55"/>
        <v>3.7383177570093455E-2</v>
      </c>
      <c r="R310">
        <f t="shared" si="56"/>
        <v>0.32710280373831774</v>
      </c>
      <c r="S310">
        <f t="shared" si="57"/>
        <v>0</v>
      </c>
      <c r="T310">
        <f t="shared" si="58"/>
        <v>2.4953271028037385</v>
      </c>
      <c r="U310" t="str">
        <f t="shared" si="59"/>
        <v>Carter</v>
      </c>
    </row>
    <row r="311" spans="1:21" x14ac:dyDescent="0.3">
      <c r="A311" t="str">
        <f t="shared" si="50"/>
        <v>17-008</v>
      </c>
      <c r="B311" t="s">
        <v>262</v>
      </c>
      <c r="C311">
        <v>17</v>
      </c>
      <c r="D311" t="s">
        <v>41</v>
      </c>
      <c r="E311" t="s">
        <v>447</v>
      </c>
      <c r="F311">
        <v>120</v>
      </c>
      <c r="G311">
        <v>91</v>
      </c>
      <c r="H311">
        <f t="shared" si="60"/>
        <v>0.7583333333333333</v>
      </c>
      <c r="I311">
        <v>16</v>
      </c>
      <c r="J311">
        <v>45</v>
      </c>
      <c r="K311">
        <v>6</v>
      </c>
      <c r="L311">
        <v>23</v>
      </c>
      <c r="M311">
        <v>0</v>
      </c>
      <c r="N311">
        <f t="shared" si="52"/>
        <v>90</v>
      </c>
      <c r="O311">
        <f t="shared" si="53"/>
        <v>0.17777777777777778</v>
      </c>
      <c r="P311">
        <f t="shared" si="54"/>
        <v>0.5</v>
      </c>
      <c r="Q311">
        <f t="shared" si="55"/>
        <v>6.6666666666666666E-2</v>
      </c>
      <c r="R311">
        <f t="shared" si="56"/>
        <v>0.25555555555555554</v>
      </c>
      <c r="S311">
        <f t="shared" si="57"/>
        <v>0</v>
      </c>
      <c r="T311">
        <f t="shared" si="58"/>
        <v>2.5</v>
      </c>
      <c r="U311" t="str">
        <f t="shared" si="59"/>
        <v>Carter</v>
      </c>
    </row>
    <row r="312" spans="1:21" x14ac:dyDescent="0.3">
      <c r="A312" t="str">
        <f t="shared" si="50"/>
        <v>17-009</v>
      </c>
      <c r="B312" t="s">
        <v>263</v>
      </c>
      <c r="C312">
        <v>17</v>
      </c>
      <c r="D312" t="s">
        <v>41</v>
      </c>
      <c r="E312" t="s">
        <v>447</v>
      </c>
      <c r="F312">
        <v>129</v>
      </c>
      <c r="G312">
        <v>104</v>
      </c>
      <c r="H312">
        <f t="shared" si="60"/>
        <v>0.80620155038759689</v>
      </c>
      <c r="I312">
        <v>5</v>
      </c>
      <c r="J312">
        <v>63</v>
      </c>
      <c r="K312">
        <v>1</v>
      </c>
      <c r="L312">
        <v>28</v>
      </c>
      <c r="M312">
        <v>0</v>
      </c>
      <c r="N312">
        <f t="shared" si="52"/>
        <v>97</v>
      </c>
      <c r="O312">
        <f t="shared" si="53"/>
        <v>5.1546391752577317E-2</v>
      </c>
      <c r="P312">
        <f t="shared" si="54"/>
        <v>0.64948453608247425</v>
      </c>
      <c r="Q312">
        <f t="shared" si="55"/>
        <v>1.0309278350515464E-2</v>
      </c>
      <c r="R312">
        <f t="shared" si="56"/>
        <v>0.28865979381443296</v>
      </c>
      <c r="S312">
        <f t="shared" si="57"/>
        <v>0</v>
      </c>
      <c r="T312">
        <f t="shared" si="58"/>
        <v>2.6494845360824741</v>
      </c>
      <c r="U312" t="str">
        <f t="shared" si="59"/>
        <v>Carter</v>
      </c>
    </row>
    <row r="313" spans="1:21" x14ac:dyDescent="0.3">
      <c r="A313" t="str">
        <f t="shared" si="50"/>
        <v>17-010</v>
      </c>
      <c r="B313" t="s">
        <v>264</v>
      </c>
      <c r="C313">
        <v>17</v>
      </c>
      <c r="D313" t="s">
        <v>41</v>
      </c>
      <c r="E313" t="s">
        <v>447</v>
      </c>
      <c r="F313">
        <v>88</v>
      </c>
      <c r="G313">
        <v>63</v>
      </c>
      <c r="H313">
        <f t="shared" si="60"/>
        <v>0.71590909090909094</v>
      </c>
      <c r="I313">
        <v>3</v>
      </c>
      <c r="J313">
        <v>36</v>
      </c>
      <c r="K313">
        <v>0</v>
      </c>
      <c r="L313">
        <v>18</v>
      </c>
      <c r="M313">
        <v>0</v>
      </c>
      <c r="N313">
        <f t="shared" si="52"/>
        <v>57</v>
      </c>
      <c r="O313">
        <f t="shared" si="53"/>
        <v>5.2631578947368418E-2</v>
      </c>
      <c r="P313">
        <f t="shared" si="54"/>
        <v>0.63157894736842102</v>
      </c>
      <c r="Q313">
        <f t="shared" si="55"/>
        <v>0</v>
      </c>
      <c r="R313">
        <f t="shared" si="56"/>
        <v>0.31578947368421051</v>
      </c>
      <c r="S313">
        <f t="shared" si="57"/>
        <v>0</v>
      </c>
      <c r="T313">
        <f t="shared" si="58"/>
        <v>2.6315789473684212</v>
      </c>
      <c r="U313" t="str">
        <f t="shared" si="59"/>
        <v>Carter</v>
      </c>
    </row>
    <row r="314" spans="1:21" x14ac:dyDescent="0.3">
      <c r="A314" t="str">
        <f t="shared" si="50"/>
        <v>17-011</v>
      </c>
      <c r="B314" t="s">
        <v>265</v>
      </c>
      <c r="C314">
        <v>17</v>
      </c>
      <c r="D314" t="s">
        <v>41</v>
      </c>
      <c r="E314" t="s">
        <v>447</v>
      </c>
      <c r="F314">
        <v>174</v>
      </c>
      <c r="G314">
        <v>101</v>
      </c>
      <c r="H314">
        <f t="shared" si="60"/>
        <v>0.58045977011494254</v>
      </c>
      <c r="I314">
        <v>9</v>
      </c>
      <c r="J314">
        <v>75</v>
      </c>
      <c r="K314">
        <v>0</v>
      </c>
      <c r="L314">
        <v>15</v>
      </c>
      <c r="M314">
        <v>0</v>
      </c>
      <c r="N314">
        <f t="shared" si="52"/>
        <v>99</v>
      </c>
      <c r="O314">
        <f t="shared" si="53"/>
        <v>9.0909090909090912E-2</v>
      </c>
      <c r="P314">
        <f t="shared" si="54"/>
        <v>0.75757575757575757</v>
      </c>
      <c r="Q314">
        <f t="shared" si="55"/>
        <v>0</v>
      </c>
      <c r="R314">
        <f t="shared" si="56"/>
        <v>0.15151515151515152</v>
      </c>
      <c r="S314">
        <f t="shared" si="57"/>
        <v>0</v>
      </c>
      <c r="T314">
        <f t="shared" si="58"/>
        <v>2.7575757575757578</v>
      </c>
      <c r="U314" t="str">
        <f t="shared" si="59"/>
        <v>Carter</v>
      </c>
    </row>
    <row r="315" spans="1:21" x14ac:dyDescent="0.3">
      <c r="A315" t="str">
        <f t="shared" si="50"/>
        <v>17-012</v>
      </c>
      <c r="B315" t="s">
        <v>266</v>
      </c>
      <c r="C315">
        <v>17</v>
      </c>
      <c r="D315" t="s">
        <v>41</v>
      </c>
      <c r="E315" t="s">
        <v>447</v>
      </c>
      <c r="F315">
        <v>244</v>
      </c>
      <c r="G315">
        <v>170</v>
      </c>
      <c r="H315">
        <f t="shared" si="60"/>
        <v>0.69672131147540983</v>
      </c>
      <c r="I315">
        <v>13</v>
      </c>
      <c r="J315">
        <v>117</v>
      </c>
      <c r="K315">
        <v>3</v>
      </c>
      <c r="L315">
        <v>32</v>
      </c>
      <c r="M315">
        <v>0</v>
      </c>
      <c r="N315">
        <f t="shared" si="52"/>
        <v>165</v>
      </c>
      <c r="O315">
        <f t="shared" si="53"/>
        <v>7.8787878787878782E-2</v>
      </c>
      <c r="P315">
        <f t="shared" si="54"/>
        <v>0.70909090909090911</v>
      </c>
      <c r="Q315">
        <f t="shared" si="55"/>
        <v>1.8181818181818181E-2</v>
      </c>
      <c r="R315">
        <f t="shared" si="56"/>
        <v>0.19393939393939394</v>
      </c>
      <c r="S315">
        <f t="shared" si="57"/>
        <v>0</v>
      </c>
      <c r="T315">
        <f t="shared" si="58"/>
        <v>2.709090909090909</v>
      </c>
      <c r="U315" t="str">
        <f t="shared" si="59"/>
        <v>Carter</v>
      </c>
    </row>
    <row r="316" spans="1:21" x14ac:dyDescent="0.3">
      <c r="A316" t="str">
        <f t="shared" si="50"/>
        <v>17-013</v>
      </c>
      <c r="B316" t="s">
        <v>267</v>
      </c>
      <c r="C316">
        <v>17</v>
      </c>
      <c r="D316" t="s">
        <v>41</v>
      </c>
      <c r="E316" t="s">
        <v>447</v>
      </c>
      <c r="F316">
        <v>103</v>
      </c>
      <c r="G316">
        <v>79</v>
      </c>
      <c r="H316">
        <f t="shared" si="60"/>
        <v>0.76699029126213591</v>
      </c>
      <c r="I316">
        <v>1</v>
      </c>
      <c r="J316">
        <v>63</v>
      </c>
      <c r="K316">
        <v>1</v>
      </c>
      <c r="L316">
        <v>6</v>
      </c>
      <c r="M316">
        <v>0</v>
      </c>
      <c r="N316">
        <f t="shared" si="52"/>
        <v>71</v>
      </c>
      <c r="O316">
        <f t="shared" si="53"/>
        <v>1.4084507042253521E-2</v>
      </c>
      <c r="P316">
        <f t="shared" si="54"/>
        <v>0.88732394366197187</v>
      </c>
      <c r="Q316">
        <f t="shared" si="55"/>
        <v>1.4084507042253521E-2</v>
      </c>
      <c r="R316">
        <f t="shared" si="56"/>
        <v>8.4507042253521125E-2</v>
      </c>
      <c r="S316">
        <f t="shared" si="57"/>
        <v>0</v>
      </c>
      <c r="T316">
        <f t="shared" si="58"/>
        <v>2.887323943661972</v>
      </c>
      <c r="U316" t="str">
        <f t="shared" si="59"/>
        <v>Carter</v>
      </c>
    </row>
    <row r="317" spans="1:21" x14ac:dyDescent="0.3">
      <c r="A317" t="str">
        <f t="shared" si="50"/>
        <v>17-014</v>
      </c>
      <c r="B317" t="s">
        <v>268</v>
      </c>
      <c r="C317">
        <v>17</v>
      </c>
      <c r="D317" t="s">
        <v>41</v>
      </c>
      <c r="E317" t="s">
        <v>447</v>
      </c>
      <c r="F317">
        <v>135</v>
      </c>
      <c r="G317">
        <v>83</v>
      </c>
      <c r="H317">
        <f t="shared" si="60"/>
        <v>0.61481481481481481</v>
      </c>
      <c r="I317">
        <v>4</v>
      </c>
      <c r="J317">
        <v>65</v>
      </c>
      <c r="K317">
        <v>1</v>
      </c>
      <c r="L317">
        <v>5</v>
      </c>
      <c r="M317">
        <v>0</v>
      </c>
      <c r="N317">
        <f t="shared" si="52"/>
        <v>75</v>
      </c>
      <c r="O317">
        <f t="shared" si="53"/>
        <v>5.3333333333333337E-2</v>
      </c>
      <c r="P317">
        <f t="shared" si="54"/>
        <v>0.8666666666666667</v>
      </c>
      <c r="Q317">
        <f t="shared" si="55"/>
        <v>1.3333333333333334E-2</v>
      </c>
      <c r="R317">
        <f t="shared" si="56"/>
        <v>6.6666666666666666E-2</v>
      </c>
      <c r="S317">
        <f t="shared" si="57"/>
        <v>0</v>
      </c>
      <c r="T317">
        <f t="shared" si="58"/>
        <v>2.8666666666666667</v>
      </c>
      <c r="U317" t="str">
        <f t="shared" si="59"/>
        <v>Carter</v>
      </c>
    </row>
    <row r="318" spans="1:21" x14ac:dyDescent="0.3">
      <c r="A318" t="str">
        <f t="shared" si="50"/>
        <v>17-015</v>
      </c>
      <c r="B318" t="s">
        <v>269</v>
      </c>
      <c r="C318">
        <v>17</v>
      </c>
      <c r="D318" t="s">
        <v>41</v>
      </c>
      <c r="E318" t="s">
        <v>447</v>
      </c>
      <c r="F318">
        <v>88</v>
      </c>
      <c r="G318">
        <v>60</v>
      </c>
      <c r="H318">
        <f t="shared" si="60"/>
        <v>0.68181818181818177</v>
      </c>
      <c r="I318">
        <v>0</v>
      </c>
      <c r="J318">
        <v>44</v>
      </c>
      <c r="K318">
        <v>0</v>
      </c>
      <c r="L318">
        <v>6</v>
      </c>
      <c r="M318">
        <v>0</v>
      </c>
      <c r="N318">
        <f t="shared" si="52"/>
        <v>50</v>
      </c>
      <c r="O318">
        <f t="shared" si="53"/>
        <v>0</v>
      </c>
      <c r="P318">
        <f t="shared" si="54"/>
        <v>0.88</v>
      </c>
      <c r="Q318">
        <f t="shared" si="55"/>
        <v>0</v>
      </c>
      <c r="R318">
        <f t="shared" si="56"/>
        <v>0.12</v>
      </c>
      <c r="S318">
        <f t="shared" si="57"/>
        <v>0</v>
      </c>
      <c r="T318">
        <f t="shared" si="58"/>
        <v>2.88</v>
      </c>
      <c r="U318" t="str">
        <f t="shared" si="59"/>
        <v>Carter</v>
      </c>
    </row>
    <row r="319" spans="1:21" x14ac:dyDescent="0.3">
      <c r="A319" t="str">
        <f t="shared" si="50"/>
        <v>17-016</v>
      </c>
      <c r="B319" t="s">
        <v>270</v>
      </c>
      <c r="C319">
        <v>17</v>
      </c>
      <c r="D319" t="s">
        <v>41</v>
      </c>
      <c r="E319" t="s">
        <v>447</v>
      </c>
      <c r="F319">
        <v>81</v>
      </c>
      <c r="G319">
        <v>54</v>
      </c>
      <c r="H319">
        <f t="shared" si="60"/>
        <v>0.66666666666666663</v>
      </c>
      <c r="I319">
        <v>5</v>
      </c>
      <c r="J319">
        <v>39</v>
      </c>
      <c r="K319">
        <v>2</v>
      </c>
      <c r="L319">
        <v>7</v>
      </c>
      <c r="M319">
        <v>0</v>
      </c>
      <c r="N319">
        <f t="shared" si="52"/>
        <v>53</v>
      </c>
      <c r="O319">
        <f t="shared" si="53"/>
        <v>9.4339622641509441E-2</v>
      </c>
      <c r="P319">
        <f t="shared" si="54"/>
        <v>0.73584905660377353</v>
      </c>
      <c r="Q319">
        <f t="shared" si="55"/>
        <v>3.7735849056603772E-2</v>
      </c>
      <c r="R319">
        <f t="shared" si="56"/>
        <v>0.13207547169811321</v>
      </c>
      <c r="S319">
        <f t="shared" si="57"/>
        <v>0</v>
      </c>
      <c r="T319">
        <f t="shared" si="58"/>
        <v>2.7358490566037736</v>
      </c>
      <c r="U319" t="str">
        <f t="shared" si="59"/>
        <v>Carter</v>
      </c>
    </row>
    <row r="320" spans="1:21" x14ac:dyDescent="0.3">
      <c r="A320" t="str">
        <f t="shared" si="50"/>
        <v>17-017</v>
      </c>
      <c r="B320" t="s">
        <v>271</v>
      </c>
      <c r="C320">
        <v>17</v>
      </c>
      <c r="D320" t="s">
        <v>41</v>
      </c>
      <c r="E320" t="s">
        <v>447</v>
      </c>
      <c r="F320">
        <v>57</v>
      </c>
      <c r="G320">
        <v>43</v>
      </c>
      <c r="H320">
        <f t="shared" si="60"/>
        <v>0.75438596491228072</v>
      </c>
      <c r="I320">
        <v>6</v>
      </c>
      <c r="J320">
        <v>23</v>
      </c>
      <c r="K320">
        <v>8</v>
      </c>
      <c r="L320">
        <v>5</v>
      </c>
      <c r="M320">
        <v>0</v>
      </c>
      <c r="N320">
        <f t="shared" si="52"/>
        <v>42</v>
      </c>
      <c r="O320">
        <f t="shared" si="53"/>
        <v>0.14285714285714285</v>
      </c>
      <c r="P320">
        <f t="shared" si="54"/>
        <v>0.54761904761904767</v>
      </c>
      <c r="Q320">
        <f t="shared" si="55"/>
        <v>0.19047619047619047</v>
      </c>
      <c r="R320">
        <f t="shared" si="56"/>
        <v>0.11904761904761904</v>
      </c>
      <c r="S320">
        <f t="shared" si="57"/>
        <v>0</v>
      </c>
      <c r="T320">
        <f t="shared" si="58"/>
        <v>2.5476190476190474</v>
      </c>
      <c r="U320" t="str">
        <f t="shared" si="59"/>
        <v>Carter</v>
      </c>
    </row>
    <row r="321" spans="1:21" x14ac:dyDescent="0.3">
      <c r="A321" t="str">
        <f t="shared" si="50"/>
        <v>17-018</v>
      </c>
      <c r="B321" t="s">
        <v>272</v>
      </c>
      <c r="C321">
        <v>17</v>
      </c>
      <c r="D321" t="s">
        <v>41</v>
      </c>
      <c r="E321" t="s">
        <v>447</v>
      </c>
      <c r="F321">
        <v>156</v>
      </c>
      <c r="G321">
        <v>129</v>
      </c>
      <c r="H321">
        <f t="shared" si="60"/>
        <v>0.82692307692307687</v>
      </c>
      <c r="I321">
        <v>7</v>
      </c>
      <c r="J321">
        <v>86</v>
      </c>
      <c r="K321">
        <v>1</v>
      </c>
      <c r="L321">
        <v>16</v>
      </c>
      <c r="M321">
        <v>1</v>
      </c>
      <c r="N321">
        <f t="shared" si="52"/>
        <v>111</v>
      </c>
      <c r="O321">
        <f t="shared" si="53"/>
        <v>6.3063063063063057E-2</v>
      </c>
      <c r="P321">
        <f t="shared" si="54"/>
        <v>0.77477477477477474</v>
      </c>
      <c r="Q321">
        <f t="shared" si="55"/>
        <v>9.0090090090090089E-3</v>
      </c>
      <c r="R321">
        <f t="shared" si="56"/>
        <v>0.14414414414414414</v>
      </c>
      <c r="S321">
        <f t="shared" si="57"/>
        <v>9.0090090090090089E-3</v>
      </c>
      <c r="T321">
        <f t="shared" si="58"/>
        <v>2.7747747747747749</v>
      </c>
      <c r="U321" t="str">
        <f t="shared" si="59"/>
        <v>Carter</v>
      </c>
    </row>
    <row r="322" spans="1:21" x14ac:dyDescent="0.3">
      <c r="A322" t="str">
        <f t="shared" ref="A322:A385" si="61">REPT("0",2-LEN(C322))&amp;C322&amp;"-"&amp;IF(C322=C321,REPT("0",3-LEN(RIGHT(A321,3)/1+1)),"00")&amp;IF(C322=C321,RIGHT(A321,3)/1+1,1)</f>
        <v>17-019</v>
      </c>
      <c r="B322" t="s">
        <v>273</v>
      </c>
      <c r="C322">
        <v>17</v>
      </c>
      <c r="D322" t="s">
        <v>41</v>
      </c>
      <c r="E322" t="s">
        <v>447</v>
      </c>
      <c r="F322">
        <v>107</v>
      </c>
      <c r="G322">
        <v>47</v>
      </c>
      <c r="H322">
        <f t="shared" si="60"/>
        <v>0.43925233644859812</v>
      </c>
      <c r="I322">
        <v>8</v>
      </c>
      <c r="J322">
        <v>13</v>
      </c>
      <c r="K322">
        <v>0</v>
      </c>
      <c r="L322">
        <v>25</v>
      </c>
      <c r="M322">
        <v>0</v>
      </c>
      <c r="N322">
        <f t="shared" si="52"/>
        <v>46</v>
      </c>
      <c r="O322">
        <f t="shared" si="53"/>
        <v>0.17391304347826086</v>
      </c>
      <c r="P322">
        <f t="shared" si="54"/>
        <v>0.28260869565217389</v>
      </c>
      <c r="Q322">
        <f t="shared" si="55"/>
        <v>0</v>
      </c>
      <c r="R322">
        <f t="shared" si="56"/>
        <v>0.54347826086956519</v>
      </c>
      <c r="S322">
        <f t="shared" si="57"/>
        <v>0</v>
      </c>
      <c r="T322">
        <f t="shared" si="58"/>
        <v>0.54347826086956519</v>
      </c>
      <c r="U322" t="str">
        <f t="shared" si="59"/>
        <v>Reagan</v>
      </c>
    </row>
    <row r="323" spans="1:21" x14ac:dyDescent="0.3">
      <c r="A323" t="str">
        <f t="shared" si="61"/>
        <v>17-020</v>
      </c>
      <c r="B323" t="s">
        <v>274</v>
      </c>
      <c r="C323">
        <v>17</v>
      </c>
      <c r="D323" t="s">
        <v>41</v>
      </c>
      <c r="E323" t="s">
        <v>447</v>
      </c>
      <c r="F323">
        <v>167</v>
      </c>
      <c r="G323">
        <v>121</v>
      </c>
      <c r="H323">
        <f t="shared" si="60"/>
        <v>0.72455089820359286</v>
      </c>
      <c r="I323">
        <v>12</v>
      </c>
      <c r="J323">
        <v>79</v>
      </c>
      <c r="K323">
        <v>5</v>
      </c>
      <c r="L323">
        <v>21</v>
      </c>
      <c r="M323">
        <v>0</v>
      </c>
      <c r="N323">
        <f t="shared" ref="N323:N386" si="62">SUM(I323:M323)</f>
        <v>117</v>
      </c>
      <c r="O323">
        <f t="shared" ref="O323:O386" si="63">I323/$N323</f>
        <v>0.10256410256410256</v>
      </c>
      <c r="P323">
        <f t="shared" ref="P323:P386" si="64">J323/$N323</f>
        <v>0.67521367521367526</v>
      </c>
      <c r="Q323">
        <f t="shared" ref="Q323:Q386" si="65">K323/$N323</f>
        <v>4.2735042735042736E-2</v>
      </c>
      <c r="R323">
        <f t="shared" ref="R323:R386" si="66">L323/$N323</f>
        <v>0.17948717948717949</v>
      </c>
      <c r="S323">
        <f t="shared" ref="S323:S386" si="67">M323/$N323</f>
        <v>0</v>
      </c>
      <c r="T323">
        <f t="shared" ref="T323:T386" si="68">IF(N323=0,10,IF(MAX(I323:M323)=LARGE(I323:M323,2),9,IF(L323=MAX(I323:M323),R323,IF(I323=MAX(I323:M323),O323+1,IF(J323=MAX(I323:M323),P323+2,IF(K323=MAX(I323:M323),Q323+3,-1))))))</f>
        <v>2.6752136752136755</v>
      </c>
      <c r="U323" t="str">
        <f t="shared" ref="U323:U386" si="69">IF(N323=0,"No Votes",IF(MAX(I323:M323)=LARGE(I323:M323,2),"Tie",IF(L323=MAX(I323:M323),"Reagan",IF(I323=MAX(I323:M323),"Anderson",IF(J323=MAX(I323:M323),"Carter",IF(K323=MAX(I323:M323),"Clark",-1))))))</f>
        <v>Carter</v>
      </c>
    </row>
    <row r="324" spans="1:21" x14ac:dyDescent="0.3">
      <c r="A324" t="str">
        <f t="shared" si="61"/>
        <v>17-021</v>
      </c>
      <c r="B324" t="s">
        <v>276</v>
      </c>
      <c r="C324">
        <v>17</v>
      </c>
      <c r="D324" t="s">
        <v>41</v>
      </c>
      <c r="E324" t="s">
        <v>447</v>
      </c>
      <c r="F324">
        <v>180</v>
      </c>
      <c r="G324">
        <v>136</v>
      </c>
      <c r="H324">
        <f t="shared" si="60"/>
        <v>0.75555555555555554</v>
      </c>
      <c r="I324">
        <v>7</v>
      </c>
      <c r="J324">
        <v>82</v>
      </c>
      <c r="K324">
        <v>9</v>
      </c>
      <c r="L324">
        <v>27</v>
      </c>
      <c r="M324">
        <v>0</v>
      </c>
      <c r="N324">
        <f t="shared" si="62"/>
        <v>125</v>
      </c>
      <c r="O324">
        <f t="shared" si="63"/>
        <v>5.6000000000000001E-2</v>
      </c>
      <c r="P324">
        <f t="shared" si="64"/>
        <v>0.65600000000000003</v>
      </c>
      <c r="Q324">
        <f t="shared" si="65"/>
        <v>7.1999999999999995E-2</v>
      </c>
      <c r="R324">
        <f t="shared" si="66"/>
        <v>0.216</v>
      </c>
      <c r="S324">
        <f t="shared" si="67"/>
        <v>0</v>
      </c>
      <c r="T324">
        <f t="shared" si="68"/>
        <v>2.6560000000000001</v>
      </c>
      <c r="U324" t="str">
        <f t="shared" si="69"/>
        <v>Carter</v>
      </c>
    </row>
    <row r="325" spans="1:21" x14ac:dyDescent="0.3">
      <c r="A325" t="str">
        <f t="shared" si="61"/>
        <v>17-022</v>
      </c>
      <c r="B325" t="s">
        <v>277</v>
      </c>
      <c r="C325">
        <v>17</v>
      </c>
      <c r="D325" t="s">
        <v>41</v>
      </c>
      <c r="E325" t="s">
        <v>447</v>
      </c>
      <c r="F325">
        <v>129</v>
      </c>
      <c r="G325">
        <v>90</v>
      </c>
      <c r="H325">
        <f t="shared" si="60"/>
        <v>0.69767441860465118</v>
      </c>
      <c r="I325">
        <v>12</v>
      </c>
      <c r="J325">
        <v>48</v>
      </c>
      <c r="K325">
        <v>4</v>
      </c>
      <c r="L325">
        <v>26</v>
      </c>
      <c r="M325">
        <v>0</v>
      </c>
      <c r="N325">
        <f t="shared" si="62"/>
        <v>90</v>
      </c>
      <c r="O325">
        <f t="shared" si="63"/>
        <v>0.13333333333333333</v>
      </c>
      <c r="P325">
        <f t="shared" si="64"/>
        <v>0.53333333333333333</v>
      </c>
      <c r="Q325">
        <f t="shared" si="65"/>
        <v>4.4444444444444446E-2</v>
      </c>
      <c r="R325">
        <f t="shared" si="66"/>
        <v>0.28888888888888886</v>
      </c>
      <c r="S325">
        <f t="shared" si="67"/>
        <v>0</v>
      </c>
      <c r="T325">
        <f t="shared" si="68"/>
        <v>2.5333333333333332</v>
      </c>
      <c r="U325" t="str">
        <f t="shared" si="69"/>
        <v>Carter</v>
      </c>
    </row>
    <row r="326" spans="1:21" x14ac:dyDescent="0.3">
      <c r="A326" t="str">
        <f t="shared" si="61"/>
        <v>17-023</v>
      </c>
      <c r="B326" t="s">
        <v>275</v>
      </c>
      <c r="C326">
        <v>17</v>
      </c>
      <c r="D326" t="s">
        <v>41</v>
      </c>
      <c r="E326" t="s">
        <v>447</v>
      </c>
      <c r="F326">
        <v>125</v>
      </c>
      <c r="G326">
        <v>85</v>
      </c>
      <c r="H326">
        <f t="shared" si="60"/>
        <v>0.68</v>
      </c>
      <c r="I326">
        <v>12</v>
      </c>
      <c r="J326">
        <v>51</v>
      </c>
      <c r="K326">
        <v>3</v>
      </c>
      <c r="L326">
        <v>15</v>
      </c>
      <c r="M326">
        <v>0</v>
      </c>
      <c r="N326">
        <f t="shared" si="62"/>
        <v>81</v>
      </c>
      <c r="O326">
        <f t="shared" si="63"/>
        <v>0.14814814814814814</v>
      </c>
      <c r="P326">
        <f t="shared" si="64"/>
        <v>0.62962962962962965</v>
      </c>
      <c r="Q326">
        <f t="shared" si="65"/>
        <v>3.7037037037037035E-2</v>
      </c>
      <c r="R326">
        <f t="shared" si="66"/>
        <v>0.18518518518518517</v>
      </c>
      <c r="S326">
        <f t="shared" si="67"/>
        <v>0</v>
      </c>
      <c r="T326">
        <f t="shared" si="68"/>
        <v>2.6296296296296298</v>
      </c>
      <c r="U326" t="str">
        <f t="shared" si="69"/>
        <v>Carter</v>
      </c>
    </row>
    <row r="327" spans="1:21" x14ac:dyDescent="0.3">
      <c r="A327" t="str">
        <f t="shared" si="61"/>
        <v>17-024</v>
      </c>
      <c r="B327" t="s">
        <v>38</v>
      </c>
      <c r="C327">
        <v>17</v>
      </c>
      <c r="D327" t="s">
        <v>42</v>
      </c>
      <c r="E327">
        <v>0</v>
      </c>
      <c r="F327">
        <v>0</v>
      </c>
      <c r="G327">
        <v>134</v>
      </c>
      <c r="I327">
        <v>16</v>
      </c>
      <c r="J327">
        <v>58</v>
      </c>
      <c r="K327">
        <v>9</v>
      </c>
      <c r="L327">
        <v>44</v>
      </c>
      <c r="M327">
        <v>4</v>
      </c>
      <c r="N327">
        <f t="shared" si="62"/>
        <v>131</v>
      </c>
      <c r="O327">
        <f t="shared" si="63"/>
        <v>0.12213740458015267</v>
      </c>
      <c r="P327">
        <f t="shared" si="64"/>
        <v>0.44274809160305345</v>
      </c>
      <c r="Q327">
        <f t="shared" si="65"/>
        <v>6.8702290076335881E-2</v>
      </c>
      <c r="R327">
        <f t="shared" si="66"/>
        <v>0.33587786259541985</v>
      </c>
      <c r="S327">
        <f t="shared" si="67"/>
        <v>3.0534351145038167E-2</v>
      </c>
      <c r="T327">
        <f t="shared" si="68"/>
        <v>2.4427480916030535</v>
      </c>
      <c r="U327" t="str">
        <f t="shared" si="69"/>
        <v>Carter</v>
      </c>
    </row>
    <row r="328" spans="1:21" x14ac:dyDescent="0.3">
      <c r="A328" t="str">
        <f t="shared" si="61"/>
        <v>17-025</v>
      </c>
      <c r="B328" t="s">
        <v>39</v>
      </c>
      <c r="C328">
        <v>17</v>
      </c>
      <c r="D328" t="s">
        <v>43</v>
      </c>
      <c r="E328">
        <v>0</v>
      </c>
      <c r="F328">
        <v>0</v>
      </c>
      <c r="G328">
        <v>0</v>
      </c>
      <c r="I328">
        <v>27</v>
      </c>
      <c r="J328">
        <v>92</v>
      </c>
      <c r="K328">
        <v>11</v>
      </c>
      <c r="L328">
        <v>62</v>
      </c>
      <c r="M328">
        <v>2</v>
      </c>
      <c r="N328">
        <f t="shared" si="62"/>
        <v>194</v>
      </c>
      <c r="O328">
        <f t="shared" si="63"/>
        <v>0.13917525773195877</v>
      </c>
      <c r="P328">
        <f t="shared" si="64"/>
        <v>0.47422680412371132</v>
      </c>
      <c r="Q328">
        <f t="shared" si="65"/>
        <v>5.6701030927835051E-2</v>
      </c>
      <c r="R328">
        <f t="shared" si="66"/>
        <v>0.31958762886597936</v>
      </c>
      <c r="S328">
        <f t="shared" si="67"/>
        <v>1.0309278350515464E-2</v>
      </c>
      <c r="T328">
        <f t="shared" si="68"/>
        <v>2.4742268041237114</v>
      </c>
      <c r="U328" t="str">
        <f t="shared" si="69"/>
        <v>Carter</v>
      </c>
    </row>
    <row r="329" spans="1:21" x14ac:dyDescent="0.3">
      <c r="A329" t="str">
        <f t="shared" si="61"/>
        <v>17-026</v>
      </c>
      <c r="B329" t="s">
        <v>40</v>
      </c>
      <c r="C329">
        <v>17</v>
      </c>
      <c r="D329" t="s">
        <v>44</v>
      </c>
      <c r="E329">
        <v>0</v>
      </c>
      <c r="F329">
        <v>4213</v>
      </c>
      <c r="G329">
        <v>2890</v>
      </c>
      <c r="H329">
        <v>68.5</v>
      </c>
      <c r="I329">
        <v>280</v>
      </c>
      <c r="J329">
        <v>1623</v>
      </c>
      <c r="K329">
        <v>114</v>
      </c>
      <c r="L329">
        <v>720</v>
      </c>
      <c r="M329">
        <v>7</v>
      </c>
      <c r="N329">
        <f t="shared" si="62"/>
        <v>2744</v>
      </c>
      <c r="O329">
        <f t="shared" si="63"/>
        <v>0.10204081632653061</v>
      </c>
      <c r="P329">
        <f t="shared" si="64"/>
        <v>0.59147230320699706</v>
      </c>
      <c r="Q329">
        <f t="shared" si="65"/>
        <v>4.1545189504373178E-2</v>
      </c>
      <c r="R329">
        <f t="shared" si="66"/>
        <v>0.26239067055393583</v>
      </c>
      <c r="S329">
        <f t="shared" si="67"/>
        <v>2.5510204081632651E-3</v>
      </c>
      <c r="T329">
        <f t="shared" si="68"/>
        <v>2.5914723032069968</v>
      </c>
      <c r="U329" t="str">
        <f t="shared" si="69"/>
        <v>Carter</v>
      </c>
    </row>
    <row r="330" spans="1:21" x14ac:dyDescent="0.3">
      <c r="A330" t="str">
        <f t="shared" si="61"/>
        <v>18-001</v>
      </c>
      <c r="B330" t="s">
        <v>278</v>
      </c>
      <c r="C330">
        <v>18</v>
      </c>
      <c r="D330" t="s">
        <v>41</v>
      </c>
      <c r="E330" t="s">
        <v>449</v>
      </c>
      <c r="F330">
        <v>194</v>
      </c>
      <c r="G330">
        <v>138</v>
      </c>
      <c r="H330">
        <f t="shared" ref="H330:H358" si="70">G330/F330</f>
        <v>0.71134020618556704</v>
      </c>
      <c r="I330">
        <v>7</v>
      </c>
      <c r="J330">
        <v>84</v>
      </c>
      <c r="K330">
        <v>1</v>
      </c>
      <c r="L330">
        <v>27</v>
      </c>
      <c r="M330">
        <v>0</v>
      </c>
      <c r="N330">
        <f t="shared" si="62"/>
        <v>119</v>
      </c>
      <c r="O330">
        <f t="shared" si="63"/>
        <v>5.8823529411764705E-2</v>
      </c>
      <c r="P330">
        <f t="shared" si="64"/>
        <v>0.70588235294117652</v>
      </c>
      <c r="Q330">
        <f t="shared" si="65"/>
        <v>8.4033613445378148E-3</v>
      </c>
      <c r="R330">
        <f t="shared" si="66"/>
        <v>0.22689075630252101</v>
      </c>
      <c r="S330">
        <f t="shared" si="67"/>
        <v>0</v>
      </c>
      <c r="T330">
        <f t="shared" si="68"/>
        <v>2.7058823529411766</v>
      </c>
      <c r="U330" t="str">
        <f t="shared" si="69"/>
        <v>Carter</v>
      </c>
    </row>
    <row r="331" spans="1:21" x14ac:dyDescent="0.3">
      <c r="A331" t="str">
        <f t="shared" si="61"/>
        <v>18-002</v>
      </c>
      <c r="B331" t="s">
        <v>279</v>
      </c>
      <c r="C331">
        <v>18</v>
      </c>
      <c r="D331" t="s">
        <v>41</v>
      </c>
      <c r="E331" t="s">
        <v>450</v>
      </c>
      <c r="F331">
        <v>61</v>
      </c>
      <c r="G331">
        <v>41</v>
      </c>
      <c r="H331">
        <f t="shared" si="70"/>
        <v>0.67213114754098358</v>
      </c>
      <c r="I331">
        <v>2</v>
      </c>
      <c r="J331">
        <v>10</v>
      </c>
      <c r="K331">
        <v>3</v>
      </c>
      <c r="L331">
        <v>20</v>
      </c>
      <c r="M331">
        <v>0</v>
      </c>
      <c r="N331">
        <f t="shared" si="62"/>
        <v>35</v>
      </c>
      <c r="O331">
        <f t="shared" si="63"/>
        <v>5.7142857142857141E-2</v>
      </c>
      <c r="P331">
        <f t="shared" si="64"/>
        <v>0.2857142857142857</v>
      </c>
      <c r="Q331">
        <f t="shared" si="65"/>
        <v>8.5714285714285715E-2</v>
      </c>
      <c r="R331">
        <f t="shared" si="66"/>
        <v>0.5714285714285714</v>
      </c>
      <c r="S331">
        <f t="shared" si="67"/>
        <v>0</v>
      </c>
      <c r="T331">
        <f t="shared" si="68"/>
        <v>0.5714285714285714</v>
      </c>
      <c r="U331" t="str">
        <f t="shared" si="69"/>
        <v>Reagan</v>
      </c>
    </row>
    <row r="332" spans="1:21" x14ac:dyDescent="0.3">
      <c r="A332" t="str">
        <f t="shared" si="61"/>
        <v>18-003</v>
      </c>
      <c r="B332" t="s">
        <v>280</v>
      </c>
      <c r="C332">
        <v>18</v>
      </c>
      <c r="D332" t="s">
        <v>41</v>
      </c>
      <c r="E332" t="s">
        <v>449</v>
      </c>
      <c r="F332">
        <v>191</v>
      </c>
      <c r="G332">
        <v>118</v>
      </c>
      <c r="H332">
        <f t="shared" si="70"/>
        <v>0.61780104712041883</v>
      </c>
      <c r="I332">
        <v>5</v>
      </c>
      <c r="J332">
        <v>88</v>
      </c>
      <c r="K332">
        <v>3</v>
      </c>
      <c r="L332">
        <v>20</v>
      </c>
      <c r="M332">
        <v>0</v>
      </c>
      <c r="N332">
        <f t="shared" si="62"/>
        <v>116</v>
      </c>
      <c r="O332">
        <f t="shared" si="63"/>
        <v>4.3103448275862072E-2</v>
      </c>
      <c r="P332">
        <f t="shared" si="64"/>
        <v>0.75862068965517238</v>
      </c>
      <c r="Q332">
        <f t="shared" si="65"/>
        <v>2.5862068965517241E-2</v>
      </c>
      <c r="R332">
        <f t="shared" si="66"/>
        <v>0.17241379310344829</v>
      </c>
      <c r="S332">
        <f t="shared" si="67"/>
        <v>0</v>
      </c>
      <c r="T332">
        <f t="shared" si="68"/>
        <v>2.7586206896551726</v>
      </c>
      <c r="U332" t="str">
        <f t="shared" si="69"/>
        <v>Carter</v>
      </c>
    </row>
    <row r="333" spans="1:21" x14ac:dyDescent="0.3">
      <c r="A333" t="str">
        <f t="shared" si="61"/>
        <v>18-004</v>
      </c>
      <c r="B333" t="s">
        <v>281</v>
      </c>
      <c r="C333">
        <v>18</v>
      </c>
      <c r="D333" t="s">
        <v>41</v>
      </c>
      <c r="E333" t="s">
        <v>447</v>
      </c>
      <c r="F333">
        <v>71</v>
      </c>
      <c r="G333">
        <v>42</v>
      </c>
      <c r="H333">
        <f t="shared" si="70"/>
        <v>0.59154929577464788</v>
      </c>
      <c r="I333">
        <v>1</v>
      </c>
      <c r="J333">
        <v>21</v>
      </c>
      <c r="K333">
        <v>0</v>
      </c>
      <c r="L333">
        <v>15</v>
      </c>
      <c r="M333">
        <v>0</v>
      </c>
      <c r="N333">
        <f t="shared" si="62"/>
        <v>37</v>
      </c>
      <c r="O333">
        <f t="shared" si="63"/>
        <v>2.7027027027027029E-2</v>
      </c>
      <c r="P333">
        <f t="shared" si="64"/>
        <v>0.56756756756756754</v>
      </c>
      <c r="Q333">
        <f t="shared" si="65"/>
        <v>0</v>
      </c>
      <c r="R333">
        <f t="shared" si="66"/>
        <v>0.40540540540540543</v>
      </c>
      <c r="S333">
        <f t="shared" si="67"/>
        <v>0</v>
      </c>
      <c r="T333">
        <f t="shared" si="68"/>
        <v>2.5675675675675675</v>
      </c>
      <c r="U333" t="str">
        <f t="shared" si="69"/>
        <v>Carter</v>
      </c>
    </row>
    <row r="334" spans="1:21" x14ac:dyDescent="0.3">
      <c r="A334" t="str">
        <f t="shared" si="61"/>
        <v>18-005</v>
      </c>
      <c r="B334" t="s">
        <v>282</v>
      </c>
      <c r="C334">
        <v>18</v>
      </c>
      <c r="D334" t="s">
        <v>41</v>
      </c>
      <c r="E334" t="s">
        <v>447</v>
      </c>
      <c r="F334">
        <v>71</v>
      </c>
      <c r="G334">
        <v>23</v>
      </c>
      <c r="H334">
        <f t="shared" si="70"/>
        <v>0.323943661971831</v>
      </c>
      <c r="I334">
        <v>6</v>
      </c>
      <c r="J334">
        <v>7</v>
      </c>
      <c r="K334">
        <v>0</v>
      </c>
      <c r="L334">
        <v>7</v>
      </c>
      <c r="M334">
        <v>0</v>
      </c>
      <c r="N334">
        <f t="shared" si="62"/>
        <v>20</v>
      </c>
      <c r="O334">
        <f t="shared" si="63"/>
        <v>0.3</v>
      </c>
      <c r="P334">
        <f t="shared" si="64"/>
        <v>0.35</v>
      </c>
      <c r="Q334">
        <f t="shared" si="65"/>
        <v>0</v>
      </c>
      <c r="R334">
        <f t="shared" si="66"/>
        <v>0.35</v>
      </c>
      <c r="S334">
        <f t="shared" si="67"/>
        <v>0</v>
      </c>
      <c r="T334">
        <f t="shared" si="68"/>
        <v>9</v>
      </c>
      <c r="U334" t="str">
        <f t="shared" si="69"/>
        <v>Tie</v>
      </c>
    </row>
    <row r="335" spans="1:21" x14ac:dyDescent="0.3">
      <c r="A335" t="str">
        <f t="shared" si="61"/>
        <v>18-006</v>
      </c>
      <c r="B335" t="s">
        <v>283</v>
      </c>
      <c r="C335">
        <v>18</v>
      </c>
      <c r="D335" t="s">
        <v>41</v>
      </c>
      <c r="E335" t="s">
        <v>449</v>
      </c>
      <c r="F335">
        <v>194</v>
      </c>
      <c r="G335">
        <v>138</v>
      </c>
      <c r="H335">
        <f t="shared" si="70"/>
        <v>0.71134020618556704</v>
      </c>
      <c r="I335">
        <v>9</v>
      </c>
      <c r="J335">
        <v>79</v>
      </c>
      <c r="K335">
        <v>0</v>
      </c>
      <c r="L335">
        <v>19</v>
      </c>
      <c r="M335">
        <v>0</v>
      </c>
      <c r="N335">
        <f t="shared" si="62"/>
        <v>107</v>
      </c>
      <c r="O335">
        <f t="shared" si="63"/>
        <v>8.4112149532710276E-2</v>
      </c>
      <c r="P335">
        <f t="shared" si="64"/>
        <v>0.73831775700934577</v>
      </c>
      <c r="Q335">
        <f t="shared" si="65"/>
        <v>0</v>
      </c>
      <c r="R335">
        <f t="shared" si="66"/>
        <v>0.17757009345794392</v>
      </c>
      <c r="S335">
        <f t="shared" si="67"/>
        <v>0</v>
      </c>
      <c r="T335">
        <f t="shared" si="68"/>
        <v>2.7383177570093458</v>
      </c>
      <c r="U335" t="str">
        <f t="shared" si="69"/>
        <v>Carter</v>
      </c>
    </row>
    <row r="336" spans="1:21" x14ac:dyDescent="0.3">
      <c r="A336" t="str">
        <f t="shared" si="61"/>
        <v>18-007</v>
      </c>
      <c r="B336" t="s">
        <v>284</v>
      </c>
      <c r="C336">
        <v>18</v>
      </c>
      <c r="D336" t="s">
        <v>41</v>
      </c>
      <c r="E336" t="s">
        <v>449</v>
      </c>
      <c r="F336">
        <v>103</v>
      </c>
      <c r="G336">
        <v>76</v>
      </c>
      <c r="H336">
        <f t="shared" si="70"/>
        <v>0.73786407766990292</v>
      </c>
      <c r="I336">
        <v>4</v>
      </c>
      <c r="J336">
        <v>46</v>
      </c>
      <c r="K336">
        <v>3</v>
      </c>
      <c r="L336">
        <v>15</v>
      </c>
      <c r="M336">
        <v>0</v>
      </c>
      <c r="N336">
        <f t="shared" si="62"/>
        <v>68</v>
      </c>
      <c r="O336">
        <f t="shared" si="63"/>
        <v>5.8823529411764705E-2</v>
      </c>
      <c r="P336">
        <f t="shared" si="64"/>
        <v>0.67647058823529416</v>
      </c>
      <c r="Q336">
        <f t="shared" si="65"/>
        <v>4.4117647058823532E-2</v>
      </c>
      <c r="R336">
        <f t="shared" si="66"/>
        <v>0.22058823529411764</v>
      </c>
      <c r="S336">
        <f t="shared" si="67"/>
        <v>0</v>
      </c>
      <c r="T336">
        <f t="shared" si="68"/>
        <v>2.6764705882352944</v>
      </c>
      <c r="U336" t="str">
        <f t="shared" si="69"/>
        <v>Carter</v>
      </c>
    </row>
    <row r="337" spans="1:21" x14ac:dyDescent="0.3">
      <c r="A337" t="str">
        <f t="shared" si="61"/>
        <v>18-008</v>
      </c>
      <c r="B337" t="s">
        <v>285</v>
      </c>
      <c r="C337">
        <v>18</v>
      </c>
      <c r="D337" t="s">
        <v>41</v>
      </c>
      <c r="E337" t="s">
        <v>450</v>
      </c>
      <c r="F337">
        <v>288</v>
      </c>
      <c r="G337">
        <v>167</v>
      </c>
      <c r="H337">
        <f t="shared" si="70"/>
        <v>0.57986111111111116</v>
      </c>
      <c r="I337">
        <v>20</v>
      </c>
      <c r="J337">
        <v>34</v>
      </c>
      <c r="K337">
        <v>2</v>
      </c>
      <c r="L337">
        <v>90</v>
      </c>
      <c r="M337">
        <v>0</v>
      </c>
      <c r="N337">
        <f t="shared" si="62"/>
        <v>146</v>
      </c>
      <c r="O337">
        <f t="shared" si="63"/>
        <v>0.13698630136986301</v>
      </c>
      <c r="P337">
        <f t="shared" si="64"/>
        <v>0.23287671232876711</v>
      </c>
      <c r="Q337">
        <f t="shared" si="65"/>
        <v>1.3698630136986301E-2</v>
      </c>
      <c r="R337">
        <f t="shared" si="66"/>
        <v>0.61643835616438358</v>
      </c>
      <c r="S337">
        <f t="shared" si="67"/>
        <v>0</v>
      </c>
      <c r="T337">
        <f t="shared" si="68"/>
        <v>0.61643835616438358</v>
      </c>
      <c r="U337" t="str">
        <f t="shared" si="69"/>
        <v>Reagan</v>
      </c>
    </row>
    <row r="338" spans="1:21" x14ac:dyDescent="0.3">
      <c r="A338" t="str">
        <f t="shared" si="61"/>
        <v>18-009</v>
      </c>
      <c r="B338" t="s">
        <v>286</v>
      </c>
      <c r="C338">
        <v>18</v>
      </c>
      <c r="D338" t="s">
        <v>41</v>
      </c>
      <c r="E338" t="s">
        <v>450</v>
      </c>
      <c r="F338">
        <v>89</v>
      </c>
      <c r="G338">
        <v>57</v>
      </c>
      <c r="H338">
        <f t="shared" si="70"/>
        <v>0.6404494382022472</v>
      </c>
      <c r="I338">
        <v>6</v>
      </c>
      <c r="J338">
        <v>33</v>
      </c>
      <c r="K338">
        <v>0</v>
      </c>
      <c r="L338">
        <v>13</v>
      </c>
      <c r="M338">
        <v>0</v>
      </c>
      <c r="N338">
        <f t="shared" si="62"/>
        <v>52</v>
      </c>
      <c r="O338">
        <f t="shared" si="63"/>
        <v>0.11538461538461539</v>
      </c>
      <c r="P338">
        <f t="shared" si="64"/>
        <v>0.63461538461538458</v>
      </c>
      <c r="Q338">
        <f t="shared" si="65"/>
        <v>0</v>
      </c>
      <c r="R338">
        <f t="shared" si="66"/>
        <v>0.25</v>
      </c>
      <c r="S338">
        <f t="shared" si="67"/>
        <v>0</v>
      </c>
      <c r="T338">
        <f t="shared" si="68"/>
        <v>2.6346153846153846</v>
      </c>
      <c r="U338" t="str">
        <f t="shared" si="69"/>
        <v>Carter</v>
      </c>
    </row>
    <row r="339" spans="1:21" x14ac:dyDescent="0.3">
      <c r="A339" t="str">
        <f t="shared" si="61"/>
        <v>18-010</v>
      </c>
      <c r="B339" t="s">
        <v>287</v>
      </c>
      <c r="C339">
        <v>18</v>
      </c>
      <c r="D339" t="s">
        <v>41</v>
      </c>
      <c r="E339" t="s">
        <v>450</v>
      </c>
      <c r="F339">
        <v>134</v>
      </c>
      <c r="G339">
        <v>95</v>
      </c>
      <c r="H339">
        <f t="shared" si="70"/>
        <v>0.70895522388059706</v>
      </c>
      <c r="I339">
        <v>2</v>
      </c>
      <c r="J339">
        <v>61</v>
      </c>
      <c r="K339">
        <v>1</v>
      </c>
      <c r="L339">
        <v>18</v>
      </c>
      <c r="M339">
        <v>0</v>
      </c>
      <c r="N339">
        <f t="shared" si="62"/>
        <v>82</v>
      </c>
      <c r="O339">
        <f t="shared" si="63"/>
        <v>2.4390243902439025E-2</v>
      </c>
      <c r="P339">
        <f t="shared" si="64"/>
        <v>0.74390243902439024</v>
      </c>
      <c r="Q339">
        <f t="shared" si="65"/>
        <v>1.2195121951219513E-2</v>
      </c>
      <c r="R339">
        <f t="shared" si="66"/>
        <v>0.21951219512195122</v>
      </c>
      <c r="S339">
        <f t="shared" si="67"/>
        <v>0</v>
      </c>
      <c r="T339">
        <f t="shared" si="68"/>
        <v>2.7439024390243905</v>
      </c>
      <c r="U339" t="str">
        <f t="shared" si="69"/>
        <v>Carter</v>
      </c>
    </row>
    <row r="340" spans="1:21" x14ac:dyDescent="0.3">
      <c r="A340" t="str">
        <f t="shared" si="61"/>
        <v>18-011</v>
      </c>
      <c r="B340" t="s">
        <v>288</v>
      </c>
      <c r="C340">
        <v>18</v>
      </c>
      <c r="D340" t="s">
        <v>41</v>
      </c>
      <c r="E340" t="s">
        <v>449</v>
      </c>
      <c r="F340">
        <v>287</v>
      </c>
      <c r="G340">
        <v>212</v>
      </c>
      <c r="H340">
        <f t="shared" si="70"/>
        <v>0.73867595818815335</v>
      </c>
      <c r="I340">
        <v>8</v>
      </c>
      <c r="J340">
        <v>124</v>
      </c>
      <c r="K340">
        <v>7</v>
      </c>
      <c r="L340">
        <v>53</v>
      </c>
      <c r="M340">
        <v>0</v>
      </c>
      <c r="N340">
        <f t="shared" si="62"/>
        <v>192</v>
      </c>
      <c r="O340">
        <f t="shared" si="63"/>
        <v>4.1666666666666664E-2</v>
      </c>
      <c r="P340">
        <f t="shared" si="64"/>
        <v>0.64583333333333337</v>
      </c>
      <c r="Q340">
        <f t="shared" si="65"/>
        <v>3.6458333333333336E-2</v>
      </c>
      <c r="R340">
        <f t="shared" si="66"/>
        <v>0.27604166666666669</v>
      </c>
      <c r="S340">
        <f t="shared" si="67"/>
        <v>0</v>
      </c>
      <c r="T340">
        <f t="shared" si="68"/>
        <v>2.6458333333333335</v>
      </c>
      <c r="U340" t="str">
        <f t="shared" si="69"/>
        <v>Carter</v>
      </c>
    </row>
    <row r="341" spans="1:21" x14ac:dyDescent="0.3">
      <c r="A341" t="str">
        <f t="shared" si="61"/>
        <v>18-012</v>
      </c>
      <c r="B341" t="s">
        <v>289</v>
      </c>
      <c r="C341">
        <v>18</v>
      </c>
      <c r="D341" t="s">
        <v>41</v>
      </c>
      <c r="E341" t="s">
        <v>450</v>
      </c>
      <c r="F341">
        <v>60</v>
      </c>
      <c r="G341">
        <v>34</v>
      </c>
      <c r="H341">
        <f t="shared" si="70"/>
        <v>0.56666666666666665</v>
      </c>
      <c r="I341">
        <v>6</v>
      </c>
      <c r="J341">
        <v>11</v>
      </c>
      <c r="K341">
        <v>2</v>
      </c>
      <c r="L341">
        <v>12</v>
      </c>
      <c r="M341">
        <v>0</v>
      </c>
      <c r="N341">
        <f t="shared" si="62"/>
        <v>31</v>
      </c>
      <c r="O341">
        <f t="shared" si="63"/>
        <v>0.19354838709677419</v>
      </c>
      <c r="P341">
        <f t="shared" si="64"/>
        <v>0.35483870967741937</v>
      </c>
      <c r="Q341">
        <f t="shared" si="65"/>
        <v>6.4516129032258063E-2</v>
      </c>
      <c r="R341">
        <f t="shared" si="66"/>
        <v>0.38709677419354838</v>
      </c>
      <c r="S341">
        <f t="shared" si="67"/>
        <v>0</v>
      </c>
      <c r="T341">
        <f t="shared" si="68"/>
        <v>0.38709677419354838</v>
      </c>
      <c r="U341" t="str">
        <f t="shared" si="69"/>
        <v>Reagan</v>
      </c>
    </row>
    <row r="342" spans="1:21" x14ac:dyDescent="0.3">
      <c r="A342" t="str">
        <f t="shared" si="61"/>
        <v>18-013</v>
      </c>
      <c r="B342" t="s">
        <v>290</v>
      </c>
      <c r="C342">
        <v>18</v>
      </c>
      <c r="D342" t="s">
        <v>41</v>
      </c>
      <c r="E342" t="s">
        <v>450</v>
      </c>
      <c r="F342">
        <v>93</v>
      </c>
      <c r="G342">
        <v>56</v>
      </c>
      <c r="H342">
        <f t="shared" si="70"/>
        <v>0.60215053763440862</v>
      </c>
      <c r="I342">
        <v>8</v>
      </c>
      <c r="J342">
        <v>17</v>
      </c>
      <c r="K342">
        <v>2</v>
      </c>
      <c r="L342">
        <v>17</v>
      </c>
      <c r="M342">
        <v>0</v>
      </c>
      <c r="N342">
        <f t="shared" si="62"/>
        <v>44</v>
      </c>
      <c r="O342">
        <f t="shared" si="63"/>
        <v>0.18181818181818182</v>
      </c>
      <c r="P342">
        <f t="shared" si="64"/>
        <v>0.38636363636363635</v>
      </c>
      <c r="Q342">
        <f t="shared" si="65"/>
        <v>4.5454545454545456E-2</v>
      </c>
      <c r="R342">
        <f t="shared" si="66"/>
        <v>0.38636363636363635</v>
      </c>
      <c r="S342">
        <f t="shared" si="67"/>
        <v>0</v>
      </c>
      <c r="T342">
        <f t="shared" si="68"/>
        <v>9</v>
      </c>
      <c r="U342" t="str">
        <f t="shared" si="69"/>
        <v>Tie</v>
      </c>
    </row>
    <row r="343" spans="1:21" x14ac:dyDescent="0.3">
      <c r="A343" t="str">
        <f t="shared" si="61"/>
        <v>18-014</v>
      </c>
      <c r="B343" t="s">
        <v>291</v>
      </c>
      <c r="C343">
        <v>18</v>
      </c>
      <c r="D343" t="s">
        <v>41</v>
      </c>
      <c r="E343" t="s">
        <v>450</v>
      </c>
      <c r="F343">
        <v>132</v>
      </c>
      <c r="G343">
        <v>74</v>
      </c>
      <c r="H343">
        <f t="shared" si="70"/>
        <v>0.56060606060606055</v>
      </c>
      <c r="I343">
        <v>7</v>
      </c>
      <c r="J343">
        <v>45</v>
      </c>
      <c r="K343">
        <v>1</v>
      </c>
      <c r="L343">
        <v>10</v>
      </c>
      <c r="M343">
        <v>0</v>
      </c>
      <c r="N343">
        <f t="shared" si="62"/>
        <v>63</v>
      </c>
      <c r="O343">
        <f t="shared" si="63"/>
        <v>0.1111111111111111</v>
      </c>
      <c r="P343">
        <f t="shared" si="64"/>
        <v>0.7142857142857143</v>
      </c>
      <c r="Q343">
        <f t="shared" si="65"/>
        <v>1.5873015873015872E-2</v>
      </c>
      <c r="R343">
        <f t="shared" si="66"/>
        <v>0.15873015873015872</v>
      </c>
      <c r="S343">
        <f t="shared" si="67"/>
        <v>0</v>
      </c>
      <c r="T343">
        <f t="shared" si="68"/>
        <v>2.7142857142857144</v>
      </c>
      <c r="U343" t="str">
        <f t="shared" si="69"/>
        <v>Carter</v>
      </c>
    </row>
    <row r="344" spans="1:21" x14ac:dyDescent="0.3">
      <c r="A344" t="str">
        <f t="shared" si="61"/>
        <v>18-015</v>
      </c>
      <c r="B344" t="s">
        <v>292</v>
      </c>
      <c r="C344">
        <v>18</v>
      </c>
      <c r="D344" t="s">
        <v>41</v>
      </c>
      <c r="E344" t="s">
        <v>450</v>
      </c>
      <c r="F344">
        <v>67</v>
      </c>
      <c r="G344">
        <v>37</v>
      </c>
      <c r="H344">
        <f t="shared" si="70"/>
        <v>0.55223880597014929</v>
      </c>
      <c r="I344">
        <v>4</v>
      </c>
      <c r="J344">
        <v>19</v>
      </c>
      <c r="K344">
        <v>2</v>
      </c>
      <c r="L344">
        <v>6</v>
      </c>
      <c r="M344">
        <v>0</v>
      </c>
      <c r="N344">
        <f t="shared" si="62"/>
        <v>31</v>
      </c>
      <c r="O344">
        <f t="shared" si="63"/>
        <v>0.12903225806451613</v>
      </c>
      <c r="P344">
        <f t="shared" si="64"/>
        <v>0.61290322580645162</v>
      </c>
      <c r="Q344">
        <f t="shared" si="65"/>
        <v>6.4516129032258063E-2</v>
      </c>
      <c r="R344">
        <f t="shared" si="66"/>
        <v>0.19354838709677419</v>
      </c>
      <c r="S344">
        <f t="shared" si="67"/>
        <v>0</v>
      </c>
      <c r="T344">
        <f t="shared" si="68"/>
        <v>2.6129032258064515</v>
      </c>
      <c r="U344" t="str">
        <f t="shared" si="69"/>
        <v>Carter</v>
      </c>
    </row>
    <row r="345" spans="1:21" x14ac:dyDescent="0.3">
      <c r="A345" t="str">
        <f t="shared" si="61"/>
        <v>18-016</v>
      </c>
      <c r="B345" t="s">
        <v>293</v>
      </c>
      <c r="C345">
        <v>18</v>
      </c>
      <c r="D345" t="s">
        <v>41</v>
      </c>
      <c r="E345" t="s">
        <v>450</v>
      </c>
      <c r="F345">
        <v>253</v>
      </c>
      <c r="G345">
        <v>151</v>
      </c>
      <c r="H345">
        <f t="shared" si="70"/>
        <v>0.59683794466403162</v>
      </c>
      <c r="I345">
        <v>7</v>
      </c>
      <c r="J345">
        <v>28</v>
      </c>
      <c r="K345">
        <v>18</v>
      </c>
      <c r="L345">
        <v>71</v>
      </c>
      <c r="M345">
        <v>0</v>
      </c>
      <c r="N345">
        <f t="shared" si="62"/>
        <v>124</v>
      </c>
      <c r="O345">
        <f t="shared" si="63"/>
        <v>5.6451612903225805E-2</v>
      </c>
      <c r="P345">
        <f t="shared" si="64"/>
        <v>0.22580645161290322</v>
      </c>
      <c r="Q345">
        <f t="shared" si="65"/>
        <v>0.14516129032258066</v>
      </c>
      <c r="R345">
        <f t="shared" si="66"/>
        <v>0.57258064516129037</v>
      </c>
      <c r="S345">
        <f t="shared" si="67"/>
        <v>0</v>
      </c>
      <c r="T345">
        <f t="shared" si="68"/>
        <v>0.57258064516129037</v>
      </c>
      <c r="U345" t="str">
        <f t="shared" si="69"/>
        <v>Reagan</v>
      </c>
    </row>
    <row r="346" spans="1:21" x14ac:dyDescent="0.3">
      <c r="A346" t="str">
        <f t="shared" si="61"/>
        <v>18-017</v>
      </c>
      <c r="B346" t="s">
        <v>294</v>
      </c>
      <c r="C346">
        <v>18</v>
      </c>
      <c r="D346" t="s">
        <v>41</v>
      </c>
      <c r="E346" t="s">
        <v>449</v>
      </c>
      <c r="F346">
        <v>246</v>
      </c>
      <c r="G346">
        <v>170</v>
      </c>
      <c r="H346">
        <f t="shared" si="70"/>
        <v>0.69105691056910568</v>
      </c>
      <c r="I346">
        <v>13</v>
      </c>
      <c r="J346">
        <v>79</v>
      </c>
      <c r="K346">
        <v>2</v>
      </c>
      <c r="L346">
        <v>57</v>
      </c>
      <c r="M346">
        <v>1</v>
      </c>
      <c r="N346">
        <f t="shared" si="62"/>
        <v>152</v>
      </c>
      <c r="O346">
        <f t="shared" si="63"/>
        <v>8.5526315789473686E-2</v>
      </c>
      <c r="P346">
        <f t="shared" si="64"/>
        <v>0.51973684210526316</v>
      </c>
      <c r="Q346">
        <f t="shared" si="65"/>
        <v>1.3157894736842105E-2</v>
      </c>
      <c r="R346">
        <f t="shared" si="66"/>
        <v>0.375</v>
      </c>
      <c r="S346">
        <f t="shared" si="67"/>
        <v>6.5789473684210523E-3</v>
      </c>
      <c r="T346">
        <f t="shared" si="68"/>
        <v>2.5197368421052633</v>
      </c>
      <c r="U346" t="str">
        <f t="shared" si="69"/>
        <v>Carter</v>
      </c>
    </row>
    <row r="347" spans="1:21" x14ac:dyDescent="0.3">
      <c r="A347" t="str">
        <f t="shared" si="61"/>
        <v>18-018</v>
      </c>
      <c r="B347" t="s">
        <v>295</v>
      </c>
      <c r="C347">
        <v>18</v>
      </c>
      <c r="D347" t="s">
        <v>41</v>
      </c>
      <c r="E347" t="s">
        <v>450</v>
      </c>
      <c r="F347">
        <v>68</v>
      </c>
      <c r="G347">
        <v>43</v>
      </c>
      <c r="H347">
        <f t="shared" si="70"/>
        <v>0.63235294117647056</v>
      </c>
      <c r="I347">
        <v>3</v>
      </c>
      <c r="J347">
        <v>31</v>
      </c>
      <c r="K347">
        <v>2</v>
      </c>
      <c r="L347">
        <v>4</v>
      </c>
      <c r="M347">
        <v>0</v>
      </c>
      <c r="N347">
        <f t="shared" si="62"/>
        <v>40</v>
      </c>
      <c r="O347">
        <f t="shared" si="63"/>
        <v>7.4999999999999997E-2</v>
      </c>
      <c r="P347">
        <f t="shared" si="64"/>
        <v>0.77500000000000002</v>
      </c>
      <c r="Q347">
        <f t="shared" si="65"/>
        <v>0.05</v>
      </c>
      <c r="R347">
        <f t="shared" si="66"/>
        <v>0.1</v>
      </c>
      <c r="S347">
        <f t="shared" si="67"/>
        <v>0</v>
      </c>
      <c r="T347">
        <f t="shared" si="68"/>
        <v>2.7749999999999999</v>
      </c>
      <c r="U347" t="str">
        <f t="shared" si="69"/>
        <v>Carter</v>
      </c>
    </row>
    <row r="348" spans="1:21" x14ac:dyDescent="0.3">
      <c r="A348" t="str">
        <f t="shared" si="61"/>
        <v>18-019</v>
      </c>
      <c r="B348" t="s">
        <v>296</v>
      </c>
      <c r="C348">
        <v>18</v>
      </c>
      <c r="D348" t="s">
        <v>41</v>
      </c>
      <c r="E348" t="s">
        <v>450</v>
      </c>
      <c r="F348">
        <v>156</v>
      </c>
      <c r="G348">
        <v>109</v>
      </c>
      <c r="H348">
        <f t="shared" si="70"/>
        <v>0.69871794871794868</v>
      </c>
      <c r="I348">
        <v>4</v>
      </c>
      <c r="J348">
        <v>74</v>
      </c>
      <c r="K348">
        <v>2</v>
      </c>
      <c r="L348">
        <v>18</v>
      </c>
      <c r="M348">
        <v>0</v>
      </c>
      <c r="N348">
        <f t="shared" si="62"/>
        <v>98</v>
      </c>
      <c r="O348">
        <f t="shared" si="63"/>
        <v>4.0816326530612242E-2</v>
      </c>
      <c r="P348">
        <f t="shared" si="64"/>
        <v>0.75510204081632648</v>
      </c>
      <c r="Q348">
        <f t="shared" si="65"/>
        <v>2.0408163265306121E-2</v>
      </c>
      <c r="R348">
        <f t="shared" si="66"/>
        <v>0.18367346938775511</v>
      </c>
      <c r="S348">
        <f t="shared" si="67"/>
        <v>0</v>
      </c>
      <c r="T348">
        <f t="shared" si="68"/>
        <v>2.7551020408163263</v>
      </c>
      <c r="U348" t="str">
        <f t="shared" si="69"/>
        <v>Carter</v>
      </c>
    </row>
    <row r="349" spans="1:21" x14ac:dyDescent="0.3">
      <c r="A349" t="str">
        <f t="shared" si="61"/>
        <v>18-020</v>
      </c>
      <c r="B349" t="s">
        <v>297</v>
      </c>
      <c r="C349">
        <v>18</v>
      </c>
      <c r="D349" t="s">
        <v>41</v>
      </c>
      <c r="E349" t="s">
        <v>449</v>
      </c>
      <c r="F349">
        <v>127</v>
      </c>
      <c r="G349">
        <v>105</v>
      </c>
      <c r="H349">
        <f t="shared" si="70"/>
        <v>0.82677165354330706</v>
      </c>
      <c r="I349">
        <v>4</v>
      </c>
      <c r="J349">
        <v>74</v>
      </c>
      <c r="K349">
        <v>0</v>
      </c>
      <c r="L349">
        <v>10</v>
      </c>
      <c r="M349">
        <v>0</v>
      </c>
      <c r="N349">
        <f t="shared" si="62"/>
        <v>88</v>
      </c>
      <c r="O349">
        <f t="shared" si="63"/>
        <v>4.5454545454545456E-2</v>
      </c>
      <c r="P349">
        <f t="shared" si="64"/>
        <v>0.84090909090909094</v>
      </c>
      <c r="Q349">
        <f t="shared" si="65"/>
        <v>0</v>
      </c>
      <c r="R349">
        <f t="shared" si="66"/>
        <v>0.11363636363636363</v>
      </c>
      <c r="S349">
        <f t="shared" si="67"/>
        <v>0</v>
      </c>
      <c r="T349">
        <f t="shared" si="68"/>
        <v>2.8409090909090908</v>
      </c>
      <c r="U349" t="str">
        <f t="shared" si="69"/>
        <v>Carter</v>
      </c>
    </row>
    <row r="350" spans="1:21" x14ac:dyDescent="0.3">
      <c r="A350" t="str">
        <f t="shared" si="61"/>
        <v>18-021</v>
      </c>
      <c r="B350" t="s">
        <v>298</v>
      </c>
      <c r="C350">
        <v>18</v>
      </c>
      <c r="D350" t="s">
        <v>41</v>
      </c>
      <c r="E350" t="s">
        <v>449</v>
      </c>
      <c r="F350">
        <v>23</v>
      </c>
      <c r="G350">
        <v>23</v>
      </c>
      <c r="H350">
        <f t="shared" si="70"/>
        <v>1</v>
      </c>
      <c r="I350">
        <v>0</v>
      </c>
      <c r="J350">
        <v>20</v>
      </c>
      <c r="K350">
        <v>0</v>
      </c>
      <c r="L350">
        <v>2</v>
      </c>
      <c r="M350">
        <v>0</v>
      </c>
      <c r="N350">
        <f t="shared" si="62"/>
        <v>22</v>
      </c>
      <c r="O350">
        <f t="shared" si="63"/>
        <v>0</v>
      </c>
      <c r="P350">
        <f t="shared" si="64"/>
        <v>0.90909090909090906</v>
      </c>
      <c r="Q350">
        <f t="shared" si="65"/>
        <v>0</v>
      </c>
      <c r="R350">
        <f t="shared" si="66"/>
        <v>9.0909090909090912E-2</v>
      </c>
      <c r="S350">
        <f t="shared" si="67"/>
        <v>0</v>
      </c>
      <c r="T350">
        <f t="shared" si="68"/>
        <v>2.9090909090909092</v>
      </c>
      <c r="U350" t="str">
        <f t="shared" si="69"/>
        <v>Carter</v>
      </c>
    </row>
    <row r="351" spans="1:21" x14ac:dyDescent="0.3">
      <c r="A351" t="str">
        <f t="shared" si="61"/>
        <v>18-022</v>
      </c>
      <c r="B351" t="s">
        <v>299</v>
      </c>
      <c r="C351">
        <v>18</v>
      </c>
      <c r="D351" t="s">
        <v>41</v>
      </c>
      <c r="E351" t="s">
        <v>450</v>
      </c>
      <c r="F351">
        <v>108</v>
      </c>
      <c r="G351">
        <v>72</v>
      </c>
      <c r="H351">
        <f t="shared" si="70"/>
        <v>0.66666666666666663</v>
      </c>
      <c r="I351">
        <v>6</v>
      </c>
      <c r="J351">
        <v>17</v>
      </c>
      <c r="K351">
        <v>2</v>
      </c>
      <c r="L351">
        <v>30</v>
      </c>
      <c r="M351">
        <v>0</v>
      </c>
      <c r="N351">
        <f t="shared" si="62"/>
        <v>55</v>
      </c>
      <c r="O351">
        <f t="shared" si="63"/>
        <v>0.10909090909090909</v>
      </c>
      <c r="P351">
        <f t="shared" si="64"/>
        <v>0.30909090909090908</v>
      </c>
      <c r="Q351">
        <f t="shared" si="65"/>
        <v>3.6363636363636362E-2</v>
      </c>
      <c r="R351">
        <f t="shared" si="66"/>
        <v>0.54545454545454541</v>
      </c>
      <c r="S351">
        <f t="shared" si="67"/>
        <v>0</v>
      </c>
      <c r="T351">
        <f t="shared" si="68"/>
        <v>0.54545454545454541</v>
      </c>
      <c r="U351" t="str">
        <f t="shared" si="69"/>
        <v>Reagan</v>
      </c>
    </row>
    <row r="352" spans="1:21" x14ac:dyDescent="0.3">
      <c r="A352" t="str">
        <f t="shared" si="61"/>
        <v>18-023</v>
      </c>
      <c r="B352" t="s">
        <v>300</v>
      </c>
      <c r="C352">
        <v>18</v>
      </c>
      <c r="D352" t="s">
        <v>41</v>
      </c>
      <c r="E352" t="s">
        <v>449</v>
      </c>
      <c r="F352">
        <v>82</v>
      </c>
      <c r="G352">
        <v>69</v>
      </c>
      <c r="H352">
        <f t="shared" si="70"/>
        <v>0.84146341463414631</v>
      </c>
      <c r="I352">
        <v>4</v>
      </c>
      <c r="J352">
        <v>41</v>
      </c>
      <c r="K352">
        <v>4</v>
      </c>
      <c r="L352">
        <v>18</v>
      </c>
      <c r="M352">
        <v>0</v>
      </c>
      <c r="N352">
        <f t="shared" si="62"/>
        <v>67</v>
      </c>
      <c r="O352">
        <f t="shared" si="63"/>
        <v>5.9701492537313432E-2</v>
      </c>
      <c r="P352">
        <f t="shared" si="64"/>
        <v>0.61194029850746268</v>
      </c>
      <c r="Q352">
        <f t="shared" si="65"/>
        <v>5.9701492537313432E-2</v>
      </c>
      <c r="R352">
        <f t="shared" si="66"/>
        <v>0.26865671641791045</v>
      </c>
      <c r="S352">
        <f t="shared" si="67"/>
        <v>0</v>
      </c>
      <c r="T352">
        <f t="shared" si="68"/>
        <v>2.6119402985074629</v>
      </c>
      <c r="U352" t="str">
        <f t="shared" si="69"/>
        <v>Carter</v>
      </c>
    </row>
    <row r="353" spans="1:21" x14ac:dyDescent="0.3">
      <c r="A353" t="str">
        <f t="shared" si="61"/>
        <v>18-024</v>
      </c>
      <c r="B353" t="s">
        <v>306</v>
      </c>
      <c r="C353">
        <v>18</v>
      </c>
      <c r="D353" t="s">
        <v>41</v>
      </c>
      <c r="E353" t="s">
        <v>449</v>
      </c>
      <c r="F353">
        <v>230</v>
      </c>
      <c r="G353">
        <v>153</v>
      </c>
      <c r="H353">
        <f t="shared" si="70"/>
        <v>0.66521739130434787</v>
      </c>
      <c r="I353">
        <v>14</v>
      </c>
      <c r="J353">
        <v>69</v>
      </c>
      <c r="K353">
        <v>10</v>
      </c>
      <c r="L353">
        <v>26</v>
      </c>
      <c r="M353">
        <v>0</v>
      </c>
      <c r="N353">
        <f t="shared" si="62"/>
        <v>119</v>
      </c>
      <c r="O353">
        <f t="shared" si="63"/>
        <v>0.11764705882352941</v>
      </c>
      <c r="P353">
        <f t="shared" si="64"/>
        <v>0.57983193277310929</v>
      </c>
      <c r="Q353">
        <f t="shared" si="65"/>
        <v>8.4033613445378158E-2</v>
      </c>
      <c r="R353">
        <f t="shared" si="66"/>
        <v>0.21848739495798319</v>
      </c>
      <c r="S353">
        <f t="shared" si="67"/>
        <v>0</v>
      </c>
      <c r="T353">
        <f t="shared" si="68"/>
        <v>2.5798319327731094</v>
      </c>
      <c r="U353" t="str">
        <f t="shared" si="69"/>
        <v>Carter</v>
      </c>
    </row>
    <row r="354" spans="1:21" x14ac:dyDescent="0.3">
      <c r="A354" t="str">
        <f t="shared" si="61"/>
        <v>18-025</v>
      </c>
      <c r="B354" t="s">
        <v>301</v>
      </c>
      <c r="C354">
        <v>18</v>
      </c>
      <c r="D354" t="s">
        <v>41</v>
      </c>
      <c r="E354" t="s">
        <v>449</v>
      </c>
      <c r="F354">
        <v>132</v>
      </c>
      <c r="G354">
        <v>78</v>
      </c>
      <c r="H354">
        <f t="shared" si="70"/>
        <v>0.59090909090909094</v>
      </c>
      <c r="I354">
        <v>1</v>
      </c>
      <c r="J354">
        <v>54</v>
      </c>
      <c r="K354">
        <v>0</v>
      </c>
      <c r="L354">
        <v>23</v>
      </c>
      <c r="M354">
        <v>0</v>
      </c>
      <c r="N354">
        <f t="shared" si="62"/>
        <v>78</v>
      </c>
      <c r="O354">
        <f t="shared" si="63"/>
        <v>1.282051282051282E-2</v>
      </c>
      <c r="P354">
        <f t="shared" si="64"/>
        <v>0.69230769230769229</v>
      </c>
      <c r="Q354">
        <f t="shared" si="65"/>
        <v>0</v>
      </c>
      <c r="R354">
        <f t="shared" si="66"/>
        <v>0.29487179487179488</v>
      </c>
      <c r="S354">
        <f t="shared" si="67"/>
        <v>0</v>
      </c>
      <c r="T354">
        <f t="shared" si="68"/>
        <v>2.6923076923076925</v>
      </c>
      <c r="U354" t="str">
        <f t="shared" si="69"/>
        <v>Carter</v>
      </c>
    </row>
    <row r="355" spans="1:21" x14ac:dyDescent="0.3">
      <c r="A355" t="str">
        <f t="shared" si="61"/>
        <v>18-026</v>
      </c>
      <c r="B355" t="s">
        <v>302</v>
      </c>
      <c r="C355">
        <v>18</v>
      </c>
      <c r="D355" t="s">
        <v>41</v>
      </c>
      <c r="E355" t="s">
        <v>450</v>
      </c>
      <c r="F355">
        <v>79</v>
      </c>
      <c r="G355">
        <v>48</v>
      </c>
      <c r="H355">
        <f t="shared" si="70"/>
        <v>0.60759493670886078</v>
      </c>
      <c r="I355">
        <v>2</v>
      </c>
      <c r="J355">
        <v>37</v>
      </c>
      <c r="K355">
        <v>2</v>
      </c>
      <c r="L355">
        <v>7</v>
      </c>
      <c r="M355">
        <v>0</v>
      </c>
      <c r="N355">
        <f t="shared" si="62"/>
        <v>48</v>
      </c>
      <c r="O355">
        <f t="shared" si="63"/>
        <v>4.1666666666666664E-2</v>
      </c>
      <c r="P355">
        <f t="shared" si="64"/>
        <v>0.77083333333333337</v>
      </c>
      <c r="Q355">
        <f t="shared" si="65"/>
        <v>4.1666666666666664E-2</v>
      </c>
      <c r="R355">
        <f t="shared" si="66"/>
        <v>0.14583333333333334</v>
      </c>
      <c r="S355">
        <f t="shared" si="67"/>
        <v>0</v>
      </c>
      <c r="T355">
        <f t="shared" si="68"/>
        <v>2.7708333333333335</v>
      </c>
      <c r="U355" t="str">
        <f t="shared" si="69"/>
        <v>Carter</v>
      </c>
    </row>
    <row r="356" spans="1:21" x14ac:dyDescent="0.3">
      <c r="A356" t="str">
        <f t="shared" si="61"/>
        <v>18-027</v>
      </c>
      <c r="B356" t="s">
        <v>303</v>
      </c>
      <c r="C356">
        <v>18</v>
      </c>
      <c r="D356" t="s">
        <v>41</v>
      </c>
      <c r="E356" t="s">
        <v>449</v>
      </c>
      <c r="F356">
        <v>43</v>
      </c>
      <c r="G356">
        <v>25</v>
      </c>
      <c r="H356">
        <f t="shared" si="70"/>
        <v>0.58139534883720934</v>
      </c>
      <c r="I356">
        <v>8</v>
      </c>
      <c r="J356">
        <v>8</v>
      </c>
      <c r="K356">
        <v>0</v>
      </c>
      <c r="L356">
        <v>5</v>
      </c>
      <c r="M356">
        <v>0</v>
      </c>
      <c r="N356">
        <f t="shared" si="62"/>
        <v>21</v>
      </c>
      <c r="O356">
        <f t="shared" si="63"/>
        <v>0.38095238095238093</v>
      </c>
      <c r="P356">
        <f t="shared" si="64"/>
        <v>0.38095238095238093</v>
      </c>
      <c r="Q356">
        <f t="shared" si="65"/>
        <v>0</v>
      </c>
      <c r="R356">
        <f t="shared" si="66"/>
        <v>0.23809523809523808</v>
      </c>
      <c r="S356">
        <f t="shared" si="67"/>
        <v>0</v>
      </c>
      <c r="T356">
        <f t="shared" si="68"/>
        <v>9</v>
      </c>
      <c r="U356" t="str">
        <f t="shared" si="69"/>
        <v>Tie</v>
      </c>
    </row>
    <row r="357" spans="1:21" x14ac:dyDescent="0.3">
      <c r="A357" t="str">
        <f t="shared" si="61"/>
        <v>18-028</v>
      </c>
      <c r="B357" t="s">
        <v>304</v>
      </c>
      <c r="C357">
        <v>18</v>
      </c>
      <c r="D357" t="s">
        <v>41</v>
      </c>
      <c r="E357" t="s">
        <v>447</v>
      </c>
      <c r="F357">
        <v>115</v>
      </c>
      <c r="G357">
        <v>41</v>
      </c>
      <c r="H357">
        <f t="shared" si="70"/>
        <v>0.35652173913043478</v>
      </c>
      <c r="I357">
        <v>4</v>
      </c>
      <c r="J357">
        <v>14</v>
      </c>
      <c r="K357">
        <v>2</v>
      </c>
      <c r="L357">
        <v>15</v>
      </c>
      <c r="M357">
        <v>0</v>
      </c>
      <c r="N357">
        <f t="shared" si="62"/>
        <v>35</v>
      </c>
      <c r="O357">
        <f t="shared" si="63"/>
        <v>0.11428571428571428</v>
      </c>
      <c r="P357">
        <f t="shared" si="64"/>
        <v>0.4</v>
      </c>
      <c r="Q357">
        <f t="shared" si="65"/>
        <v>5.7142857142857141E-2</v>
      </c>
      <c r="R357">
        <f t="shared" si="66"/>
        <v>0.42857142857142855</v>
      </c>
      <c r="S357">
        <f t="shared" si="67"/>
        <v>0</v>
      </c>
      <c r="T357">
        <f t="shared" si="68"/>
        <v>0.42857142857142855</v>
      </c>
      <c r="U357" t="str">
        <f t="shared" si="69"/>
        <v>Reagan</v>
      </c>
    </row>
    <row r="358" spans="1:21" x14ac:dyDescent="0.3">
      <c r="A358" t="str">
        <f t="shared" si="61"/>
        <v>18-029</v>
      </c>
      <c r="B358" t="s">
        <v>305</v>
      </c>
      <c r="C358">
        <v>18</v>
      </c>
      <c r="D358" t="s">
        <v>41</v>
      </c>
      <c r="E358" t="s">
        <v>450</v>
      </c>
      <c r="F358">
        <v>71</v>
      </c>
      <c r="G358">
        <v>38</v>
      </c>
      <c r="H358">
        <f t="shared" si="70"/>
        <v>0.53521126760563376</v>
      </c>
      <c r="I358">
        <v>2</v>
      </c>
      <c r="J358">
        <v>8</v>
      </c>
      <c r="K358">
        <v>7</v>
      </c>
      <c r="L358">
        <v>17</v>
      </c>
      <c r="M358">
        <v>0</v>
      </c>
      <c r="N358">
        <f t="shared" si="62"/>
        <v>34</v>
      </c>
      <c r="O358">
        <f t="shared" si="63"/>
        <v>5.8823529411764705E-2</v>
      </c>
      <c r="P358">
        <f t="shared" si="64"/>
        <v>0.23529411764705882</v>
      </c>
      <c r="Q358">
        <f t="shared" si="65"/>
        <v>0.20588235294117646</v>
      </c>
      <c r="R358">
        <f t="shared" si="66"/>
        <v>0.5</v>
      </c>
      <c r="S358">
        <f t="shared" si="67"/>
        <v>0</v>
      </c>
      <c r="T358">
        <f t="shared" si="68"/>
        <v>0.5</v>
      </c>
      <c r="U358" t="str">
        <f t="shared" si="69"/>
        <v>Reagan</v>
      </c>
    </row>
    <row r="359" spans="1:21" x14ac:dyDescent="0.3">
      <c r="A359" t="str">
        <f t="shared" si="61"/>
        <v>18-030</v>
      </c>
      <c r="B359" t="s">
        <v>38</v>
      </c>
      <c r="C359">
        <v>18</v>
      </c>
      <c r="D359" t="s">
        <v>42</v>
      </c>
      <c r="E359">
        <v>0</v>
      </c>
      <c r="F359">
        <v>0</v>
      </c>
      <c r="G359">
        <v>180</v>
      </c>
      <c r="I359">
        <v>18</v>
      </c>
      <c r="J359">
        <v>49</v>
      </c>
      <c r="K359">
        <v>14</v>
      </c>
      <c r="L359">
        <v>76</v>
      </c>
      <c r="M359">
        <v>1</v>
      </c>
      <c r="N359">
        <f t="shared" si="62"/>
        <v>158</v>
      </c>
      <c r="O359">
        <f t="shared" si="63"/>
        <v>0.11392405063291139</v>
      </c>
      <c r="P359">
        <f t="shared" si="64"/>
        <v>0.310126582278481</v>
      </c>
      <c r="Q359">
        <f t="shared" si="65"/>
        <v>8.8607594936708861E-2</v>
      </c>
      <c r="R359">
        <f t="shared" si="66"/>
        <v>0.48101265822784811</v>
      </c>
      <c r="S359">
        <f t="shared" si="67"/>
        <v>6.3291139240506328E-3</v>
      </c>
      <c r="T359">
        <f t="shared" si="68"/>
        <v>0.48101265822784811</v>
      </c>
      <c r="U359" t="str">
        <f t="shared" si="69"/>
        <v>Reagan</v>
      </c>
    </row>
    <row r="360" spans="1:21" x14ac:dyDescent="0.3">
      <c r="A360" t="str">
        <f t="shared" si="61"/>
        <v>18-031</v>
      </c>
      <c r="B360" t="s">
        <v>39</v>
      </c>
      <c r="C360">
        <v>18</v>
      </c>
      <c r="D360" t="s">
        <v>43</v>
      </c>
      <c r="E360">
        <v>0</v>
      </c>
      <c r="F360">
        <v>0</v>
      </c>
      <c r="G360">
        <v>0</v>
      </c>
      <c r="I360">
        <v>8</v>
      </c>
      <c r="J360">
        <v>45</v>
      </c>
      <c r="K360">
        <v>3</v>
      </c>
      <c r="L360">
        <v>48</v>
      </c>
      <c r="M360">
        <v>0</v>
      </c>
      <c r="N360">
        <f t="shared" si="62"/>
        <v>104</v>
      </c>
      <c r="O360">
        <f t="shared" si="63"/>
        <v>7.6923076923076927E-2</v>
      </c>
      <c r="P360">
        <f t="shared" si="64"/>
        <v>0.43269230769230771</v>
      </c>
      <c r="Q360">
        <f t="shared" si="65"/>
        <v>2.8846153846153848E-2</v>
      </c>
      <c r="R360">
        <f t="shared" si="66"/>
        <v>0.46153846153846156</v>
      </c>
      <c r="S360">
        <f t="shared" si="67"/>
        <v>0</v>
      </c>
      <c r="T360">
        <f t="shared" si="68"/>
        <v>0.46153846153846156</v>
      </c>
      <c r="U360" t="str">
        <f t="shared" si="69"/>
        <v>Reagan</v>
      </c>
    </row>
    <row r="361" spans="1:21" x14ac:dyDescent="0.3">
      <c r="A361" t="str">
        <f t="shared" si="61"/>
        <v>18-032</v>
      </c>
      <c r="B361" t="s">
        <v>40</v>
      </c>
      <c r="C361">
        <v>18</v>
      </c>
      <c r="D361" t="s">
        <v>44</v>
      </c>
      <c r="E361">
        <v>0</v>
      </c>
      <c r="F361">
        <v>3768</v>
      </c>
      <c r="G361">
        <v>2613</v>
      </c>
      <c r="H361">
        <v>69.3</v>
      </c>
      <c r="I361">
        <v>193</v>
      </c>
      <c r="J361">
        <v>1327</v>
      </c>
      <c r="K361">
        <v>95</v>
      </c>
      <c r="L361">
        <v>769</v>
      </c>
      <c r="M361">
        <v>2</v>
      </c>
      <c r="N361">
        <f t="shared" si="62"/>
        <v>2386</v>
      </c>
      <c r="O361">
        <f t="shared" si="63"/>
        <v>8.0888516345347869E-2</v>
      </c>
      <c r="P361">
        <f t="shared" si="64"/>
        <v>0.55616093880972339</v>
      </c>
      <c r="Q361">
        <f t="shared" si="65"/>
        <v>3.9815590947191955E-2</v>
      </c>
      <c r="R361">
        <f t="shared" si="66"/>
        <v>0.32229673093042749</v>
      </c>
      <c r="S361">
        <f t="shared" si="67"/>
        <v>8.3822296730930428E-4</v>
      </c>
      <c r="T361">
        <f t="shared" si="68"/>
        <v>2.5561609388097235</v>
      </c>
      <c r="U361" t="str">
        <f t="shared" si="69"/>
        <v>Carter</v>
      </c>
    </row>
    <row r="362" spans="1:21" x14ac:dyDescent="0.3">
      <c r="A362" t="str">
        <f t="shared" si="61"/>
        <v>19-001</v>
      </c>
      <c r="B362" t="s">
        <v>307</v>
      </c>
      <c r="C362">
        <v>19</v>
      </c>
      <c r="D362" t="s">
        <v>41</v>
      </c>
      <c r="E362" t="s">
        <v>450</v>
      </c>
      <c r="F362">
        <v>92</v>
      </c>
      <c r="G362">
        <v>61</v>
      </c>
      <c r="H362">
        <f t="shared" ref="H362:H396" si="71">G362/F362</f>
        <v>0.66304347826086951</v>
      </c>
      <c r="I362">
        <v>4</v>
      </c>
      <c r="J362">
        <v>49</v>
      </c>
      <c r="K362">
        <v>0</v>
      </c>
      <c r="L362">
        <v>5</v>
      </c>
      <c r="M362">
        <v>0</v>
      </c>
      <c r="N362">
        <f t="shared" si="62"/>
        <v>58</v>
      </c>
      <c r="O362">
        <f t="shared" si="63"/>
        <v>6.8965517241379309E-2</v>
      </c>
      <c r="P362">
        <f t="shared" si="64"/>
        <v>0.84482758620689657</v>
      </c>
      <c r="Q362">
        <f t="shared" si="65"/>
        <v>0</v>
      </c>
      <c r="R362">
        <f t="shared" si="66"/>
        <v>8.6206896551724144E-2</v>
      </c>
      <c r="S362">
        <f t="shared" si="67"/>
        <v>0</v>
      </c>
      <c r="T362">
        <f t="shared" si="68"/>
        <v>2.8448275862068968</v>
      </c>
      <c r="U362" t="str">
        <f t="shared" si="69"/>
        <v>Carter</v>
      </c>
    </row>
    <row r="363" spans="1:21" x14ac:dyDescent="0.3">
      <c r="A363" t="str">
        <f t="shared" si="61"/>
        <v>19-002</v>
      </c>
      <c r="B363" t="s">
        <v>308</v>
      </c>
      <c r="C363">
        <v>19</v>
      </c>
      <c r="D363" t="s">
        <v>41</v>
      </c>
      <c r="E363" t="s">
        <v>451</v>
      </c>
      <c r="F363">
        <v>259</v>
      </c>
      <c r="G363">
        <v>160</v>
      </c>
      <c r="H363">
        <f t="shared" si="71"/>
        <v>0.61776061776061775</v>
      </c>
      <c r="I363">
        <v>9</v>
      </c>
      <c r="J363">
        <v>39</v>
      </c>
      <c r="K363">
        <v>24</v>
      </c>
      <c r="L363">
        <v>82</v>
      </c>
      <c r="M363">
        <v>1</v>
      </c>
      <c r="N363">
        <f t="shared" si="62"/>
        <v>155</v>
      </c>
      <c r="O363">
        <f t="shared" si="63"/>
        <v>5.8064516129032261E-2</v>
      </c>
      <c r="P363">
        <f t="shared" si="64"/>
        <v>0.25161290322580643</v>
      </c>
      <c r="Q363">
        <f t="shared" si="65"/>
        <v>0.15483870967741936</v>
      </c>
      <c r="R363">
        <f t="shared" si="66"/>
        <v>0.52903225806451615</v>
      </c>
      <c r="S363">
        <f t="shared" si="67"/>
        <v>6.4516129032258064E-3</v>
      </c>
      <c r="T363">
        <f t="shared" si="68"/>
        <v>0.52903225806451615</v>
      </c>
      <c r="U363" t="str">
        <f t="shared" si="69"/>
        <v>Reagan</v>
      </c>
    </row>
    <row r="364" spans="1:21" x14ac:dyDescent="0.3">
      <c r="A364" t="str">
        <f t="shared" si="61"/>
        <v>19-003</v>
      </c>
      <c r="B364" t="s">
        <v>309</v>
      </c>
      <c r="C364">
        <v>19</v>
      </c>
      <c r="D364" t="s">
        <v>41</v>
      </c>
      <c r="E364" t="s">
        <v>450</v>
      </c>
      <c r="F364">
        <v>87</v>
      </c>
      <c r="G364">
        <v>37</v>
      </c>
      <c r="H364">
        <f t="shared" si="71"/>
        <v>0.42528735632183906</v>
      </c>
      <c r="I364">
        <v>0</v>
      </c>
      <c r="J364">
        <v>24</v>
      </c>
      <c r="K364">
        <v>2</v>
      </c>
      <c r="L364">
        <v>11</v>
      </c>
      <c r="M364">
        <v>0</v>
      </c>
      <c r="N364">
        <f t="shared" si="62"/>
        <v>37</v>
      </c>
      <c r="O364">
        <f t="shared" si="63"/>
        <v>0</v>
      </c>
      <c r="P364">
        <f t="shared" si="64"/>
        <v>0.64864864864864868</v>
      </c>
      <c r="Q364">
        <f t="shared" si="65"/>
        <v>5.4054054054054057E-2</v>
      </c>
      <c r="R364">
        <f t="shared" si="66"/>
        <v>0.29729729729729731</v>
      </c>
      <c r="S364">
        <f t="shared" si="67"/>
        <v>0</v>
      </c>
      <c r="T364">
        <f t="shared" si="68"/>
        <v>2.6486486486486487</v>
      </c>
      <c r="U364" t="str">
        <f t="shared" si="69"/>
        <v>Carter</v>
      </c>
    </row>
    <row r="365" spans="1:21" x14ac:dyDescent="0.3">
      <c r="A365" t="str">
        <f t="shared" si="61"/>
        <v>19-004</v>
      </c>
      <c r="B365" t="s">
        <v>310</v>
      </c>
      <c r="C365">
        <v>19</v>
      </c>
      <c r="D365" t="s">
        <v>41</v>
      </c>
      <c r="E365" t="s">
        <v>450</v>
      </c>
      <c r="F365">
        <v>58</v>
      </c>
      <c r="G365">
        <v>27</v>
      </c>
      <c r="H365">
        <f t="shared" si="71"/>
        <v>0.46551724137931033</v>
      </c>
      <c r="I365">
        <v>3</v>
      </c>
      <c r="J365">
        <v>9</v>
      </c>
      <c r="K365">
        <v>1</v>
      </c>
      <c r="L365">
        <v>11</v>
      </c>
      <c r="M365">
        <v>0</v>
      </c>
      <c r="N365">
        <f t="shared" si="62"/>
        <v>24</v>
      </c>
      <c r="O365">
        <f t="shared" si="63"/>
        <v>0.125</v>
      </c>
      <c r="P365">
        <f t="shared" si="64"/>
        <v>0.375</v>
      </c>
      <c r="Q365">
        <f t="shared" si="65"/>
        <v>4.1666666666666664E-2</v>
      </c>
      <c r="R365">
        <f t="shared" si="66"/>
        <v>0.45833333333333331</v>
      </c>
      <c r="S365">
        <f t="shared" si="67"/>
        <v>0</v>
      </c>
      <c r="T365">
        <f t="shared" si="68"/>
        <v>0.45833333333333331</v>
      </c>
      <c r="U365" t="str">
        <f t="shared" si="69"/>
        <v>Reagan</v>
      </c>
    </row>
    <row r="366" spans="1:21" x14ac:dyDescent="0.3">
      <c r="A366" t="str">
        <f t="shared" si="61"/>
        <v>19-005</v>
      </c>
      <c r="B366" t="s">
        <v>311</v>
      </c>
      <c r="C366">
        <v>19</v>
      </c>
      <c r="D366" t="s">
        <v>41</v>
      </c>
      <c r="E366" t="s">
        <v>450</v>
      </c>
      <c r="F366">
        <v>195</v>
      </c>
      <c r="G366">
        <v>51</v>
      </c>
      <c r="H366">
        <f t="shared" si="71"/>
        <v>0.26153846153846155</v>
      </c>
      <c r="I366">
        <v>2</v>
      </c>
      <c r="J366">
        <v>10</v>
      </c>
      <c r="K366">
        <v>6</v>
      </c>
      <c r="L366">
        <v>25</v>
      </c>
      <c r="M366">
        <v>2</v>
      </c>
      <c r="N366">
        <f t="shared" si="62"/>
        <v>45</v>
      </c>
      <c r="O366">
        <f t="shared" si="63"/>
        <v>4.4444444444444446E-2</v>
      </c>
      <c r="P366">
        <f t="shared" si="64"/>
        <v>0.22222222222222221</v>
      </c>
      <c r="Q366">
        <f t="shared" si="65"/>
        <v>0.13333333333333333</v>
      </c>
      <c r="R366">
        <f t="shared" si="66"/>
        <v>0.55555555555555558</v>
      </c>
      <c r="S366">
        <f t="shared" si="67"/>
        <v>4.4444444444444446E-2</v>
      </c>
      <c r="T366">
        <f t="shared" si="68"/>
        <v>0.55555555555555558</v>
      </c>
      <c r="U366" t="str">
        <f t="shared" si="69"/>
        <v>Reagan</v>
      </c>
    </row>
    <row r="367" spans="1:21" x14ac:dyDescent="0.3">
      <c r="A367" t="str">
        <f t="shared" si="61"/>
        <v>19-006</v>
      </c>
      <c r="B367" t="s">
        <v>312</v>
      </c>
      <c r="C367">
        <v>19</v>
      </c>
      <c r="D367" t="s">
        <v>41</v>
      </c>
      <c r="E367" t="s">
        <v>452</v>
      </c>
      <c r="F367">
        <v>1047</v>
      </c>
      <c r="G367">
        <v>530</v>
      </c>
      <c r="H367">
        <f t="shared" si="71"/>
        <v>0.50620821394460358</v>
      </c>
      <c r="I367">
        <v>24</v>
      </c>
      <c r="J367">
        <v>81</v>
      </c>
      <c r="K367">
        <v>114</v>
      </c>
      <c r="L367">
        <v>296</v>
      </c>
      <c r="M367">
        <v>0</v>
      </c>
      <c r="N367">
        <f t="shared" si="62"/>
        <v>515</v>
      </c>
      <c r="O367">
        <f t="shared" si="63"/>
        <v>4.6601941747572817E-2</v>
      </c>
      <c r="P367">
        <f t="shared" si="64"/>
        <v>0.15728155339805824</v>
      </c>
      <c r="Q367">
        <f t="shared" si="65"/>
        <v>0.22135922330097088</v>
      </c>
      <c r="R367">
        <f t="shared" si="66"/>
        <v>0.574757281553398</v>
      </c>
      <c r="S367">
        <f t="shared" si="67"/>
        <v>0</v>
      </c>
      <c r="T367">
        <f t="shared" si="68"/>
        <v>0.574757281553398</v>
      </c>
      <c r="U367" t="str">
        <f t="shared" si="69"/>
        <v>Reagan</v>
      </c>
    </row>
    <row r="368" spans="1:21" x14ac:dyDescent="0.3">
      <c r="A368" t="str">
        <f t="shared" si="61"/>
        <v>19-007</v>
      </c>
      <c r="B368" t="s">
        <v>313</v>
      </c>
      <c r="C368">
        <v>19</v>
      </c>
      <c r="D368" t="s">
        <v>41</v>
      </c>
      <c r="E368" t="s">
        <v>451</v>
      </c>
      <c r="F368">
        <v>114</v>
      </c>
      <c r="G368">
        <v>80</v>
      </c>
      <c r="H368">
        <f t="shared" si="71"/>
        <v>0.70175438596491224</v>
      </c>
      <c r="I368">
        <v>1</v>
      </c>
      <c r="J368">
        <v>15</v>
      </c>
      <c r="K368">
        <v>21</v>
      </c>
      <c r="L368">
        <v>30</v>
      </c>
      <c r="M368">
        <v>0</v>
      </c>
      <c r="N368">
        <f t="shared" si="62"/>
        <v>67</v>
      </c>
      <c r="O368">
        <f t="shared" si="63"/>
        <v>1.4925373134328358E-2</v>
      </c>
      <c r="P368">
        <f t="shared" si="64"/>
        <v>0.22388059701492538</v>
      </c>
      <c r="Q368">
        <f t="shared" si="65"/>
        <v>0.31343283582089554</v>
      </c>
      <c r="R368">
        <f t="shared" si="66"/>
        <v>0.44776119402985076</v>
      </c>
      <c r="S368">
        <f t="shared" si="67"/>
        <v>0</v>
      </c>
      <c r="T368">
        <f t="shared" si="68"/>
        <v>0.44776119402985076</v>
      </c>
      <c r="U368" t="str">
        <f t="shared" si="69"/>
        <v>Reagan</v>
      </c>
    </row>
    <row r="369" spans="1:21" x14ac:dyDescent="0.3">
      <c r="A369" t="str">
        <f t="shared" si="61"/>
        <v>19-008</v>
      </c>
      <c r="B369" t="s">
        <v>314</v>
      </c>
      <c r="C369">
        <v>19</v>
      </c>
      <c r="D369" t="s">
        <v>41</v>
      </c>
      <c r="E369" t="s">
        <v>450</v>
      </c>
      <c r="F369">
        <v>49</v>
      </c>
      <c r="G369">
        <v>27</v>
      </c>
      <c r="H369">
        <f t="shared" si="71"/>
        <v>0.55102040816326525</v>
      </c>
      <c r="I369">
        <v>0</v>
      </c>
      <c r="J369">
        <v>19</v>
      </c>
      <c r="K369">
        <v>0</v>
      </c>
      <c r="L369">
        <v>4</v>
      </c>
      <c r="M369">
        <v>0</v>
      </c>
      <c r="N369">
        <f t="shared" si="62"/>
        <v>23</v>
      </c>
      <c r="O369">
        <f t="shared" si="63"/>
        <v>0</v>
      </c>
      <c r="P369">
        <f t="shared" si="64"/>
        <v>0.82608695652173914</v>
      </c>
      <c r="Q369">
        <f t="shared" si="65"/>
        <v>0</v>
      </c>
      <c r="R369">
        <f t="shared" si="66"/>
        <v>0.17391304347826086</v>
      </c>
      <c r="S369">
        <f t="shared" si="67"/>
        <v>0</v>
      </c>
      <c r="T369">
        <f t="shared" si="68"/>
        <v>2.8260869565217392</v>
      </c>
      <c r="U369" t="str">
        <f t="shared" si="69"/>
        <v>Carter</v>
      </c>
    </row>
    <row r="370" spans="1:21" x14ac:dyDescent="0.3">
      <c r="A370" t="str">
        <f t="shared" si="61"/>
        <v>19-009</v>
      </c>
      <c r="B370" t="s">
        <v>315</v>
      </c>
      <c r="C370">
        <v>19</v>
      </c>
      <c r="D370" t="s">
        <v>41</v>
      </c>
      <c r="E370" t="s">
        <v>452</v>
      </c>
      <c r="F370">
        <v>84</v>
      </c>
      <c r="G370">
        <v>25</v>
      </c>
      <c r="H370">
        <f t="shared" si="71"/>
        <v>0.29761904761904762</v>
      </c>
      <c r="I370">
        <v>0</v>
      </c>
      <c r="J370">
        <v>2</v>
      </c>
      <c r="K370">
        <v>4</v>
      </c>
      <c r="L370">
        <v>18</v>
      </c>
      <c r="M370">
        <v>0</v>
      </c>
      <c r="N370">
        <f t="shared" si="62"/>
        <v>24</v>
      </c>
      <c r="O370">
        <f t="shared" si="63"/>
        <v>0</v>
      </c>
      <c r="P370">
        <f t="shared" si="64"/>
        <v>8.3333333333333329E-2</v>
      </c>
      <c r="Q370">
        <f t="shared" si="65"/>
        <v>0.16666666666666666</v>
      </c>
      <c r="R370">
        <f t="shared" si="66"/>
        <v>0.75</v>
      </c>
      <c r="S370">
        <f t="shared" si="67"/>
        <v>0</v>
      </c>
      <c r="T370">
        <f t="shared" si="68"/>
        <v>0.75</v>
      </c>
      <c r="U370" t="str">
        <f t="shared" si="69"/>
        <v>Reagan</v>
      </c>
    </row>
    <row r="371" spans="1:21" x14ac:dyDescent="0.3">
      <c r="A371" t="str">
        <f t="shared" si="61"/>
        <v>19-010</v>
      </c>
      <c r="B371" t="s">
        <v>316</v>
      </c>
      <c r="C371">
        <v>19</v>
      </c>
      <c r="D371" t="s">
        <v>41</v>
      </c>
      <c r="E371" t="s">
        <v>440</v>
      </c>
      <c r="F371">
        <v>188</v>
      </c>
      <c r="G371">
        <v>75</v>
      </c>
      <c r="H371">
        <f t="shared" si="71"/>
        <v>0.39893617021276595</v>
      </c>
      <c r="I371">
        <v>1</v>
      </c>
      <c r="J371">
        <v>7</v>
      </c>
      <c r="K371">
        <v>5</v>
      </c>
      <c r="L371">
        <v>52</v>
      </c>
      <c r="M371">
        <v>1</v>
      </c>
      <c r="N371">
        <f t="shared" si="62"/>
        <v>66</v>
      </c>
      <c r="O371">
        <f t="shared" si="63"/>
        <v>1.5151515151515152E-2</v>
      </c>
      <c r="P371">
        <f t="shared" si="64"/>
        <v>0.10606060606060606</v>
      </c>
      <c r="Q371">
        <f t="shared" si="65"/>
        <v>7.575757575757576E-2</v>
      </c>
      <c r="R371">
        <f t="shared" si="66"/>
        <v>0.78787878787878785</v>
      </c>
      <c r="S371">
        <f t="shared" si="67"/>
        <v>1.5151515151515152E-2</v>
      </c>
      <c r="T371">
        <f t="shared" si="68"/>
        <v>0.78787878787878785</v>
      </c>
      <c r="U371" t="str">
        <f t="shared" si="69"/>
        <v>Reagan</v>
      </c>
    </row>
    <row r="372" spans="1:21" x14ac:dyDescent="0.3">
      <c r="A372" t="str">
        <f t="shared" si="61"/>
        <v>19-011</v>
      </c>
      <c r="B372" t="s">
        <v>317</v>
      </c>
      <c r="C372">
        <v>19</v>
      </c>
      <c r="D372" t="s">
        <v>41</v>
      </c>
      <c r="E372" t="s">
        <v>450</v>
      </c>
      <c r="F372">
        <v>71</v>
      </c>
      <c r="G372">
        <v>45</v>
      </c>
      <c r="H372">
        <f t="shared" si="71"/>
        <v>0.63380281690140849</v>
      </c>
      <c r="I372">
        <v>3</v>
      </c>
      <c r="J372">
        <v>14</v>
      </c>
      <c r="K372">
        <v>7</v>
      </c>
      <c r="L372">
        <v>13</v>
      </c>
      <c r="M372">
        <v>0</v>
      </c>
      <c r="N372">
        <f t="shared" si="62"/>
        <v>37</v>
      </c>
      <c r="O372">
        <f t="shared" si="63"/>
        <v>8.1081081081081086E-2</v>
      </c>
      <c r="P372">
        <f t="shared" si="64"/>
        <v>0.3783783783783784</v>
      </c>
      <c r="Q372">
        <f t="shared" si="65"/>
        <v>0.1891891891891892</v>
      </c>
      <c r="R372">
        <f t="shared" si="66"/>
        <v>0.35135135135135137</v>
      </c>
      <c r="S372">
        <f t="shared" si="67"/>
        <v>0</v>
      </c>
      <c r="T372">
        <f t="shared" si="68"/>
        <v>2.3783783783783785</v>
      </c>
      <c r="U372" t="str">
        <f t="shared" si="69"/>
        <v>Carter</v>
      </c>
    </row>
    <row r="373" spans="1:21" x14ac:dyDescent="0.3">
      <c r="A373" t="str">
        <f t="shared" si="61"/>
        <v>19-012</v>
      </c>
      <c r="B373" t="s">
        <v>318</v>
      </c>
      <c r="C373">
        <v>19</v>
      </c>
      <c r="D373" t="s">
        <v>41</v>
      </c>
      <c r="E373" t="s">
        <v>451</v>
      </c>
      <c r="F373">
        <v>258</v>
      </c>
      <c r="G373">
        <v>154</v>
      </c>
      <c r="H373">
        <f t="shared" si="71"/>
        <v>0.5968992248062015</v>
      </c>
      <c r="I373">
        <v>2</v>
      </c>
      <c r="J373">
        <v>21</v>
      </c>
      <c r="K373">
        <v>27</v>
      </c>
      <c r="L373">
        <v>93</v>
      </c>
      <c r="M373">
        <v>0</v>
      </c>
      <c r="N373">
        <f t="shared" si="62"/>
        <v>143</v>
      </c>
      <c r="O373">
        <f t="shared" si="63"/>
        <v>1.3986013986013986E-2</v>
      </c>
      <c r="P373">
        <f t="shared" si="64"/>
        <v>0.14685314685314685</v>
      </c>
      <c r="Q373">
        <f t="shared" si="65"/>
        <v>0.1888111888111888</v>
      </c>
      <c r="R373">
        <f t="shared" si="66"/>
        <v>0.65034965034965031</v>
      </c>
      <c r="S373">
        <f t="shared" si="67"/>
        <v>0</v>
      </c>
      <c r="T373">
        <f t="shared" si="68"/>
        <v>0.65034965034965031</v>
      </c>
      <c r="U373" t="str">
        <f t="shared" si="69"/>
        <v>Reagan</v>
      </c>
    </row>
    <row r="374" spans="1:21" x14ac:dyDescent="0.3">
      <c r="A374" t="str">
        <f t="shared" si="61"/>
        <v>19-013</v>
      </c>
      <c r="B374" t="s">
        <v>319</v>
      </c>
      <c r="C374">
        <v>19</v>
      </c>
      <c r="D374" t="s">
        <v>41</v>
      </c>
      <c r="E374" t="s">
        <v>452</v>
      </c>
      <c r="F374">
        <v>695</v>
      </c>
      <c r="G374">
        <v>359</v>
      </c>
      <c r="H374">
        <f t="shared" si="71"/>
        <v>0.51654676258992804</v>
      </c>
      <c r="I374">
        <v>18</v>
      </c>
      <c r="J374">
        <v>64</v>
      </c>
      <c r="K374">
        <v>50</v>
      </c>
      <c r="L374">
        <v>195</v>
      </c>
      <c r="M374">
        <v>0</v>
      </c>
      <c r="N374">
        <f t="shared" si="62"/>
        <v>327</v>
      </c>
      <c r="O374">
        <f t="shared" si="63"/>
        <v>5.5045871559633031E-2</v>
      </c>
      <c r="P374">
        <f t="shared" si="64"/>
        <v>0.19571865443425077</v>
      </c>
      <c r="Q374">
        <f t="shared" si="65"/>
        <v>0.1529051987767584</v>
      </c>
      <c r="R374">
        <f t="shared" si="66"/>
        <v>0.59633027522935778</v>
      </c>
      <c r="S374">
        <f t="shared" si="67"/>
        <v>0</v>
      </c>
      <c r="T374">
        <f t="shared" si="68"/>
        <v>0.59633027522935778</v>
      </c>
      <c r="U374" t="str">
        <f t="shared" si="69"/>
        <v>Reagan</v>
      </c>
    </row>
    <row r="375" spans="1:21" x14ac:dyDescent="0.3">
      <c r="A375" t="str">
        <f t="shared" si="61"/>
        <v>19-014</v>
      </c>
      <c r="B375" t="s">
        <v>320</v>
      </c>
      <c r="C375">
        <v>19</v>
      </c>
      <c r="D375" t="s">
        <v>41</v>
      </c>
      <c r="E375" t="s">
        <v>452</v>
      </c>
      <c r="F375">
        <v>143</v>
      </c>
      <c r="G375">
        <v>61</v>
      </c>
      <c r="H375">
        <f t="shared" si="71"/>
        <v>0.42657342657342656</v>
      </c>
      <c r="I375">
        <v>4</v>
      </c>
      <c r="J375">
        <v>6</v>
      </c>
      <c r="K375">
        <v>14</v>
      </c>
      <c r="L375">
        <v>28</v>
      </c>
      <c r="M375">
        <v>0</v>
      </c>
      <c r="N375">
        <f t="shared" si="62"/>
        <v>52</v>
      </c>
      <c r="O375">
        <f t="shared" si="63"/>
        <v>7.6923076923076927E-2</v>
      </c>
      <c r="P375">
        <f t="shared" si="64"/>
        <v>0.11538461538461539</v>
      </c>
      <c r="Q375">
        <f t="shared" si="65"/>
        <v>0.26923076923076922</v>
      </c>
      <c r="R375">
        <f t="shared" si="66"/>
        <v>0.53846153846153844</v>
      </c>
      <c r="S375">
        <f t="shared" si="67"/>
        <v>0</v>
      </c>
      <c r="T375">
        <f t="shared" si="68"/>
        <v>0.53846153846153844</v>
      </c>
      <c r="U375" t="str">
        <f t="shared" si="69"/>
        <v>Reagan</v>
      </c>
    </row>
    <row r="376" spans="1:21" x14ac:dyDescent="0.3">
      <c r="A376" t="str">
        <f t="shared" si="61"/>
        <v>19-015</v>
      </c>
      <c r="B376" t="s">
        <v>321</v>
      </c>
      <c r="C376">
        <v>19</v>
      </c>
      <c r="D376" t="s">
        <v>41</v>
      </c>
      <c r="E376" t="s">
        <v>452</v>
      </c>
      <c r="F376">
        <v>172</v>
      </c>
      <c r="G376">
        <v>78</v>
      </c>
      <c r="H376">
        <f t="shared" si="71"/>
        <v>0.45348837209302323</v>
      </c>
      <c r="I376">
        <v>1</v>
      </c>
      <c r="J376">
        <v>15</v>
      </c>
      <c r="K376">
        <v>25</v>
      </c>
      <c r="L376">
        <v>28</v>
      </c>
      <c r="M376">
        <v>0</v>
      </c>
      <c r="N376">
        <f t="shared" si="62"/>
        <v>69</v>
      </c>
      <c r="O376">
        <f t="shared" si="63"/>
        <v>1.4492753623188406E-2</v>
      </c>
      <c r="P376">
        <f t="shared" si="64"/>
        <v>0.21739130434782608</v>
      </c>
      <c r="Q376">
        <f t="shared" si="65"/>
        <v>0.36231884057971014</v>
      </c>
      <c r="R376">
        <f t="shared" si="66"/>
        <v>0.40579710144927539</v>
      </c>
      <c r="S376">
        <f t="shared" si="67"/>
        <v>0</v>
      </c>
      <c r="T376">
        <f t="shared" si="68"/>
        <v>0.40579710144927539</v>
      </c>
      <c r="U376" t="str">
        <f t="shared" si="69"/>
        <v>Reagan</v>
      </c>
    </row>
    <row r="377" spans="1:21" x14ac:dyDescent="0.3">
      <c r="A377" t="str">
        <f t="shared" si="61"/>
        <v>19-016</v>
      </c>
      <c r="B377" t="s">
        <v>322</v>
      </c>
      <c r="C377">
        <v>19</v>
      </c>
      <c r="D377" t="s">
        <v>41</v>
      </c>
      <c r="E377" t="s">
        <v>450</v>
      </c>
      <c r="F377">
        <v>402</v>
      </c>
      <c r="G377">
        <v>226</v>
      </c>
      <c r="H377">
        <f t="shared" si="71"/>
        <v>0.56218905472636815</v>
      </c>
      <c r="I377">
        <v>16</v>
      </c>
      <c r="J377">
        <v>101</v>
      </c>
      <c r="K377">
        <v>7</v>
      </c>
      <c r="L377">
        <v>78</v>
      </c>
      <c r="M377">
        <v>2</v>
      </c>
      <c r="N377">
        <f t="shared" si="62"/>
        <v>204</v>
      </c>
      <c r="O377">
        <f t="shared" si="63"/>
        <v>7.8431372549019607E-2</v>
      </c>
      <c r="P377">
        <f t="shared" si="64"/>
        <v>0.49509803921568629</v>
      </c>
      <c r="Q377">
        <f t="shared" si="65"/>
        <v>3.4313725490196081E-2</v>
      </c>
      <c r="R377">
        <f t="shared" si="66"/>
        <v>0.38235294117647056</v>
      </c>
      <c r="S377">
        <f t="shared" si="67"/>
        <v>9.8039215686274508E-3</v>
      </c>
      <c r="T377">
        <f t="shared" si="68"/>
        <v>2.4950980392156863</v>
      </c>
      <c r="U377" t="str">
        <f t="shared" si="69"/>
        <v>Carter</v>
      </c>
    </row>
    <row r="378" spans="1:21" x14ac:dyDescent="0.3">
      <c r="A378" t="str">
        <f t="shared" si="61"/>
        <v>19-017</v>
      </c>
      <c r="B378" t="s">
        <v>323</v>
      </c>
      <c r="C378">
        <v>19</v>
      </c>
      <c r="D378" t="s">
        <v>41</v>
      </c>
      <c r="E378" t="s">
        <v>440</v>
      </c>
      <c r="F378">
        <v>226</v>
      </c>
      <c r="G378">
        <v>112</v>
      </c>
      <c r="H378">
        <f t="shared" si="71"/>
        <v>0.49557522123893805</v>
      </c>
      <c r="I378">
        <v>1</v>
      </c>
      <c r="J378">
        <v>24</v>
      </c>
      <c r="K378">
        <v>16</v>
      </c>
      <c r="L378">
        <v>67</v>
      </c>
      <c r="M378">
        <v>0</v>
      </c>
      <c r="N378">
        <f t="shared" si="62"/>
        <v>108</v>
      </c>
      <c r="O378">
        <f t="shared" si="63"/>
        <v>9.2592592592592587E-3</v>
      </c>
      <c r="P378">
        <f t="shared" si="64"/>
        <v>0.22222222222222221</v>
      </c>
      <c r="Q378">
        <f t="shared" si="65"/>
        <v>0.14814814814814814</v>
      </c>
      <c r="R378">
        <f t="shared" si="66"/>
        <v>0.62037037037037035</v>
      </c>
      <c r="S378">
        <f t="shared" si="67"/>
        <v>0</v>
      </c>
      <c r="T378">
        <f t="shared" si="68"/>
        <v>0.62037037037037035</v>
      </c>
      <c r="U378" t="str">
        <f t="shared" si="69"/>
        <v>Reagan</v>
      </c>
    </row>
    <row r="379" spans="1:21" x14ac:dyDescent="0.3">
      <c r="A379" t="str">
        <f t="shared" si="61"/>
        <v>19-018</v>
      </c>
      <c r="B379" t="s">
        <v>324</v>
      </c>
      <c r="C379">
        <v>19</v>
      </c>
      <c r="D379" t="s">
        <v>41</v>
      </c>
      <c r="E379" t="s">
        <v>451</v>
      </c>
      <c r="F379">
        <v>280</v>
      </c>
      <c r="G379">
        <v>182</v>
      </c>
      <c r="H379">
        <f t="shared" si="71"/>
        <v>0.65</v>
      </c>
      <c r="I379">
        <v>8</v>
      </c>
      <c r="J379">
        <v>27</v>
      </c>
      <c r="K379">
        <v>36</v>
      </c>
      <c r="L379">
        <v>91</v>
      </c>
      <c r="M379">
        <v>0</v>
      </c>
      <c r="N379">
        <f t="shared" si="62"/>
        <v>162</v>
      </c>
      <c r="O379">
        <f t="shared" si="63"/>
        <v>4.9382716049382713E-2</v>
      </c>
      <c r="P379">
        <f t="shared" si="64"/>
        <v>0.16666666666666666</v>
      </c>
      <c r="Q379">
        <f t="shared" si="65"/>
        <v>0.22222222222222221</v>
      </c>
      <c r="R379">
        <f t="shared" si="66"/>
        <v>0.56172839506172845</v>
      </c>
      <c r="S379">
        <f t="shared" si="67"/>
        <v>0</v>
      </c>
      <c r="T379">
        <f t="shared" si="68"/>
        <v>0.56172839506172845</v>
      </c>
      <c r="U379" t="str">
        <f t="shared" si="69"/>
        <v>Reagan</v>
      </c>
    </row>
    <row r="380" spans="1:21" x14ac:dyDescent="0.3">
      <c r="A380" t="str">
        <f t="shared" si="61"/>
        <v>19-019</v>
      </c>
      <c r="B380" t="s">
        <v>325</v>
      </c>
      <c r="C380">
        <v>19</v>
      </c>
      <c r="D380" t="s">
        <v>41</v>
      </c>
      <c r="E380" t="s">
        <v>453</v>
      </c>
      <c r="F380">
        <v>65</v>
      </c>
      <c r="G380">
        <v>33</v>
      </c>
      <c r="H380">
        <f t="shared" si="71"/>
        <v>0.50769230769230766</v>
      </c>
      <c r="I380">
        <v>1</v>
      </c>
      <c r="J380">
        <v>6</v>
      </c>
      <c r="K380">
        <v>6</v>
      </c>
      <c r="L380">
        <v>16</v>
      </c>
      <c r="M380">
        <v>0</v>
      </c>
      <c r="N380">
        <f t="shared" si="62"/>
        <v>29</v>
      </c>
      <c r="O380">
        <f t="shared" si="63"/>
        <v>3.4482758620689655E-2</v>
      </c>
      <c r="P380">
        <f t="shared" si="64"/>
        <v>0.20689655172413793</v>
      </c>
      <c r="Q380">
        <f t="shared" si="65"/>
        <v>0.20689655172413793</v>
      </c>
      <c r="R380">
        <f t="shared" si="66"/>
        <v>0.55172413793103448</v>
      </c>
      <c r="S380">
        <f t="shared" si="67"/>
        <v>0</v>
      </c>
      <c r="T380">
        <f t="shared" si="68"/>
        <v>0.55172413793103448</v>
      </c>
      <c r="U380" t="str">
        <f t="shared" si="69"/>
        <v>Reagan</v>
      </c>
    </row>
    <row r="381" spans="1:21" x14ac:dyDescent="0.3">
      <c r="A381" t="str">
        <f t="shared" si="61"/>
        <v>19-020</v>
      </c>
      <c r="B381" t="s">
        <v>326</v>
      </c>
      <c r="C381">
        <v>19</v>
      </c>
      <c r="D381" t="s">
        <v>41</v>
      </c>
      <c r="E381" t="s">
        <v>450</v>
      </c>
      <c r="F381">
        <v>85</v>
      </c>
      <c r="G381">
        <v>40</v>
      </c>
      <c r="H381">
        <f t="shared" si="71"/>
        <v>0.47058823529411764</v>
      </c>
      <c r="I381">
        <v>0</v>
      </c>
      <c r="J381">
        <v>3</v>
      </c>
      <c r="K381">
        <v>17</v>
      </c>
      <c r="L381">
        <v>18</v>
      </c>
      <c r="M381">
        <v>0</v>
      </c>
      <c r="N381">
        <f t="shared" si="62"/>
        <v>38</v>
      </c>
      <c r="O381">
        <f t="shared" si="63"/>
        <v>0</v>
      </c>
      <c r="P381">
        <f t="shared" si="64"/>
        <v>7.8947368421052627E-2</v>
      </c>
      <c r="Q381">
        <f t="shared" si="65"/>
        <v>0.44736842105263158</v>
      </c>
      <c r="R381">
        <f t="shared" si="66"/>
        <v>0.47368421052631576</v>
      </c>
      <c r="S381">
        <f t="shared" si="67"/>
        <v>0</v>
      </c>
      <c r="T381">
        <f t="shared" si="68"/>
        <v>0.47368421052631576</v>
      </c>
      <c r="U381" t="str">
        <f t="shared" si="69"/>
        <v>Reagan</v>
      </c>
    </row>
    <row r="382" spans="1:21" x14ac:dyDescent="0.3">
      <c r="A382" t="str">
        <f t="shared" si="61"/>
        <v>19-021</v>
      </c>
      <c r="B382" t="s">
        <v>327</v>
      </c>
      <c r="C382">
        <v>19</v>
      </c>
      <c r="D382" t="s">
        <v>41</v>
      </c>
      <c r="E382" t="s">
        <v>450</v>
      </c>
      <c r="F382">
        <v>148</v>
      </c>
      <c r="G382">
        <v>61</v>
      </c>
      <c r="H382">
        <f t="shared" si="71"/>
        <v>0.41216216216216217</v>
      </c>
      <c r="I382">
        <v>4</v>
      </c>
      <c r="J382">
        <v>5</v>
      </c>
      <c r="K382">
        <v>25</v>
      </c>
      <c r="L382">
        <v>22</v>
      </c>
      <c r="M382">
        <v>2</v>
      </c>
      <c r="N382">
        <f t="shared" si="62"/>
        <v>58</v>
      </c>
      <c r="O382">
        <f t="shared" si="63"/>
        <v>6.8965517241379309E-2</v>
      </c>
      <c r="P382">
        <f t="shared" si="64"/>
        <v>8.6206896551724144E-2</v>
      </c>
      <c r="Q382">
        <f t="shared" si="65"/>
        <v>0.43103448275862066</v>
      </c>
      <c r="R382">
        <f t="shared" si="66"/>
        <v>0.37931034482758619</v>
      </c>
      <c r="S382">
        <f t="shared" si="67"/>
        <v>3.4482758620689655E-2</v>
      </c>
      <c r="T382">
        <f t="shared" si="68"/>
        <v>3.4310344827586206</v>
      </c>
      <c r="U382" t="str">
        <f t="shared" si="69"/>
        <v>Clark</v>
      </c>
    </row>
    <row r="383" spans="1:21" x14ac:dyDescent="0.3">
      <c r="A383" t="str">
        <f t="shared" si="61"/>
        <v>19-022</v>
      </c>
      <c r="B383" t="s">
        <v>328</v>
      </c>
      <c r="C383">
        <v>19</v>
      </c>
      <c r="D383" t="s">
        <v>41</v>
      </c>
      <c r="E383" t="s">
        <v>451</v>
      </c>
      <c r="F383">
        <v>245</v>
      </c>
      <c r="G383">
        <v>85</v>
      </c>
      <c r="H383">
        <f t="shared" si="71"/>
        <v>0.34693877551020408</v>
      </c>
      <c r="I383">
        <v>17</v>
      </c>
      <c r="J383">
        <v>23</v>
      </c>
      <c r="K383">
        <v>8</v>
      </c>
      <c r="L383">
        <v>33</v>
      </c>
      <c r="M383">
        <v>2</v>
      </c>
      <c r="N383">
        <f t="shared" si="62"/>
        <v>83</v>
      </c>
      <c r="O383">
        <f t="shared" si="63"/>
        <v>0.20481927710843373</v>
      </c>
      <c r="P383">
        <f t="shared" si="64"/>
        <v>0.27710843373493976</v>
      </c>
      <c r="Q383">
        <f t="shared" si="65"/>
        <v>9.6385542168674704E-2</v>
      </c>
      <c r="R383">
        <f t="shared" si="66"/>
        <v>0.39759036144578314</v>
      </c>
      <c r="S383">
        <f t="shared" si="67"/>
        <v>2.4096385542168676E-2</v>
      </c>
      <c r="T383">
        <f t="shared" si="68"/>
        <v>0.39759036144578314</v>
      </c>
      <c r="U383" t="str">
        <f t="shared" si="69"/>
        <v>Reagan</v>
      </c>
    </row>
    <row r="384" spans="1:21" x14ac:dyDescent="0.3">
      <c r="A384" t="str">
        <f t="shared" si="61"/>
        <v>19-023</v>
      </c>
      <c r="B384" t="s">
        <v>329</v>
      </c>
      <c r="C384">
        <v>19</v>
      </c>
      <c r="D384" t="s">
        <v>41</v>
      </c>
      <c r="E384" t="s">
        <v>440</v>
      </c>
      <c r="F384">
        <v>63</v>
      </c>
      <c r="G384">
        <v>31</v>
      </c>
      <c r="H384">
        <f t="shared" si="71"/>
        <v>0.49206349206349204</v>
      </c>
      <c r="I384">
        <v>1</v>
      </c>
      <c r="J384">
        <v>8</v>
      </c>
      <c r="K384">
        <v>3</v>
      </c>
      <c r="L384">
        <v>15</v>
      </c>
      <c r="M384">
        <v>0</v>
      </c>
      <c r="N384">
        <f t="shared" si="62"/>
        <v>27</v>
      </c>
      <c r="O384">
        <f t="shared" si="63"/>
        <v>3.7037037037037035E-2</v>
      </c>
      <c r="P384">
        <f t="shared" si="64"/>
        <v>0.29629629629629628</v>
      </c>
      <c r="Q384">
        <f t="shared" si="65"/>
        <v>0.1111111111111111</v>
      </c>
      <c r="R384">
        <f t="shared" si="66"/>
        <v>0.55555555555555558</v>
      </c>
      <c r="S384">
        <f t="shared" si="67"/>
        <v>0</v>
      </c>
      <c r="T384">
        <f t="shared" si="68"/>
        <v>0.55555555555555558</v>
      </c>
      <c r="U384" t="str">
        <f t="shared" si="69"/>
        <v>Reagan</v>
      </c>
    </row>
    <row r="385" spans="1:21" x14ac:dyDescent="0.3">
      <c r="A385" t="str">
        <f t="shared" si="61"/>
        <v>19-024</v>
      </c>
      <c r="B385" t="s">
        <v>330</v>
      </c>
      <c r="C385">
        <v>19</v>
      </c>
      <c r="D385" t="s">
        <v>41</v>
      </c>
      <c r="E385" t="s">
        <v>450</v>
      </c>
      <c r="F385">
        <v>133</v>
      </c>
      <c r="G385">
        <v>57</v>
      </c>
      <c r="H385">
        <f t="shared" si="71"/>
        <v>0.42857142857142855</v>
      </c>
      <c r="I385">
        <v>6</v>
      </c>
      <c r="J385">
        <v>34</v>
      </c>
      <c r="K385">
        <v>4</v>
      </c>
      <c r="L385">
        <v>11</v>
      </c>
      <c r="M385">
        <v>0</v>
      </c>
      <c r="N385">
        <f t="shared" si="62"/>
        <v>55</v>
      </c>
      <c r="O385">
        <f t="shared" si="63"/>
        <v>0.10909090909090909</v>
      </c>
      <c r="P385">
        <f t="shared" si="64"/>
        <v>0.61818181818181817</v>
      </c>
      <c r="Q385">
        <f t="shared" si="65"/>
        <v>7.2727272727272724E-2</v>
      </c>
      <c r="R385">
        <f t="shared" si="66"/>
        <v>0.2</v>
      </c>
      <c r="S385">
        <f t="shared" si="67"/>
        <v>0</v>
      </c>
      <c r="T385">
        <f t="shared" si="68"/>
        <v>2.6181818181818182</v>
      </c>
      <c r="U385" t="str">
        <f t="shared" si="69"/>
        <v>Carter</v>
      </c>
    </row>
    <row r="386" spans="1:21" x14ac:dyDescent="0.3">
      <c r="A386" t="str">
        <f t="shared" ref="A386:A449" si="72">REPT("0",2-LEN(C386))&amp;C386&amp;"-"&amp;IF(C386=C385,REPT("0",3-LEN(RIGHT(A385,3)/1+1)),"00")&amp;IF(C386=C385,RIGHT(A385,3)/1+1,1)</f>
        <v>19-025</v>
      </c>
      <c r="B386" t="s">
        <v>331</v>
      </c>
      <c r="C386">
        <v>19</v>
      </c>
      <c r="D386" t="s">
        <v>41</v>
      </c>
      <c r="E386" t="s">
        <v>450</v>
      </c>
      <c r="F386">
        <v>467</v>
      </c>
      <c r="G386">
        <v>281</v>
      </c>
      <c r="H386">
        <f t="shared" si="71"/>
        <v>0.60171306209850106</v>
      </c>
      <c r="I386">
        <v>15</v>
      </c>
      <c r="J386">
        <v>72</v>
      </c>
      <c r="K386">
        <v>26</v>
      </c>
      <c r="L386">
        <v>134</v>
      </c>
      <c r="M386">
        <v>0</v>
      </c>
      <c r="N386">
        <f t="shared" si="62"/>
        <v>247</v>
      </c>
      <c r="O386">
        <f t="shared" si="63"/>
        <v>6.0728744939271252E-2</v>
      </c>
      <c r="P386">
        <f t="shared" si="64"/>
        <v>0.291497975708502</v>
      </c>
      <c r="Q386">
        <f t="shared" si="65"/>
        <v>0.10526315789473684</v>
      </c>
      <c r="R386">
        <f t="shared" si="66"/>
        <v>0.54251012145748989</v>
      </c>
      <c r="S386">
        <f t="shared" si="67"/>
        <v>0</v>
      </c>
      <c r="T386">
        <f t="shared" si="68"/>
        <v>0.54251012145748989</v>
      </c>
      <c r="U386" t="str">
        <f t="shared" si="69"/>
        <v>Reagan</v>
      </c>
    </row>
    <row r="387" spans="1:21" x14ac:dyDescent="0.3">
      <c r="A387" t="str">
        <f t="shared" si="72"/>
        <v>19-026</v>
      </c>
      <c r="B387" t="s">
        <v>332</v>
      </c>
      <c r="C387">
        <v>19</v>
      </c>
      <c r="D387" t="s">
        <v>41</v>
      </c>
      <c r="E387" t="s">
        <v>452</v>
      </c>
      <c r="F387">
        <v>178</v>
      </c>
      <c r="G387">
        <v>99</v>
      </c>
      <c r="H387">
        <f t="shared" si="71"/>
        <v>0.5561797752808989</v>
      </c>
      <c r="I387">
        <v>4</v>
      </c>
      <c r="J387">
        <v>24</v>
      </c>
      <c r="K387">
        <v>2</v>
      </c>
      <c r="L387">
        <v>59</v>
      </c>
      <c r="M387">
        <v>0</v>
      </c>
      <c r="N387">
        <f t="shared" ref="N387:N450" si="73">SUM(I387:M387)</f>
        <v>89</v>
      </c>
      <c r="O387">
        <f t="shared" ref="O387:O450" si="74">I387/$N387</f>
        <v>4.49438202247191E-2</v>
      </c>
      <c r="P387">
        <f t="shared" ref="P387:P450" si="75">J387/$N387</f>
        <v>0.2696629213483146</v>
      </c>
      <c r="Q387">
        <f t="shared" ref="Q387:Q450" si="76">K387/$N387</f>
        <v>2.247191011235955E-2</v>
      </c>
      <c r="R387">
        <f t="shared" ref="R387:R450" si="77">L387/$N387</f>
        <v>0.6629213483146067</v>
      </c>
      <c r="S387">
        <f t="shared" ref="S387:S450" si="78">M387/$N387</f>
        <v>0</v>
      </c>
      <c r="T387">
        <f t="shared" ref="T387:T450" si="79">IF(N387=0,10,IF(MAX(I387:M387)=LARGE(I387:M387,2),9,IF(L387=MAX(I387:M387),R387,IF(I387=MAX(I387:M387),O387+1,IF(J387=MAX(I387:M387),P387+2,IF(K387=MAX(I387:M387),Q387+3,-1))))))</f>
        <v>0.6629213483146067</v>
      </c>
      <c r="U387" t="str">
        <f t="shared" ref="U387:U450" si="80">IF(N387=0,"No Votes",IF(MAX(I387:M387)=LARGE(I387:M387,2),"Tie",IF(L387=MAX(I387:M387),"Reagan",IF(I387=MAX(I387:M387),"Anderson",IF(J387=MAX(I387:M387),"Carter",IF(K387=MAX(I387:M387),"Clark",-1))))))</f>
        <v>Reagan</v>
      </c>
    </row>
    <row r="388" spans="1:21" x14ac:dyDescent="0.3">
      <c r="A388" t="str">
        <f t="shared" si="72"/>
        <v>19-027</v>
      </c>
      <c r="B388" t="s">
        <v>333</v>
      </c>
      <c r="C388">
        <v>19</v>
      </c>
      <c r="D388" t="s">
        <v>41</v>
      </c>
      <c r="E388" t="s">
        <v>440</v>
      </c>
      <c r="F388">
        <v>135</v>
      </c>
      <c r="G388">
        <v>43</v>
      </c>
      <c r="H388">
        <f t="shared" si="71"/>
        <v>0.31851851851851853</v>
      </c>
      <c r="I388">
        <v>0</v>
      </c>
      <c r="J388">
        <v>2</v>
      </c>
      <c r="K388">
        <v>3</v>
      </c>
      <c r="L388">
        <v>27</v>
      </c>
      <c r="M388">
        <v>0</v>
      </c>
      <c r="N388">
        <f t="shared" si="73"/>
        <v>32</v>
      </c>
      <c r="O388">
        <f t="shared" si="74"/>
        <v>0</v>
      </c>
      <c r="P388">
        <f t="shared" si="75"/>
        <v>6.25E-2</v>
      </c>
      <c r="Q388">
        <f t="shared" si="76"/>
        <v>9.375E-2</v>
      </c>
      <c r="R388">
        <f t="shared" si="77"/>
        <v>0.84375</v>
      </c>
      <c r="S388">
        <f t="shared" si="78"/>
        <v>0</v>
      </c>
      <c r="T388">
        <f t="shared" si="79"/>
        <v>0.84375</v>
      </c>
      <c r="U388" t="str">
        <f t="shared" si="80"/>
        <v>Reagan</v>
      </c>
    </row>
    <row r="389" spans="1:21" x14ac:dyDescent="0.3">
      <c r="A389" t="str">
        <f t="shared" si="72"/>
        <v>19-028</v>
      </c>
      <c r="B389" t="s">
        <v>334</v>
      </c>
      <c r="C389">
        <v>19</v>
      </c>
      <c r="D389" t="s">
        <v>41</v>
      </c>
      <c r="E389" t="s">
        <v>450</v>
      </c>
      <c r="F389">
        <v>69</v>
      </c>
      <c r="G389">
        <v>25</v>
      </c>
      <c r="H389">
        <f t="shared" si="71"/>
        <v>0.36231884057971014</v>
      </c>
      <c r="I389">
        <v>0</v>
      </c>
      <c r="J389">
        <v>11</v>
      </c>
      <c r="K389">
        <v>0</v>
      </c>
      <c r="L389">
        <v>9</v>
      </c>
      <c r="M389">
        <v>0</v>
      </c>
      <c r="N389">
        <f t="shared" si="73"/>
        <v>20</v>
      </c>
      <c r="O389">
        <f t="shared" si="74"/>
        <v>0</v>
      </c>
      <c r="P389">
        <f t="shared" si="75"/>
        <v>0.55000000000000004</v>
      </c>
      <c r="Q389">
        <f t="shared" si="76"/>
        <v>0</v>
      </c>
      <c r="R389">
        <f t="shared" si="77"/>
        <v>0.45</v>
      </c>
      <c r="S389">
        <f t="shared" si="78"/>
        <v>0</v>
      </c>
      <c r="T389">
        <f t="shared" si="79"/>
        <v>2.5499999999999998</v>
      </c>
      <c r="U389" t="str">
        <f t="shared" si="80"/>
        <v>Carter</v>
      </c>
    </row>
    <row r="390" spans="1:21" x14ac:dyDescent="0.3">
      <c r="A390" t="str">
        <f t="shared" si="72"/>
        <v>19-029</v>
      </c>
      <c r="B390" t="s">
        <v>335</v>
      </c>
      <c r="C390">
        <v>19</v>
      </c>
      <c r="D390" t="s">
        <v>41</v>
      </c>
      <c r="E390" t="s">
        <v>450</v>
      </c>
      <c r="F390">
        <v>70</v>
      </c>
      <c r="G390">
        <v>45</v>
      </c>
      <c r="H390">
        <f t="shared" si="71"/>
        <v>0.6428571428571429</v>
      </c>
      <c r="I390">
        <v>7</v>
      </c>
      <c r="J390">
        <v>27</v>
      </c>
      <c r="K390">
        <v>3</v>
      </c>
      <c r="L390">
        <v>4</v>
      </c>
      <c r="M390">
        <v>0</v>
      </c>
      <c r="N390">
        <f t="shared" si="73"/>
        <v>41</v>
      </c>
      <c r="O390">
        <f t="shared" si="74"/>
        <v>0.17073170731707318</v>
      </c>
      <c r="P390">
        <f t="shared" si="75"/>
        <v>0.65853658536585369</v>
      </c>
      <c r="Q390">
        <f t="shared" si="76"/>
        <v>7.3170731707317069E-2</v>
      </c>
      <c r="R390">
        <f t="shared" si="77"/>
        <v>9.7560975609756101E-2</v>
      </c>
      <c r="S390">
        <f t="shared" si="78"/>
        <v>0</v>
      </c>
      <c r="T390">
        <f t="shared" si="79"/>
        <v>2.6585365853658538</v>
      </c>
      <c r="U390" t="str">
        <f t="shared" si="80"/>
        <v>Carter</v>
      </c>
    </row>
    <row r="391" spans="1:21" x14ac:dyDescent="0.3">
      <c r="A391" t="str">
        <f t="shared" si="72"/>
        <v>19-030</v>
      </c>
      <c r="B391" t="s">
        <v>336</v>
      </c>
      <c r="C391">
        <v>19</v>
      </c>
      <c r="D391" t="s">
        <v>41</v>
      </c>
      <c r="E391" t="s">
        <v>451</v>
      </c>
      <c r="F391">
        <v>80</v>
      </c>
      <c r="G391">
        <v>37</v>
      </c>
      <c r="H391">
        <f t="shared" si="71"/>
        <v>0.46250000000000002</v>
      </c>
      <c r="I391">
        <v>2</v>
      </c>
      <c r="J391">
        <v>6</v>
      </c>
      <c r="K391">
        <v>5</v>
      </c>
      <c r="L391">
        <v>23</v>
      </c>
      <c r="M391">
        <v>0</v>
      </c>
      <c r="N391">
        <f t="shared" si="73"/>
        <v>36</v>
      </c>
      <c r="O391">
        <f t="shared" si="74"/>
        <v>5.5555555555555552E-2</v>
      </c>
      <c r="P391">
        <f t="shared" si="75"/>
        <v>0.16666666666666666</v>
      </c>
      <c r="Q391">
        <f t="shared" si="76"/>
        <v>0.1388888888888889</v>
      </c>
      <c r="R391">
        <f t="shared" si="77"/>
        <v>0.63888888888888884</v>
      </c>
      <c r="S391">
        <f t="shared" si="78"/>
        <v>0</v>
      </c>
      <c r="T391">
        <f t="shared" si="79"/>
        <v>0.63888888888888884</v>
      </c>
      <c r="U391" t="str">
        <f t="shared" si="80"/>
        <v>Reagan</v>
      </c>
    </row>
    <row r="392" spans="1:21" x14ac:dyDescent="0.3">
      <c r="A392" t="str">
        <f t="shared" si="72"/>
        <v>19-031</v>
      </c>
      <c r="B392" t="s">
        <v>337</v>
      </c>
      <c r="C392">
        <v>19</v>
      </c>
      <c r="D392" t="s">
        <v>41</v>
      </c>
      <c r="E392" t="s">
        <v>452</v>
      </c>
      <c r="F392">
        <v>82</v>
      </c>
      <c r="G392">
        <v>47</v>
      </c>
      <c r="H392">
        <f t="shared" si="71"/>
        <v>0.57317073170731703</v>
      </c>
      <c r="I392">
        <v>0</v>
      </c>
      <c r="J392">
        <v>22</v>
      </c>
      <c r="K392">
        <v>0</v>
      </c>
      <c r="L392">
        <v>18</v>
      </c>
      <c r="M392">
        <v>0</v>
      </c>
      <c r="N392">
        <f t="shared" si="73"/>
        <v>40</v>
      </c>
      <c r="O392">
        <f t="shared" si="74"/>
        <v>0</v>
      </c>
      <c r="P392">
        <f t="shared" si="75"/>
        <v>0.55000000000000004</v>
      </c>
      <c r="Q392">
        <f t="shared" si="76"/>
        <v>0</v>
      </c>
      <c r="R392">
        <f t="shared" si="77"/>
        <v>0.45</v>
      </c>
      <c r="S392">
        <f t="shared" si="78"/>
        <v>0</v>
      </c>
      <c r="T392">
        <f t="shared" si="79"/>
        <v>2.5499999999999998</v>
      </c>
      <c r="U392" t="str">
        <f t="shared" si="80"/>
        <v>Carter</v>
      </c>
    </row>
    <row r="393" spans="1:21" x14ac:dyDescent="0.3">
      <c r="A393" t="str">
        <f t="shared" si="72"/>
        <v>19-032</v>
      </c>
      <c r="B393" t="s">
        <v>338</v>
      </c>
      <c r="C393">
        <v>19</v>
      </c>
      <c r="D393" t="s">
        <v>41</v>
      </c>
      <c r="E393" t="s">
        <v>450</v>
      </c>
      <c r="F393">
        <v>224</v>
      </c>
      <c r="G393">
        <v>110</v>
      </c>
      <c r="H393">
        <f t="shared" si="71"/>
        <v>0.49107142857142855</v>
      </c>
      <c r="I393">
        <v>11</v>
      </c>
      <c r="J393">
        <v>43</v>
      </c>
      <c r="K393">
        <v>9</v>
      </c>
      <c r="L393">
        <v>34</v>
      </c>
      <c r="M393">
        <v>0</v>
      </c>
      <c r="N393">
        <f t="shared" si="73"/>
        <v>97</v>
      </c>
      <c r="O393">
        <f t="shared" si="74"/>
        <v>0.1134020618556701</v>
      </c>
      <c r="P393">
        <f t="shared" si="75"/>
        <v>0.44329896907216493</v>
      </c>
      <c r="Q393">
        <f t="shared" si="76"/>
        <v>9.2783505154639179E-2</v>
      </c>
      <c r="R393">
        <f t="shared" si="77"/>
        <v>0.35051546391752575</v>
      </c>
      <c r="S393">
        <f t="shared" si="78"/>
        <v>0</v>
      </c>
      <c r="T393">
        <f t="shared" si="79"/>
        <v>2.4432989690721651</v>
      </c>
      <c r="U393" t="str">
        <f t="shared" si="80"/>
        <v>Carter</v>
      </c>
    </row>
    <row r="394" spans="1:21" x14ac:dyDescent="0.3">
      <c r="A394" t="str">
        <f t="shared" si="72"/>
        <v>19-033</v>
      </c>
      <c r="B394" t="s">
        <v>339</v>
      </c>
      <c r="C394">
        <v>19</v>
      </c>
      <c r="D394" t="s">
        <v>41</v>
      </c>
      <c r="E394" t="s">
        <v>452</v>
      </c>
      <c r="F394">
        <v>78</v>
      </c>
      <c r="G394">
        <v>43</v>
      </c>
      <c r="H394">
        <f t="shared" si="71"/>
        <v>0.55128205128205132</v>
      </c>
      <c r="I394">
        <v>1</v>
      </c>
      <c r="J394">
        <v>14</v>
      </c>
      <c r="K394">
        <v>6</v>
      </c>
      <c r="L394">
        <v>19</v>
      </c>
      <c r="M394">
        <v>0</v>
      </c>
      <c r="N394">
        <f t="shared" si="73"/>
        <v>40</v>
      </c>
      <c r="O394">
        <f t="shared" si="74"/>
        <v>2.5000000000000001E-2</v>
      </c>
      <c r="P394">
        <f t="shared" si="75"/>
        <v>0.35</v>
      </c>
      <c r="Q394">
        <f t="shared" si="76"/>
        <v>0.15</v>
      </c>
      <c r="R394">
        <f t="shared" si="77"/>
        <v>0.47499999999999998</v>
      </c>
      <c r="S394">
        <f t="shared" si="78"/>
        <v>0</v>
      </c>
      <c r="T394">
        <f t="shared" si="79"/>
        <v>0.47499999999999998</v>
      </c>
      <c r="U394" t="str">
        <f t="shared" si="80"/>
        <v>Reagan</v>
      </c>
    </row>
    <row r="395" spans="1:21" x14ac:dyDescent="0.3">
      <c r="A395" t="str">
        <f t="shared" si="72"/>
        <v>19-034</v>
      </c>
      <c r="B395" t="s">
        <v>341</v>
      </c>
      <c r="C395">
        <v>19</v>
      </c>
      <c r="D395" t="s">
        <v>41</v>
      </c>
      <c r="E395" t="s">
        <v>452</v>
      </c>
      <c r="F395">
        <v>541</v>
      </c>
      <c r="G395">
        <v>325</v>
      </c>
      <c r="H395">
        <f t="shared" si="71"/>
        <v>0.60073937153419599</v>
      </c>
      <c r="I395">
        <v>18</v>
      </c>
      <c r="J395">
        <v>42</v>
      </c>
      <c r="K395">
        <v>35</v>
      </c>
      <c r="L395">
        <v>199</v>
      </c>
      <c r="M395">
        <v>0</v>
      </c>
      <c r="N395">
        <f t="shared" si="73"/>
        <v>294</v>
      </c>
      <c r="O395">
        <f t="shared" si="74"/>
        <v>6.1224489795918366E-2</v>
      </c>
      <c r="P395">
        <f t="shared" si="75"/>
        <v>0.14285714285714285</v>
      </c>
      <c r="Q395">
        <f t="shared" si="76"/>
        <v>0.11904761904761904</v>
      </c>
      <c r="R395">
        <f t="shared" si="77"/>
        <v>0.6768707482993197</v>
      </c>
      <c r="S395">
        <f t="shared" si="78"/>
        <v>0</v>
      </c>
      <c r="T395">
        <f t="shared" si="79"/>
        <v>0.6768707482993197</v>
      </c>
      <c r="U395" t="str">
        <f t="shared" si="80"/>
        <v>Reagan</v>
      </c>
    </row>
    <row r="396" spans="1:21" x14ac:dyDescent="0.3">
      <c r="A396" t="str">
        <f t="shared" si="72"/>
        <v>19-035</v>
      </c>
      <c r="B396" t="s">
        <v>340</v>
      </c>
      <c r="C396">
        <v>19</v>
      </c>
      <c r="D396" t="s">
        <v>41</v>
      </c>
      <c r="E396" t="s">
        <v>450</v>
      </c>
      <c r="F396">
        <v>93</v>
      </c>
      <c r="G396">
        <v>86</v>
      </c>
      <c r="H396">
        <f t="shared" si="71"/>
        <v>0.92473118279569888</v>
      </c>
      <c r="I396">
        <v>5</v>
      </c>
      <c r="J396">
        <v>28</v>
      </c>
      <c r="K396">
        <v>1</v>
      </c>
      <c r="L396">
        <v>29</v>
      </c>
      <c r="M396">
        <v>0</v>
      </c>
      <c r="N396">
        <f t="shared" si="73"/>
        <v>63</v>
      </c>
      <c r="O396">
        <f t="shared" si="74"/>
        <v>7.9365079365079361E-2</v>
      </c>
      <c r="P396">
        <f t="shared" si="75"/>
        <v>0.44444444444444442</v>
      </c>
      <c r="Q396">
        <f t="shared" si="76"/>
        <v>1.5873015873015872E-2</v>
      </c>
      <c r="R396">
        <f t="shared" si="77"/>
        <v>0.46031746031746029</v>
      </c>
      <c r="S396">
        <f t="shared" si="78"/>
        <v>0</v>
      </c>
      <c r="T396">
        <f t="shared" si="79"/>
        <v>0.46031746031746029</v>
      </c>
      <c r="U396" t="str">
        <f t="shared" si="80"/>
        <v>Reagan</v>
      </c>
    </row>
    <row r="397" spans="1:21" x14ac:dyDescent="0.3">
      <c r="A397" t="str">
        <f t="shared" si="72"/>
        <v>19-036</v>
      </c>
      <c r="B397" t="s">
        <v>38</v>
      </c>
      <c r="C397">
        <v>19</v>
      </c>
      <c r="D397" t="s">
        <v>42</v>
      </c>
      <c r="E397">
        <v>0</v>
      </c>
      <c r="F397">
        <v>0</v>
      </c>
      <c r="G397">
        <v>755</v>
      </c>
      <c r="I397">
        <v>55</v>
      </c>
      <c r="J397">
        <v>215</v>
      </c>
      <c r="K397">
        <v>100</v>
      </c>
      <c r="L397">
        <v>363</v>
      </c>
      <c r="M397">
        <v>0</v>
      </c>
      <c r="N397">
        <f t="shared" si="73"/>
        <v>733</v>
      </c>
      <c r="O397">
        <f t="shared" si="74"/>
        <v>7.5034106412005461E-2</v>
      </c>
      <c r="P397">
        <f t="shared" si="75"/>
        <v>0.29331514324693042</v>
      </c>
      <c r="Q397">
        <f t="shared" si="76"/>
        <v>0.13642564802182811</v>
      </c>
      <c r="R397">
        <f t="shared" si="77"/>
        <v>0.495225102319236</v>
      </c>
      <c r="S397">
        <f t="shared" si="78"/>
        <v>0</v>
      </c>
      <c r="T397">
        <f t="shared" si="79"/>
        <v>0.495225102319236</v>
      </c>
      <c r="U397" t="str">
        <f t="shared" si="80"/>
        <v>Reagan</v>
      </c>
    </row>
    <row r="398" spans="1:21" x14ac:dyDescent="0.3">
      <c r="A398" t="str">
        <f t="shared" si="72"/>
        <v>19-037</v>
      </c>
      <c r="B398" t="s">
        <v>39</v>
      </c>
      <c r="C398">
        <v>19</v>
      </c>
      <c r="D398" t="s">
        <v>43</v>
      </c>
      <c r="E398">
        <v>0</v>
      </c>
      <c r="F398">
        <v>0</v>
      </c>
      <c r="G398">
        <v>0</v>
      </c>
      <c r="I398">
        <v>23</v>
      </c>
      <c r="J398">
        <v>56</v>
      </c>
      <c r="K398">
        <v>37</v>
      </c>
      <c r="L398">
        <v>95</v>
      </c>
      <c r="M398">
        <v>0</v>
      </c>
      <c r="N398">
        <f t="shared" si="73"/>
        <v>211</v>
      </c>
      <c r="O398">
        <f t="shared" si="74"/>
        <v>0.10900473933649289</v>
      </c>
      <c r="P398">
        <f t="shared" si="75"/>
        <v>0.26540284360189575</v>
      </c>
      <c r="Q398">
        <f t="shared" si="76"/>
        <v>0.17535545023696683</v>
      </c>
      <c r="R398">
        <f t="shared" si="77"/>
        <v>0.45023696682464454</v>
      </c>
      <c r="S398">
        <f t="shared" si="78"/>
        <v>0</v>
      </c>
      <c r="T398">
        <f t="shared" si="79"/>
        <v>0.45023696682464454</v>
      </c>
      <c r="U398" t="str">
        <f t="shared" si="80"/>
        <v>Reagan</v>
      </c>
    </row>
    <row r="399" spans="1:21" x14ac:dyDescent="0.3">
      <c r="A399" t="str">
        <f t="shared" si="72"/>
        <v>19-038</v>
      </c>
      <c r="B399" t="s">
        <v>40</v>
      </c>
      <c r="C399">
        <v>19</v>
      </c>
      <c r="D399" t="s">
        <v>44</v>
      </c>
      <c r="E399">
        <v>0</v>
      </c>
      <c r="F399">
        <v>7176</v>
      </c>
      <c r="G399">
        <v>4493</v>
      </c>
      <c r="H399">
        <v>62.6</v>
      </c>
      <c r="I399">
        <v>267</v>
      </c>
      <c r="J399">
        <v>1168</v>
      </c>
      <c r="K399">
        <v>649</v>
      </c>
      <c r="L399">
        <v>2255</v>
      </c>
      <c r="M399">
        <v>10</v>
      </c>
      <c r="N399">
        <f t="shared" si="73"/>
        <v>4349</v>
      </c>
      <c r="O399">
        <f t="shared" si="74"/>
        <v>6.1393423775580595E-2</v>
      </c>
      <c r="P399">
        <f t="shared" si="75"/>
        <v>0.26856748677856979</v>
      </c>
      <c r="Q399">
        <f t="shared" si="76"/>
        <v>0.14922970797884572</v>
      </c>
      <c r="R399">
        <f t="shared" si="77"/>
        <v>0.51851000229937916</v>
      </c>
      <c r="S399">
        <f t="shared" si="78"/>
        <v>2.2993791676247412E-3</v>
      </c>
      <c r="T399">
        <f t="shared" si="79"/>
        <v>0.51851000229937916</v>
      </c>
      <c r="U399" t="str">
        <f t="shared" si="80"/>
        <v>Reagan</v>
      </c>
    </row>
    <row r="400" spans="1:21" x14ac:dyDescent="0.3">
      <c r="A400" t="str">
        <f t="shared" si="72"/>
        <v>20-001</v>
      </c>
      <c r="B400" t="s">
        <v>342</v>
      </c>
      <c r="C400">
        <v>20</v>
      </c>
      <c r="D400" t="s">
        <v>41</v>
      </c>
      <c r="E400" t="s">
        <v>453</v>
      </c>
      <c r="F400">
        <v>1453</v>
      </c>
      <c r="G400">
        <v>800</v>
      </c>
      <c r="H400">
        <f t="shared" ref="H400:H442" si="81">G400/F400</f>
        <v>0.55058499655884374</v>
      </c>
      <c r="I400">
        <v>28</v>
      </c>
      <c r="J400">
        <v>148</v>
      </c>
      <c r="K400">
        <v>149</v>
      </c>
      <c r="L400">
        <v>422</v>
      </c>
      <c r="M400">
        <v>4</v>
      </c>
      <c r="N400">
        <f t="shared" si="73"/>
        <v>751</v>
      </c>
      <c r="O400">
        <f t="shared" si="74"/>
        <v>3.7283621837549935E-2</v>
      </c>
      <c r="P400">
        <f t="shared" si="75"/>
        <v>0.19707057256990679</v>
      </c>
      <c r="Q400">
        <f t="shared" si="76"/>
        <v>0.19840213049267644</v>
      </c>
      <c r="R400">
        <f t="shared" si="77"/>
        <v>0.56191744340878824</v>
      </c>
      <c r="S400">
        <f t="shared" si="78"/>
        <v>5.3262316910785623E-3</v>
      </c>
      <c r="T400">
        <f t="shared" si="79"/>
        <v>0.56191744340878824</v>
      </c>
      <c r="U400" t="str">
        <f t="shared" si="80"/>
        <v>Reagan</v>
      </c>
    </row>
    <row r="401" spans="1:21" x14ac:dyDescent="0.3">
      <c r="A401" t="str">
        <f t="shared" si="72"/>
        <v>20-002</v>
      </c>
      <c r="B401" t="s">
        <v>343</v>
      </c>
      <c r="C401">
        <v>20</v>
      </c>
      <c r="D401" t="s">
        <v>41</v>
      </c>
      <c r="E401" t="s">
        <v>453</v>
      </c>
      <c r="F401">
        <v>1244</v>
      </c>
      <c r="G401">
        <v>622</v>
      </c>
      <c r="H401">
        <f t="shared" si="81"/>
        <v>0.5</v>
      </c>
      <c r="I401">
        <v>19</v>
      </c>
      <c r="J401">
        <v>84</v>
      </c>
      <c r="K401">
        <v>149</v>
      </c>
      <c r="L401">
        <v>337</v>
      </c>
      <c r="M401">
        <v>7</v>
      </c>
      <c r="N401">
        <f t="shared" si="73"/>
        <v>596</v>
      </c>
      <c r="O401">
        <f t="shared" si="74"/>
        <v>3.1879194630872486E-2</v>
      </c>
      <c r="P401">
        <f t="shared" si="75"/>
        <v>0.14093959731543623</v>
      </c>
      <c r="Q401">
        <f t="shared" si="76"/>
        <v>0.25</v>
      </c>
      <c r="R401">
        <f t="shared" si="77"/>
        <v>0.56543624161073824</v>
      </c>
      <c r="S401">
        <f t="shared" si="78"/>
        <v>1.1744966442953021E-2</v>
      </c>
      <c r="T401">
        <f t="shared" si="79"/>
        <v>0.56543624161073824</v>
      </c>
      <c r="U401" t="str">
        <f t="shared" si="80"/>
        <v>Reagan</v>
      </c>
    </row>
    <row r="402" spans="1:21" x14ac:dyDescent="0.3">
      <c r="A402" t="str">
        <f t="shared" si="72"/>
        <v>20-003</v>
      </c>
      <c r="B402" t="s">
        <v>344</v>
      </c>
      <c r="C402">
        <v>20</v>
      </c>
      <c r="D402" t="s">
        <v>41</v>
      </c>
      <c r="E402" t="s">
        <v>453</v>
      </c>
      <c r="F402">
        <v>1547</v>
      </c>
      <c r="G402">
        <v>782</v>
      </c>
      <c r="H402">
        <f t="shared" si="81"/>
        <v>0.50549450549450547</v>
      </c>
      <c r="I402">
        <v>23</v>
      </c>
      <c r="J402">
        <v>97</v>
      </c>
      <c r="K402">
        <v>157</v>
      </c>
      <c r="L402">
        <v>431</v>
      </c>
      <c r="M402">
        <v>4</v>
      </c>
      <c r="N402">
        <f t="shared" si="73"/>
        <v>712</v>
      </c>
      <c r="O402">
        <f t="shared" si="74"/>
        <v>3.2303370786516857E-2</v>
      </c>
      <c r="P402">
        <f t="shared" si="75"/>
        <v>0.13623595505617977</v>
      </c>
      <c r="Q402">
        <f t="shared" si="76"/>
        <v>0.2205056179775281</v>
      </c>
      <c r="R402">
        <f t="shared" si="77"/>
        <v>0.6053370786516854</v>
      </c>
      <c r="S402">
        <f t="shared" si="78"/>
        <v>5.6179775280898875E-3</v>
      </c>
      <c r="T402">
        <f t="shared" si="79"/>
        <v>0.6053370786516854</v>
      </c>
      <c r="U402" t="str">
        <f t="shared" si="80"/>
        <v>Reagan</v>
      </c>
    </row>
    <row r="403" spans="1:21" x14ac:dyDescent="0.3">
      <c r="A403" t="str">
        <f t="shared" si="72"/>
        <v>20-004</v>
      </c>
      <c r="B403" t="s">
        <v>345</v>
      </c>
      <c r="C403">
        <v>20</v>
      </c>
      <c r="D403" t="s">
        <v>41</v>
      </c>
      <c r="E403" t="s">
        <v>453</v>
      </c>
      <c r="F403">
        <v>884</v>
      </c>
      <c r="G403">
        <v>301</v>
      </c>
      <c r="H403">
        <f t="shared" si="81"/>
        <v>0.3404977375565611</v>
      </c>
      <c r="I403">
        <v>4</v>
      </c>
      <c r="J403">
        <v>64</v>
      </c>
      <c r="K403">
        <v>67</v>
      </c>
      <c r="L403">
        <v>139</v>
      </c>
      <c r="M403">
        <v>1</v>
      </c>
      <c r="N403">
        <f t="shared" si="73"/>
        <v>275</v>
      </c>
      <c r="O403">
        <f t="shared" si="74"/>
        <v>1.4545454545454545E-2</v>
      </c>
      <c r="P403">
        <f t="shared" si="75"/>
        <v>0.23272727272727273</v>
      </c>
      <c r="Q403">
        <f t="shared" si="76"/>
        <v>0.24363636363636362</v>
      </c>
      <c r="R403">
        <f t="shared" si="77"/>
        <v>0.50545454545454549</v>
      </c>
      <c r="S403">
        <f t="shared" si="78"/>
        <v>3.6363636363636364E-3</v>
      </c>
      <c r="T403">
        <f t="shared" si="79"/>
        <v>0.50545454545454549</v>
      </c>
      <c r="U403" t="str">
        <f t="shared" si="80"/>
        <v>Reagan</v>
      </c>
    </row>
    <row r="404" spans="1:21" x14ac:dyDescent="0.3">
      <c r="A404" t="str">
        <f t="shared" si="72"/>
        <v>20-005</v>
      </c>
      <c r="B404" t="s">
        <v>346</v>
      </c>
      <c r="C404">
        <v>20</v>
      </c>
      <c r="D404" t="s">
        <v>41</v>
      </c>
      <c r="E404" t="s">
        <v>450</v>
      </c>
      <c r="F404">
        <v>91</v>
      </c>
      <c r="G404">
        <v>42</v>
      </c>
      <c r="H404">
        <f t="shared" si="81"/>
        <v>0.46153846153846156</v>
      </c>
      <c r="I404">
        <v>2</v>
      </c>
      <c r="J404">
        <v>0</v>
      </c>
      <c r="K404">
        <v>22</v>
      </c>
      <c r="L404">
        <v>13</v>
      </c>
      <c r="M404">
        <v>0</v>
      </c>
      <c r="N404">
        <f t="shared" si="73"/>
        <v>37</v>
      </c>
      <c r="O404">
        <f t="shared" si="74"/>
        <v>5.4054054054054057E-2</v>
      </c>
      <c r="P404">
        <f t="shared" si="75"/>
        <v>0</v>
      </c>
      <c r="Q404">
        <f t="shared" si="76"/>
        <v>0.59459459459459463</v>
      </c>
      <c r="R404">
        <f t="shared" si="77"/>
        <v>0.35135135135135137</v>
      </c>
      <c r="S404">
        <f t="shared" si="78"/>
        <v>0</v>
      </c>
      <c r="T404">
        <f t="shared" si="79"/>
        <v>3.5945945945945947</v>
      </c>
      <c r="U404" t="str">
        <f t="shared" si="80"/>
        <v>Clark</v>
      </c>
    </row>
    <row r="405" spans="1:21" x14ac:dyDescent="0.3">
      <c r="A405" t="str">
        <f t="shared" si="72"/>
        <v>20-006</v>
      </c>
      <c r="B405" t="s">
        <v>347</v>
      </c>
      <c r="C405">
        <v>20</v>
      </c>
      <c r="D405" t="s">
        <v>41</v>
      </c>
      <c r="E405" t="s">
        <v>453</v>
      </c>
      <c r="F405">
        <v>94</v>
      </c>
      <c r="G405">
        <v>35</v>
      </c>
      <c r="H405">
        <f t="shared" si="81"/>
        <v>0.37234042553191488</v>
      </c>
      <c r="I405">
        <v>0</v>
      </c>
      <c r="J405">
        <v>2</v>
      </c>
      <c r="K405">
        <v>8</v>
      </c>
      <c r="L405">
        <v>20</v>
      </c>
      <c r="M405">
        <v>0</v>
      </c>
      <c r="N405">
        <f t="shared" si="73"/>
        <v>30</v>
      </c>
      <c r="O405">
        <f t="shared" si="74"/>
        <v>0</v>
      </c>
      <c r="P405">
        <f t="shared" si="75"/>
        <v>6.6666666666666666E-2</v>
      </c>
      <c r="Q405">
        <f t="shared" si="76"/>
        <v>0.26666666666666666</v>
      </c>
      <c r="R405">
        <f t="shared" si="77"/>
        <v>0.66666666666666663</v>
      </c>
      <c r="S405">
        <f t="shared" si="78"/>
        <v>0</v>
      </c>
      <c r="T405">
        <f t="shared" si="79"/>
        <v>0.66666666666666663</v>
      </c>
      <c r="U405" t="str">
        <f t="shared" si="80"/>
        <v>Reagan</v>
      </c>
    </row>
    <row r="406" spans="1:21" x14ac:dyDescent="0.3">
      <c r="A406" t="str">
        <f t="shared" si="72"/>
        <v>20-007</v>
      </c>
      <c r="B406" t="s">
        <v>348</v>
      </c>
      <c r="C406">
        <v>20</v>
      </c>
      <c r="D406" t="s">
        <v>41</v>
      </c>
      <c r="E406" t="s">
        <v>453</v>
      </c>
      <c r="F406">
        <v>2204</v>
      </c>
      <c r="G406">
        <v>1189</v>
      </c>
      <c r="H406">
        <f t="shared" si="81"/>
        <v>0.53947368421052633</v>
      </c>
      <c r="I406">
        <v>86</v>
      </c>
      <c r="J406">
        <v>283</v>
      </c>
      <c r="K406">
        <v>242</v>
      </c>
      <c r="L406">
        <v>507</v>
      </c>
      <c r="M406">
        <v>14</v>
      </c>
      <c r="N406">
        <f t="shared" si="73"/>
        <v>1132</v>
      </c>
      <c r="O406">
        <f t="shared" si="74"/>
        <v>7.5971731448763249E-2</v>
      </c>
      <c r="P406">
        <f t="shared" si="75"/>
        <v>0.25</v>
      </c>
      <c r="Q406">
        <f t="shared" si="76"/>
        <v>0.21378091872791519</v>
      </c>
      <c r="R406">
        <f t="shared" si="77"/>
        <v>0.44787985865724383</v>
      </c>
      <c r="S406">
        <f t="shared" si="78"/>
        <v>1.2367491166077738E-2</v>
      </c>
      <c r="T406">
        <f t="shared" si="79"/>
        <v>0.44787985865724383</v>
      </c>
      <c r="U406" t="str">
        <f t="shared" si="80"/>
        <v>Reagan</v>
      </c>
    </row>
    <row r="407" spans="1:21" x14ac:dyDescent="0.3">
      <c r="A407" t="str">
        <f t="shared" si="72"/>
        <v>20-008</v>
      </c>
      <c r="B407" t="s">
        <v>349</v>
      </c>
      <c r="C407">
        <v>20</v>
      </c>
      <c r="D407" t="s">
        <v>41</v>
      </c>
      <c r="E407" t="s">
        <v>453</v>
      </c>
      <c r="F407">
        <v>1131</v>
      </c>
      <c r="G407">
        <v>430</v>
      </c>
      <c r="H407">
        <f t="shared" si="81"/>
        <v>0.38019451812555261</v>
      </c>
      <c r="I407">
        <v>15</v>
      </c>
      <c r="J407">
        <v>69</v>
      </c>
      <c r="K407">
        <v>36</v>
      </c>
      <c r="L407">
        <v>298</v>
      </c>
      <c r="M407">
        <v>0</v>
      </c>
      <c r="N407">
        <f t="shared" si="73"/>
        <v>418</v>
      </c>
      <c r="O407">
        <f t="shared" si="74"/>
        <v>3.5885167464114832E-2</v>
      </c>
      <c r="P407">
        <f t="shared" si="75"/>
        <v>0.16507177033492823</v>
      </c>
      <c r="Q407">
        <f t="shared" si="76"/>
        <v>8.6124401913875603E-2</v>
      </c>
      <c r="R407">
        <f t="shared" si="77"/>
        <v>0.71291866028708128</v>
      </c>
      <c r="S407">
        <f t="shared" si="78"/>
        <v>0</v>
      </c>
      <c r="T407">
        <f t="shared" si="79"/>
        <v>0.71291866028708128</v>
      </c>
      <c r="U407" t="str">
        <f t="shared" si="80"/>
        <v>Reagan</v>
      </c>
    </row>
    <row r="408" spans="1:21" x14ac:dyDescent="0.3">
      <c r="A408" t="str">
        <f t="shared" si="72"/>
        <v>20-009</v>
      </c>
      <c r="B408" t="s">
        <v>350</v>
      </c>
      <c r="C408">
        <v>20</v>
      </c>
      <c r="D408" t="s">
        <v>41</v>
      </c>
      <c r="E408" t="s">
        <v>453</v>
      </c>
      <c r="F408">
        <v>615</v>
      </c>
      <c r="G408">
        <v>326</v>
      </c>
      <c r="H408">
        <f t="shared" si="81"/>
        <v>0.53008130081300808</v>
      </c>
      <c r="I408">
        <v>31</v>
      </c>
      <c r="J408">
        <v>89</v>
      </c>
      <c r="K408">
        <v>86</v>
      </c>
      <c r="L408">
        <v>105</v>
      </c>
      <c r="M408">
        <v>5</v>
      </c>
      <c r="N408">
        <f t="shared" si="73"/>
        <v>316</v>
      </c>
      <c r="O408">
        <f t="shared" si="74"/>
        <v>9.8101265822784806E-2</v>
      </c>
      <c r="P408">
        <f t="shared" si="75"/>
        <v>0.28164556962025317</v>
      </c>
      <c r="Q408">
        <f t="shared" si="76"/>
        <v>0.27215189873417722</v>
      </c>
      <c r="R408">
        <f t="shared" si="77"/>
        <v>0.33227848101265822</v>
      </c>
      <c r="S408">
        <f t="shared" si="78"/>
        <v>1.5822784810126583E-2</v>
      </c>
      <c r="T408">
        <f t="shared" si="79"/>
        <v>0.33227848101265822</v>
      </c>
      <c r="U408" t="str">
        <f t="shared" si="80"/>
        <v>Reagan</v>
      </c>
    </row>
    <row r="409" spans="1:21" x14ac:dyDescent="0.3">
      <c r="A409" t="str">
        <f t="shared" si="72"/>
        <v>20-010</v>
      </c>
      <c r="B409" t="s">
        <v>351</v>
      </c>
      <c r="C409">
        <v>20</v>
      </c>
      <c r="D409" t="s">
        <v>41</v>
      </c>
      <c r="E409" t="s">
        <v>453</v>
      </c>
      <c r="F409">
        <v>850</v>
      </c>
      <c r="G409">
        <v>380</v>
      </c>
      <c r="H409">
        <f t="shared" si="81"/>
        <v>0.44705882352941179</v>
      </c>
      <c r="I409">
        <v>15</v>
      </c>
      <c r="J409">
        <v>78</v>
      </c>
      <c r="K409">
        <v>70</v>
      </c>
      <c r="L409">
        <v>200</v>
      </c>
      <c r="M409">
        <v>2</v>
      </c>
      <c r="N409">
        <f t="shared" si="73"/>
        <v>365</v>
      </c>
      <c r="O409">
        <f t="shared" si="74"/>
        <v>4.1095890410958902E-2</v>
      </c>
      <c r="P409">
        <f t="shared" si="75"/>
        <v>0.21369863013698631</v>
      </c>
      <c r="Q409">
        <f t="shared" si="76"/>
        <v>0.19178082191780821</v>
      </c>
      <c r="R409">
        <f t="shared" si="77"/>
        <v>0.54794520547945202</v>
      </c>
      <c r="S409">
        <f t="shared" si="78"/>
        <v>5.4794520547945206E-3</v>
      </c>
      <c r="T409">
        <f t="shared" si="79"/>
        <v>0.54794520547945202</v>
      </c>
      <c r="U409" t="str">
        <f t="shared" si="80"/>
        <v>Reagan</v>
      </c>
    </row>
    <row r="410" spans="1:21" x14ac:dyDescent="0.3">
      <c r="A410" t="str">
        <f t="shared" si="72"/>
        <v>20-011</v>
      </c>
      <c r="B410" t="s">
        <v>352</v>
      </c>
      <c r="C410">
        <v>20</v>
      </c>
      <c r="D410" t="s">
        <v>41</v>
      </c>
      <c r="E410" t="s">
        <v>453</v>
      </c>
      <c r="F410">
        <v>859</v>
      </c>
      <c r="G410">
        <v>318</v>
      </c>
      <c r="H410">
        <f t="shared" si="81"/>
        <v>0.37019790454016299</v>
      </c>
      <c r="I410">
        <v>14</v>
      </c>
      <c r="J410">
        <v>80</v>
      </c>
      <c r="K410">
        <v>53</v>
      </c>
      <c r="L410">
        <v>127</v>
      </c>
      <c r="M410">
        <v>5</v>
      </c>
      <c r="N410">
        <f t="shared" si="73"/>
        <v>279</v>
      </c>
      <c r="O410">
        <f t="shared" si="74"/>
        <v>5.0179211469534052E-2</v>
      </c>
      <c r="P410">
        <f t="shared" si="75"/>
        <v>0.28673835125448027</v>
      </c>
      <c r="Q410">
        <f t="shared" si="76"/>
        <v>0.18996415770609318</v>
      </c>
      <c r="R410">
        <f t="shared" si="77"/>
        <v>0.45519713261648748</v>
      </c>
      <c r="S410">
        <f t="shared" si="78"/>
        <v>1.7921146953405017E-2</v>
      </c>
      <c r="T410">
        <f t="shared" si="79"/>
        <v>0.45519713261648748</v>
      </c>
      <c r="U410" t="str">
        <f t="shared" si="80"/>
        <v>Reagan</v>
      </c>
    </row>
    <row r="411" spans="1:21" x14ac:dyDescent="0.3">
      <c r="A411" t="str">
        <f t="shared" si="72"/>
        <v>20-012</v>
      </c>
      <c r="B411" t="s">
        <v>353</v>
      </c>
      <c r="C411">
        <v>20</v>
      </c>
      <c r="D411" t="s">
        <v>41</v>
      </c>
      <c r="E411" t="s">
        <v>453</v>
      </c>
      <c r="F411">
        <v>694</v>
      </c>
      <c r="G411">
        <v>280</v>
      </c>
      <c r="H411">
        <f t="shared" si="81"/>
        <v>0.40345821325648418</v>
      </c>
      <c r="I411">
        <v>14</v>
      </c>
      <c r="J411">
        <v>68</v>
      </c>
      <c r="K411">
        <v>39</v>
      </c>
      <c r="L411">
        <v>114</v>
      </c>
      <c r="M411">
        <v>4</v>
      </c>
      <c r="N411">
        <f t="shared" si="73"/>
        <v>239</v>
      </c>
      <c r="O411">
        <f t="shared" si="74"/>
        <v>5.8577405857740586E-2</v>
      </c>
      <c r="P411">
        <f t="shared" si="75"/>
        <v>0.28451882845188287</v>
      </c>
      <c r="Q411">
        <f t="shared" si="76"/>
        <v>0.16317991631799164</v>
      </c>
      <c r="R411">
        <f t="shared" si="77"/>
        <v>0.47698744769874479</v>
      </c>
      <c r="S411">
        <f t="shared" si="78"/>
        <v>1.6736401673640166E-2</v>
      </c>
      <c r="T411">
        <f t="shared" si="79"/>
        <v>0.47698744769874479</v>
      </c>
      <c r="U411" t="str">
        <f t="shared" si="80"/>
        <v>Reagan</v>
      </c>
    </row>
    <row r="412" spans="1:21" x14ac:dyDescent="0.3">
      <c r="A412" t="str">
        <f t="shared" si="72"/>
        <v>20-013</v>
      </c>
      <c r="B412" t="s">
        <v>354</v>
      </c>
      <c r="C412">
        <v>20</v>
      </c>
      <c r="D412" t="s">
        <v>41</v>
      </c>
      <c r="E412" t="s">
        <v>453</v>
      </c>
      <c r="F412">
        <v>876</v>
      </c>
      <c r="G412">
        <v>412</v>
      </c>
      <c r="H412">
        <f t="shared" si="81"/>
        <v>0.47031963470319632</v>
      </c>
      <c r="I412">
        <v>15</v>
      </c>
      <c r="J412">
        <v>90</v>
      </c>
      <c r="K412">
        <v>55</v>
      </c>
      <c r="L412">
        <v>171</v>
      </c>
      <c r="M412">
        <v>3</v>
      </c>
      <c r="N412">
        <f t="shared" si="73"/>
        <v>334</v>
      </c>
      <c r="O412">
        <f t="shared" si="74"/>
        <v>4.4910179640718563E-2</v>
      </c>
      <c r="P412">
        <f t="shared" si="75"/>
        <v>0.26946107784431139</v>
      </c>
      <c r="Q412">
        <f t="shared" si="76"/>
        <v>0.16467065868263472</v>
      </c>
      <c r="R412">
        <f t="shared" si="77"/>
        <v>0.5119760479041916</v>
      </c>
      <c r="S412">
        <f t="shared" si="78"/>
        <v>8.9820359281437123E-3</v>
      </c>
      <c r="T412">
        <f t="shared" si="79"/>
        <v>0.5119760479041916</v>
      </c>
      <c r="U412" t="str">
        <f t="shared" si="80"/>
        <v>Reagan</v>
      </c>
    </row>
    <row r="413" spans="1:21" x14ac:dyDescent="0.3">
      <c r="A413" t="str">
        <f t="shared" si="72"/>
        <v>20-014</v>
      </c>
      <c r="B413" t="s">
        <v>355</v>
      </c>
      <c r="C413">
        <v>20</v>
      </c>
      <c r="D413" t="s">
        <v>41</v>
      </c>
      <c r="E413" t="s">
        <v>453</v>
      </c>
      <c r="F413">
        <v>1200</v>
      </c>
      <c r="G413">
        <v>525</v>
      </c>
      <c r="H413">
        <f t="shared" si="81"/>
        <v>0.4375</v>
      </c>
      <c r="I413">
        <v>26</v>
      </c>
      <c r="J413">
        <v>116</v>
      </c>
      <c r="K413">
        <v>96</v>
      </c>
      <c r="L413">
        <v>261</v>
      </c>
      <c r="M413">
        <v>3</v>
      </c>
      <c r="N413">
        <f t="shared" si="73"/>
        <v>502</v>
      </c>
      <c r="O413">
        <f t="shared" si="74"/>
        <v>5.1792828685258967E-2</v>
      </c>
      <c r="P413">
        <f t="shared" si="75"/>
        <v>0.23107569721115537</v>
      </c>
      <c r="Q413">
        <f t="shared" si="76"/>
        <v>0.19123505976095617</v>
      </c>
      <c r="R413">
        <f t="shared" si="77"/>
        <v>0.51992031872509958</v>
      </c>
      <c r="S413">
        <f t="shared" si="78"/>
        <v>5.9760956175298804E-3</v>
      </c>
      <c r="T413">
        <f t="shared" si="79"/>
        <v>0.51992031872509958</v>
      </c>
      <c r="U413" t="str">
        <f t="shared" si="80"/>
        <v>Reagan</v>
      </c>
    </row>
    <row r="414" spans="1:21" x14ac:dyDescent="0.3">
      <c r="A414" t="str">
        <f t="shared" si="72"/>
        <v>20-015</v>
      </c>
      <c r="B414" t="s">
        <v>356</v>
      </c>
      <c r="C414">
        <v>20</v>
      </c>
      <c r="D414" t="s">
        <v>41</v>
      </c>
      <c r="E414" t="s">
        <v>453</v>
      </c>
      <c r="F414">
        <v>776</v>
      </c>
      <c r="G414">
        <v>371</v>
      </c>
      <c r="H414">
        <f t="shared" si="81"/>
        <v>0.47809278350515466</v>
      </c>
      <c r="I414">
        <v>20</v>
      </c>
      <c r="J414">
        <v>75</v>
      </c>
      <c r="K414">
        <v>47</v>
      </c>
      <c r="L414">
        <v>212</v>
      </c>
      <c r="M414">
        <v>6</v>
      </c>
      <c r="N414">
        <f t="shared" si="73"/>
        <v>360</v>
      </c>
      <c r="O414">
        <f t="shared" si="74"/>
        <v>5.5555555555555552E-2</v>
      </c>
      <c r="P414">
        <f t="shared" si="75"/>
        <v>0.20833333333333334</v>
      </c>
      <c r="Q414">
        <f t="shared" si="76"/>
        <v>0.13055555555555556</v>
      </c>
      <c r="R414">
        <f t="shared" si="77"/>
        <v>0.58888888888888891</v>
      </c>
      <c r="S414">
        <f t="shared" si="78"/>
        <v>1.6666666666666666E-2</v>
      </c>
      <c r="T414">
        <f t="shared" si="79"/>
        <v>0.58888888888888891</v>
      </c>
      <c r="U414" t="str">
        <f t="shared" si="80"/>
        <v>Reagan</v>
      </c>
    </row>
    <row r="415" spans="1:21" x14ac:dyDescent="0.3">
      <c r="A415" t="str">
        <f t="shared" si="72"/>
        <v>20-016</v>
      </c>
      <c r="B415" t="s">
        <v>357</v>
      </c>
      <c r="C415">
        <v>20</v>
      </c>
      <c r="D415" t="s">
        <v>41</v>
      </c>
      <c r="E415" t="s">
        <v>453</v>
      </c>
      <c r="F415">
        <v>1502</v>
      </c>
      <c r="G415">
        <v>927</v>
      </c>
      <c r="H415">
        <f t="shared" si="81"/>
        <v>0.61717709720372838</v>
      </c>
      <c r="I415">
        <v>26</v>
      </c>
      <c r="J415">
        <v>133</v>
      </c>
      <c r="K415">
        <v>117</v>
      </c>
      <c r="L415">
        <v>542</v>
      </c>
      <c r="M415">
        <v>4</v>
      </c>
      <c r="N415">
        <f t="shared" si="73"/>
        <v>822</v>
      </c>
      <c r="O415">
        <f t="shared" si="74"/>
        <v>3.1630170316301706E-2</v>
      </c>
      <c r="P415">
        <f t="shared" si="75"/>
        <v>0.16180048661800486</v>
      </c>
      <c r="Q415">
        <f t="shared" si="76"/>
        <v>0.14233576642335766</v>
      </c>
      <c r="R415">
        <f t="shared" si="77"/>
        <v>0.65936739659367394</v>
      </c>
      <c r="S415">
        <f t="shared" si="78"/>
        <v>4.8661800486618006E-3</v>
      </c>
      <c r="T415">
        <f t="shared" si="79"/>
        <v>0.65936739659367394</v>
      </c>
      <c r="U415" t="str">
        <f t="shared" si="80"/>
        <v>Reagan</v>
      </c>
    </row>
    <row r="416" spans="1:21" x14ac:dyDescent="0.3">
      <c r="A416" t="str">
        <f t="shared" si="72"/>
        <v>20-017</v>
      </c>
      <c r="B416" t="s">
        <v>358</v>
      </c>
      <c r="C416">
        <v>20</v>
      </c>
      <c r="D416" t="s">
        <v>41</v>
      </c>
      <c r="E416" t="s">
        <v>453</v>
      </c>
      <c r="F416">
        <v>698</v>
      </c>
      <c r="G416">
        <v>296</v>
      </c>
      <c r="H416">
        <f t="shared" si="81"/>
        <v>0.42406876790830944</v>
      </c>
      <c r="I416">
        <v>12</v>
      </c>
      <c r="J416">
        <v>59</v>
      </c>
      <c r="K416">
        <v>39</v>
      </c>
      <c r="L416">
        <v>127</v>
      </c>
      <c r="M416">
        <v>1</v>
      </c>
      <c r="N416">
        <f t="shared" si="73"/>
        <v>238</v>
      </c>
      <c r="O416">
        <f t="shared" si="74"/>
        <v>5.0420168067226892E-2</v>
      </c>
      <c r="P416">
        <f t="shared" si="75"/>
        <v>0.24789915966386555</v>
      </c>
      <c r="Q416">
        <f t="shared" si="76"/>
        <v>0.1638655462184874</v>
      </c>
      <c r="R416">
        <f t="shared" si="77"/>
        <v>0.53361344537815125</v>
      </c>
      <c r="S416">
        <f t="shared" si="78"/>
        <v>4.2016806722689074E-3</v>
      </c>
      <c r="T416">
        <f t="shared" si="79"/>
        <v>0.53361344537815125</v>
      </c>
      <c r="U416" t="str">
        <f t="shared" si="80"/>
        <v>Reagan</v>
      </c>
    </row>
    <row r="417" spans="1:21" x14ac:dyDescent="0.3">
      <c r="A417" t="str">
        <f t="shared" si="72"/>
        <v>20-018</v>
      </c>
      <c r="B417" t="s">
        <v>359</v>
      </c>
      <c r="C417">
        <v>20</v>
      </c>
      <c r="D417" t="s">
        <v>41</v>
      </c>
      <c r="E417" t="s">
        <v>453</v>
      </c>
      <c r="F417">
        <v>535</v>
      </c>
      <c r="G417">
        <v>257</v>
      </c>
      <c r="H417">
        <f t="shared" si="81"/>
        <v>0.48037383177570092</v>
      </c>
      <c r="I417">
        <v>5</v>
      </c>
      <c r="J417">
        <v>82</v>
      </c>
      <c r="K417">
        <v>23</v>
      </c>
      <c r="L417">
        <v>73</v>
      </c>
      <c r="M417">
        <v>1</v>
      </c>
      <c r="N417">
        <f t="shared" si="73"/>
        <v>184</v>
      </c>
      <c r="O417">
        <f t="shared" si="74"/>
        <v>2.717391304347826E-2</v>
      </c>
      <c r="P417">
        <f t="shared" si="75"/>
        <v>0.44565217391304346</v>
      </c>
      <c r="Q417">
        <f t="shared" si="76"/>
        <v>0.125</v>
      </c>
      <c r="R417">
        <f t="shared" si="77"/>
        <v>0.39673913043478259</v>
      </c>
      <c r="S417">
        <f t="shared" si="78"/>
        <v>5.434782608695652E-3</v>
      </c>
      <c r="T417">
        <f t="shared" si="79"/>
        <v>2.4456521739130435</v>
      </c>
      <c r="U417" t="str">
        <f t="shared" si="80"/>
        <v>Carter</v>
      </c>
    </row>
    <row r="418" spans="1:21" x14ac:dyDescent="0.3">
      <c r="A418" t="str">
        <f t="shared" si="72"/>
        <v>20-019</v>
      </c>
      <c r="B418" t="s">
        <v>360</v>
      </c>
      <c r="C418">
        <v>20</v>
      </c>
      <c r="D418" t="s">
        <v>41</v>
      </c>
      <c r="E418" t="s">
        <v>453</v>
      </c>
      <c r="F418">
        <v>861</v>
      </c>
      <c r="G418">
        <v>309</v>
      </c>
      <c r="H418">
        <f t="shared" si="81"/>
        <v>0.35888501742160278</v>
      </c>
      <c r="I418">
        <v>7</v>
      </c>
      <c r="J418">
        <v>119</v>
      </c>
      <c r="K418">
        <v>44</v>
      </c>
      <c r="L418">
        <v>108</v>
      </c>
      <c r="M418">
        <v>1</v>
      </c>
      <c r="N418">
        <f t="shared" si="73"/>
        <v>279</v>
      </c>
      <c r="O418">
        <f t="shared" si="74"/>
        <v>2.5089605734767026E-2</v>
      </c>
      <c r="P418">
        <f t="shared" si="75"/>
        <v>0.4265232974910394</v>
      </c>
      <c r="Q418">
        <f t="shared" si="76"/>
        <v>0.15770609318996415</v>
      </c>
      <c r="R418">
        <f t="shared" si="77"/>
        <v>0.38709677419354838</v>
      </c>
      <c r="S418">
        <f t="shared" si="78"/>
        <v>3.5842293906810036E-3</v>
      </c>
      <c r="T418">
        <f t="shared" si="79"/>
        <v>2.4265232974910393</v>
      </c>
      <c r="U418" t="str">
        <f t="shared" si="80"/>
        <v>Carter</v>
      </c>
    </row>
    <row r="419" spans="1:21" x14ac:dyDescent="0.3">
      <c r="A419" t="str">
        <f t="shared" si="72"/>
        <v>20-020</v>
      </c>
      <c r="B419" t="s">
        <v>361</v>
      </c>
      <c r="C419">
        <v>20</v>
      </c>
      <c r="D419" t="s">
        <v>41</v>
      </c>
      <c r="E419" t="s">
        <v>453</v>
      </c>
      <c r="F419">
        <v>974</v>
      </c>
      <c r="G419">
        <v>360</v>
      </c>
      <c r="H419">
        <f t="shared" si="81"/>
        <v>0.36960985626283366</v>
      </c>
      <c r="I419">
        <v>17</v>
      </c>
      <c r="J419">
        <v>97</v>
      </c>
      <c r="K419">
        <v>66</v>
      </c>
      <c r="L419">
        <v>140</v>
      </c>
      <c r="M419">
        <v>1</v>
      </c>
      <c r="N419">
        <f t="shared" si="73"/>
        <v>321</v>
      </c>
      <c r="O419">
        <f t="shared" si="74"/>
        <v>5.2959501557632398E-2</v>
      </c>
      <c r="P419">
        <f t="shared" si="75"/>
        <v>0.30218068535825543</v>
      </c>
      <c r="Q419">
        <f t="shared" si="76"/>
        <v>0.20560747663551401</v>
      </c>
      <c r="R419">
        <f t="shared" si="77"/>
        <v>0.43613707165109034</v>
      </c>
      <c r="S419">
        <f t="shared" si="78"/>
        <v>3.1152647975077881E-3</v>
      </c>
      <c r="T419">
        <f t="shared" si="79"/>
        <v>0.43613707165109034</v>
      </c>
      <c r="U419" t="str">
        <f t="shared" si="80"/>
        <v>Reagan</v>
      </c>
    </row>
    <row r="420" spans="1:21" x14ac:dyDescent="0.3">
      <c r="A420" t="str">
        <f t="shared" si="72"/>
        <v>20-021</v>
      </c>
      <c r="B420" t="s">
        <v>362</v>
      </c>
      <c r="C420">
        <v>20</v>
      </c>
      <c r="D420" t="s">
        <v>41</v>
      </c>
      <c r="E420" t="s">
        <v>453</v>
      </c>
      <c r="F420">
        <v>1031</v>
      </c>
      <c r="G420">
        <v>564</v>
      </c>
      <c r="H420">
        <f t="shared" si="81"/>
        <v>0.54704170708050437</v>
      </c>
      <c r="I420">
        <v>25</v>
      </c>
      <c r="J420">
        <v>106</v>
      </c>
      <c r="K420">
        <v>96</v>
      </c>
      <c r="L420">
        <v>263</v>
      </c>
      <c r="M420">
        <v>2</v>
      </c>
      <c r="N420">
        <f t="shared" si="73"/>
        <v>492</v>
      </c>
      <c r="O420">
        <f t="shared" si="74"/>
        <v>5.08130081300813E-2</v>
      </c>
      <c r="P420">
        <f t="shared" si="75"/>
        <v>0.21544715447154472</v>
      </c>
      <c r="Q420">
        <f t="shared" si="76"/>
        <v>0.1951219512195122</v>
      </c>
      <c r="R420">
        <f t="shared" si="77"/>
        <v>0.53455284552845528</v>
      </c>
      <c r="S420">
        <f t="shared" si="78"/>
        <v>4.0650406504065045E-3</v>
      </c>
      <c r="T420">
        <f t="shared" si="79"/>
        <v>0.53455284552845528</v>
      </c>
      <c r="U420" t="str">
        <f t="shared" si="80"/>
        <v>Reagan</v>
      </c>
    </row>
    <row r="421" spans="1:21" x14ac:dyDescent="0.3">
      <c r="A421" t="str">
        <f t="shared" si="72"/>
        <v>20-022</v>
      </c>
      <c r="B421" t="s">
        <v>363</v>
      </c>
      <c r="C421">
        <v>20</v>
      </c>
      <c r="D421" t="s">
        <v>41</v>
      </c>
      <c r="E421" t="s">
        <v>453</v>
      </c>
      <c r="F421">
        <v>1225</v>
      </c>
      <c r="G421">
        <v>639</v>
      </c>
      <c r="H421">
        <f t="shared" si="81"/>
        <v>0.52163265306122453</v>
      </c>
      <c r="I421">
        <v>20</v>
      </c>
      <c r="J421">
        <v>110</v>
      </c>
      <c r="K421">
        <v>126</v>
      </c>
      <c r="L421">
        <v>353</v>
      </c>
      <c r="M421">
        <v>4</v>
      </c>
      <c r="N421">
        <f t="shared" si="73"/>
        <v>613</v>
      </c>
      <c r="O421">
        <f t="shared" si="74"/>
        <v>3.2626427406199018E-2</v>
      </c>
      <c r="P421">
        <f t="shared" si="75"/>
        <v>0.17944535073409462</v>
      </c>
      <c r="Q421">
        <f t="shared" si="76"/>
        <v>0.20554649265905384</v>
      </c>
      <c r="R421">
        <f t="shared" si="77"/>
        <v>0.57585644371941269</v>
      </c>
      <c r="S421">
        <f t="shared" si="78"/>
        <v>6.5252854812398045E-3</v>
      </c>
      <c r="T421">
        <f t="shared" si="79"/>
        <v>0.57585644371941269</v>
      </c>
      <c r="U421" t="str">
        <f t="shared" si="80"/>
        <v>Reagan</v>
      </c>
    </row>
    <row r="422" spans="1:21" x14ac:dyDescent="0.3">
      <c r="A422" t="str">
        <f t="shared" si="72"/>
        <v>20-023</v>
      </c>
      <c r="B422" t="s">
        <v>364</v>
      </c>
      <c r="C422">
        <v>20</v>
      </c>
      <c r="D422" t="s">
        <v>41</v>
      </c>
      <c r="E422" t="s">
        <v>453</v>
      </c>
      <c r="F422">
        <v>640</v>
      </c>
      <c r="G422">
        <v>315</v>
      </c>
      <c r="H422">
        <f t="shared" si="81"/>
        <v>0.4921875</v>
      </c>
      <c r="I422">
        <v>9</v>
      </c>
      <c r="J422">
        <v>65</v>
      </c>
      <c r="K422">
        <v>54</v>
      </c>
      <c r="L422">
        <v>169</v>
      </c>
      <c r="M422">
        <v>1</v>
      </c>
      <c r="N422">
        <f t="shared" si="73"/>
        <v>298</v>
      </c>
      <c r="O422">
        <f t="shared" si="74"/>
        <v>3.0201342281879196E-2</v>
      </c>
      <c r="P422">
        <f t="shared" si="75"/>
        <v>0.21812080536912751</v>
      </c>
      <c r="Q422">
        <f t="shared" si="76"/>
        <v>0.18120805369127516</v>
      </c>
      <c r="R422">
        <f t="shared" si="77"/>
        <v>0.56711409395973156</v>
      </c>
      <c r="S422">
        <f t="shared" si="78"/>
        <v>3.3557046979865771E-3</v>
      </c>
      <c r="T422">
        <f t="shared" si="79"/>
        <v>0.56711409395973156</v>
      </c>
      <c r="U422" t="str">
        <f t="shared" si="80"/>
        <v>Reagan</v>
      </c>
    </row>
    <row r="423" spans="1:21" x14ac:dyDescent="0.3">
      <c r="A423" t="str">
        <f t="shared" si="72"/>
        <v>20-024</v>
      </c>
      <c r="B423" t="s">
        <v>365</v>
      </c>
      <c r="C423">
        <v>20</v>
      </c>
      <c r="D423" t="s">
        <v>41</v>
      </c>
      <c r="E423" t="s">
        <v>453</v>
      </c>
      <c r="F423">
        <v>70</v>
      </c>
      <c r="G423">
        <v>51</v>
      </c>
      <c r="H423">
        <f t="shared" si="81"/>
        <v>0.72857142857142854</v>
      </c>
      <c r="I423">
        <v>2</v>
      </c>
      <c r="J423">
        <v>15</v>
      </c>
      <c r="K423">
        <v>4</v>
      </c>
      <c r="L423">
        <v>21</v>
      </c>
      <c r="M423">
        <v>0</v>
      </c>
      <c r="N423">
        <f t="shared" si="73"/>
        <v>42</v>
      </c>
      <c r="O423">
        <f t="shared" si="74"/>
        <v>4.7619047619047616E-2</v>
      </c>
      <c r="P423">
        <f t="shared" si="75"/>
        <v>0.35714285714285715</v>
      </c>
      <c r="Q423">
        <f t="shared" si="76"/>
        <v>9.5238095238095233E-2</v>
      </c>
      <c r="R423">
        <f t="shared" si="77"/>
        <v>0.5</v>
      </c>
      <c r="S423">
        <f t="shared" si="78"/>
        <v>0</v>
      </c>
      <c r="T423">
        <f t="shared" si="79"/>
        <v>0.5</v>
      </c>
      <c r="U423" t="str">
        <f t="shared" si="80"/>
        <v>Reagan</v>
      </c>
    </row>
    <row r="424" spans="1:21" x14ac:dyDescent="0.3">
      <c r="A424" t="str">
        <f t="shared" si="72"/>
        <v>20-025</v>
      </c>
      <c r="B424" t="s">
        <v>366</v>
      </c>
      <c r="C424">
        <v>20</v>
      </c>
      <c r="D424" t="s">
        <v>41</v>
      </c>
      <c r="E424" t="s">
        <v>453</v>
      </c>
      <c r="F424">
        <v>1161</v>
      </c>
      <c r="G424">
        <v>704</v>
      </c>
      <c r="H424">
        <f t="shared" si="81"/>
        <v>0.60637381567614124</v>
      </c>
      <c r="I424">
        <v>46</v>
      </c>
      <c r="J424">
        <v>174</v>
      </c>
      <c r="K424">
        <v>125</v>
      </c>
      <c r="L424">
        <v>313</v>
      </c>
      <c r="M424">
        <v>10</v>
      </c>
      <c r="N424">
        <f t="shared" si="73"/>
        <v>668</v>
      </c>
      <c r="O424">
        <f t="shared" si="74"/>
        <v>6.8862275449101798E-2</v>
      </c>
      <c r="P424">
        <f t="shared" si="75"/>
        <v>0.26047904191616766</v>
      </c>
      <c r="Q424">
        <f t="shared" si="76"/>
        <v>0.18712574850299402</v>
      </c>
      <c r="R424">
        <f t="shared" si="77"/>
        <v>0.46856287425149701</v>
      </c>
      <c r="S424">
        <f t="shared" si="78"/>
        <v>1.4970059880239521E-2</v>
      </c>
      <c r="T424">
        <f t="shared" si="79"/>
        <v>0.46856287425149701</v>
      </c>
      <c r="U424" t="str">
        <f t="shared" si="80"/>
        <v>Reagan</v>
      </c>
    </row>
    <row r="425" spans="1:21" x14ac:dyDescent="0.3">
      <c r="A425" t="str">
        <f t="shared" si="72"/>
        <v>20-026</v>
      </c>
      <c r="B425" t="s">
        <v>367</v>
      </c>
      <c r="C425">
        <v>20</v>
      </c>
      <c r="D425" t="s">
        <v>41</v>
      </c>
      <c r="E425" t="s">
        <v>452</v>
      </c>
      <c r="F425">
        <v>239</v>
      </c>
      <c r="G425">
        <v>102</v>
      </c>
      <c r="H425">
        <f t="shared" si="81"/>
        <v>0.42677824267782427</v>
      </c>
      <c r="I425">
        <v>6</v>
      </c>
      <c r="J425">
        <v>16</v>
      </c>
      <c r="K425">
        <v>2</v>
      </c>
      <c r="L425">
        <v>63</v>
      </c>
      <c r="M425">
        <v>0</v>
      </c>
      <c r="N425">
        <f t="shared" si="73"/>
        <v>87</v>
      </c>
      <c r="O425">
        <f t="shared" si="74"/>
        <v>6.8965517241379309E-2</v>
      </c>
      <c r="P425">
        <f t="shared" si="75"/>
        <v>0.18390804597701149</v>
      </c>
      <c r="Q425">
        <f t="shared" si="76"/>
        <v>2.2988505747126436E-2</v>
      </c>
      <c r="R425">
        <f t="shared" si="77"/>
        <v>0.72413793103448276</v>
      </c>
      <c r="S425">
        <f t="shared" si="78"/>
        <v>0</v>
      </c>
      <c r="T425">
        <f t="shared" si="79"/>
        <v>0.72413793103448276</v>
      </c>
      <c r="U425" t="str">
        <f t="shared" si="80"/>
        <v>Reagan</v>
      </c>
    </row>
    <row r="426" spans="1:21" x14ac:dyDescent="0.3">
      <c r="A426" t="str">
        <f t="shared" si="72"/>
        <v>20-027</v>
      </c>
      <c r="B426" t="s">
        <v>368</v>
      </c>
      <c r="C426">
        <v>20</v>
      </c>
      <c r="D426" t="s">
        <v>41</v>
      </c>
      <c r="E426" t="s">
        <v>453</v>
      </c>
      <c r="F426">
        <v>1237</v>
      </c>
      <c r="G426">
        <v>417</v>
      </c>
      <c r="H426">
        <f t="shared" si="81"/>
        <v>0.33710590137429264</v>
      </c>
      <c r="I426">
        <v>27</v>
      </c>
      <c r="J426">
        <v>95</v>
      </c>
      <c r="K426">
        <v>25</v>
      </c>
      <c r="L426">
        <v>249</v>
      </c>
      <c r="M426">
        <v>0</v>
      </c>
      <c r="N426">
        <f t="shared" si="73"/>
        <v>396</v>
      </c>
      <c r="O426">
        <f t="shared" si="74"/>
        <v>6.8181818181818177E-2</v>
      </c>
      <c r="P426">
        <f t="shared" si="75"/>
        <v>0.23989898989898989</v>
      </c>
      <c r="Q426">
        <f t="shared" si="76"/>
        <v>6.3131313131313135E-2</v>
      </c>
      <c r="R426">
        <f t="shared" si="77"/>
        <v>0.62878787878787878</v>
      </c>
      <c r="S426">
        <f t="shared" si="78"/>
        <v>0</v>
      </c>
      <c r="T426">
        <f t="shared" si="79"/>
        <v>0.62878787878787878</v>
      </c>
      <c r="U426" t="str">
        <f t="shared" si="80"/>
        <v>Reagan</v>
      </c>
    </row>
    <row r="427" spans="1:21" x14ac:dyDescent="0.3">
      <c r="A427" t="str">
        <f t="shared" si="72"/>
        <v>20-028</v>
      </c>
      <c r="B427" t="s">
        <v>369</v>
      </c>
      <c r="C427">
        <v>20</v>
      </c>
      <c r="D427" t="s">
        <v>41</v>
      </c>
      <c r="E427" t="s">
        <v>453</v>
      </c>
      <c r="F427">
        <v>347</v>
      </c>
      <c r="G427">
        <v>159</v>
      </c>
      <c r="H427">
        <f t="shared" si="81"/>
        <v>0.45821325648414984</v>
      </c>
      <c r="I427">
        <v>6</v>
      </c>
      <c r="J427">
        <v>22</v>
      </c>
      <c r="K427">
        <v>54</v>
      </c>
      <c r="L427">
        <v>60</v>
      </c>
      <c r="M427">
        <v>0</v>
      </c>
      <c r="N427">
        <f t="shared" si="73"/>
        <v>142</v>
      </c>
      <c r="O427">
        <f t="shared" si="74"/>
        <v>4.2253521126760563E-2</v>
      </c>
      <c r="P427">
        <f t="shared" si="75"/>
        <v>0.15492957746478872</v>
      </c>
      <c r="Q427">
        <f t="shared" si="76"/>
        <v>0.38028169014084506</v>
      </c>
      <c r="R427">
        <f t="shared" si="77"/>
        <v>0.42253521126760563</v>
      </c>
      <c r="S427">
        <f t="shared" si="78"/>
        <v>0</v>
      </c>
      <c r="T427">
        <f t="shared" si="79"/>
        <v>0.42253521126760563</v>
      </c>
      <c r="U427" t="str">
        <f t="shared" si="80"/>
        <v>Reagan</v>
      </c>
    </row>
    <row r="428" spans="1:21" x14ac:dyDescent="0.3">
      <c r="A428" t="str">
        <f t="shared" si="72"/>
        <v>20-029</v>
      </c>
      <c r="B428" t="s">
        <v>370</v>
      </c>
      <c r="C428">
        <v>20</v>
      </c>
      <c r="D428" t="s">
        <v>41</v>
      </c>
      <c r="E428" t="s">
        <v>453</v>
      </c>
      <c r="F428">
        <v>1286</v>
      </c>
      <c r="G428">
        <v>690</v>
      </c>
      <c r="H428">
        <f t="shared" si="81"/>
        <v>0.53654743390357695</v>
      </c>
      <c r="I428">
        <v>38</v>
      </c>
      <c r="J428">
        <v>156</v>
      </c>
      <c r="K428">
        <v>127</v>
      </c>
      <c r="L428">
        <v>304</v>
      </c>
      <c r="M428">
        <v>3</v>
      </c>
      <c r="N428">
        <f t="shared" si="73"/>
        <v>628</v>
      </c>
      <c r="O428">
        <f t="shared" si="74"/>
        <v>6.0509554140127389E-2</v>
      </c>
      <c r="P428">
        <f t="shared" si="75"/>
        <v>0.24840764331210191</v>
      </c>
      <c r="Q428">
        <f t="shared" si="76"/>
        <v>0.20222929936305734</v>
      </c>
      <c r="R428">
        <f t="shared" si="77"/>
        <v>0.48407643312101911</v>
      </c>
      <c r="S428">
        <f t="shared" si="78"/>
        <v>4.7770700636942673E-3</v>
      </c>
      <c r="T428">
        <f t="shared" si="79"/>
        <v>0.48407643312101911</v>
      </c>
      <c r="U428" t="str">
        <f t="shared" si="80"/>
        <v>Reagan</v>
      </c>
    </row>
    <row r="429" spans="1:21" x14ac:dyDescent="0.3">
      <c r="A429" t="str">
        <f t="shared" si="72"/>
        <v>20-030</v>
      </c>
      <c r="B429" t="s">
        <v>371</v>
      </c>
      <c r="C429">
        <v>20</v>
      </c>
      <c r="D429" t="s">
        <v>41</v>
      </c>
      <c r="E429" t="s">
        <v>453</v>
      </c>
      <c r="F429">
        <v>834</v>
      </c>
      <c r="G429">
        <v>502</v>
      </c>
      <c r="H429">
        <f t="shared" si="81"/>
        <v>0.60191846522781778</v>
      </c>
      <c r="I429">
        <v>46</v>
      </c>
      <c r="J429">
        <v>145</v>
      </c>
      <c r="K429">
        <v>123</v>
      </c>
      <c r="L429">
        <v>130</v>
      </c>
      <c r="M429">
        <v>12</v>
      </c>
      <c r="N429">
        <f t="shared" si="73"/>
        <v>456</v>
      </c>
      <c r="O429">
        <f t="shared" si="74"/>
        <v>0.10087719298245613</v>
      </c>
      <c r="P429">
        <f t="shared" si="75"/>
        <v>0.31798245614035087</v>
      </c>
      <c r="Q429">
        <f t="shared" si="76"/>
        <v>0.26973684210526316</v>
      </c>
      <c r="R429">
        <f t="shared" si="77"/>
        <v>0.28508771929824561</v>
      </c>
      <c r="S429">
        <f t="shared" si="78"/>
        <v>2.6315789473684209E-2</v>
      </c>
      <c r="T429">
        <f t="shared" si="79"/>
        <v>2.317982456140351</v>
      </c>
      <c r="U429" t="str">
        <f t="shared" si="80"/>
        <v>Carter</v>
      </c>
    </row>
    <row r="430" spans="1:21" x14ac:dyDescent="0.3">
      <c r="A430" t="str">
        <f t="shared" si="72"/>
        <v>20-031</v>
      </c>
      <c r="B430" t="s">
        <v>372</v>
      </c>
      <c r="C430">
        <v>20</v>
      </c>
      <c r="D430" t="s">
        <v>41</v>
      </c>
      <c r="E430" t="s">
        <v>453</v>
      </c>
      <c r="F430">
        <v>1147</v>
      </c>
      <c r="G430">
        <v>588</v>
      </c>
      <c r="H430">
        <f t="shared" si="81"/>
        <v>0.51264167393199656</v>
      </c>
      <c r="I430">
        <v>18</v>
      </c>
      <c r="J430">
        <v>86</v>
      </c>
      <c r="K430">
        <v>115</v>
      </c>
      <c r="L430">
        <v>274</v>
      </c>
      <c r="M430">
        <v>1</v>
      </c>
      <c r="N430">
        <f t="shared" si="73"/>
        <v>494</v>
      </c>
      <c r="O430">
        <f t="shared" si="74"/>
        <v>3.643724696356275E-2</v>
      </c>
      <c r="P430">
        <f t="shared" si="75"/>
        <v>0.17408906882591094</v>
      </c>
      <c r="Q430">
        <f t="shared" si="76"/>
        <v>0.23279352226720648</v>
      </c>
      <c r="R430">
        <f t="shared" si="77"/>
        <v>0.55465587044534415</v>
      </c>
      <c r="S430">
        <f t="shared" si="78"/>
        <v>2.0242914979757085E-3</v>
      </c>
      <c r="T430">
        <f t="shared" si="79"/>
        <v>0.55465587044534415</v>
      </c>
      <c r="U430" t="str">
        <f t="shared" si="80"/>
        <v>Reagan</v>
      </c>
    </row>
    <row r="431" spans="1:21" x14ac:dyDescent="0.3">
      <c r="A431" t="str">
        <f t="shared" si="72"/>
        <v>20-032</v>
      </c>
      <c r="B431" t="s">
        <v>373</v>
      </c>
      <c r="C431">
        <v>20</v>
      </c>
      <c r="D431" t="s">
        <v>41</v>
      </c>
      <c r="E431" t="s">
        <v>453</v>
      </c>
      <c r="F431">
        <v>1293</v>
      </c>
      <c r="G431">
        <v>545</v>
      </c>
      <c r="H431">
        <f t="shared" si="81"/>
        <v>0.42150038669760248</v>
      </c>
      <c r="I431">
        <v>21</v>
      </c>
      <c r="J431">
        <v>101</v>
      </c>
      <c r="K431">
        <v>103</v>
      </c>
      <c r="L431">
        <v>280</v>
      </c>
      <c r="M431">
        <v>4</v>
      </c>
      <c r="N431">
        <f t="shared" si="73"/>
        <v>509</v>
      </c>
      <c r="O431">
        <f t="shared" si="74"/>
        <v>4.1257367387033402E-2</v>
      </c>
      <c r="P431">
        <f t="shared" si="75"/>
        <v>0.19842829076620824</v>
      </c>
      <c r="Q431">
        <f t="shared" si="76"/>
        <v>0.20235756385068762</v>
      </c>
      <c r="R431">
        <f t="shared" si="77"/>
        <v>0.55009823182711204</v>
      </c>
      <c r="S431">
        <f t="shared" si="78"/>
        <v>7.8585461689587421E-3</v>
      </c>
      <c r="T431">
        <f t="shared" si="79"/>
        <v>0.55009823182711204</v>
      </c>
      <c r="U431" t="str">
        <f t="shared" si="80"/>
        <v>Reagan</v>
      </c>
    </row>
    <row r="432" spans="1:21" x14ac:dyDescent="0.3">
      <c r="A432" t="str">
        <f t="shared" si="72"/>
        <v>20-033</v>
      </c>
      <c r="B432" t="s">
        <v>374</v>
      </c>
      <c r="C432">
        <v>20</v>
      </c>
      <c r="D432" t="s">
        <v>41</v>
      </c>
      <c r="E432" t="s">
        <v>453</v>
      </c>
      <c r="F432">
        <v>477</v>
      </c>
      <c r="G432">
        <v>256</v>
      </c>
      <c r="H432">
        <f t="shared" si="81"/>
        <v>0.5366876310272537</v>
      </c>
      <c r="I432">
        <v>15</v>
      </c>
      <c r="J432">
        <v>37</v>
      </c>
      <c r="K432">
        <v>50</v>
      </c>
      <c r="L432">
        <v>149</v>
      </c>
      <c r="M432">
        <v>1</v>
      </c>
      <c r="N432">
        <f t="shared" si="73"/>
        <v>252</v>
      </c>
      <c r="O432">
        <f t="shared" si="74"/>
        <v>5.9523809523809521E-2</v>
      </c>
      <c r="P432">
        <f t="shared" si="75"/>
        <v>0.14682539682539683</v>
      </c>
      <c r="Q432">
        <f t="shared" si="76"/>
        <v>0.1984126984126984</v>
      </c>
      <c r="R432">
        <f t="shared" si="77"/>
        <v>0.59126984126984128</v>
      </c>
      <c r="S432">
        <f t="shared" si="78"/>
        <v>3.968253968253968E-3</v>
      </c>
      <c r="T432">
        <f t="shared" si="79"/>
        <v>0.59126984126984128</v>
      </c>
      <c r="U432" t="str">
        <f t="shared" si="80"/>
        <v>Reagan</v>
      </c>
    </row>
    <row r="433" spans="1:21" x14ac:dyDescent="0.3">
      <c r="A433" t="str">
        <f t="shared" si="72"/>
        <v>20-034</v>
      </c>
      <c r="B433" t="s">
        <v>375</v>
      </c>
      <c r="C433">
        <v>20</v>
      </c>
      <c r="D433" t="s">
        <v>41</v>
      </c>
      <c r="E433" t="s">
        <v>453</v>
      </c>
      <c r="F433">
        <v>645</v>
      </c>
      <c r="G433">
        <v>320</v>
      </c>
      <c r="H433">
        <f t="shared" si="81"/>
        <v>0.49612403100775193</v>
      </c>
      <c r="I433">
        <v>10</v>
      </c>
      <c r="J433">
        <v>52</v>
      </c>
      <c r="K433">
        <v>82</v>
      </c>
      <c r="L433">
        <v>156</v>
      </c>
      <c r="M433">
        <v>2</v>
      </c>
      <c r="N433">
        <f t="shared" si="73"/>
        <v>302</v>
      </c>
      <c r="O433">
        <f t="shared" si="74"/>
        <v>3.3112582781456956E-2</v>
      </c>
      <c r="P433">
        <f t="shared" si="75"/>
        <v>0.17218543046357615</v>
      </c>
      <c r="Q433">
        <f t="shared" si="76"/>
        <v>0.27152317880794702</v>
      </c>
      <c r="R433">
        <f t="shared" si="77"/>
        <v>0.51655629139072845</v>
      </c>
      <c r="S433">
        <f t="shared" si="78"/>
        <v>6.6225165562913907E-3</v>
      </c>
      <c r="T433">
        <f t="shared" si="79"/>
        <v>0.51655629139072845</v>
      </c>
      <c r="U433" t="str">
        <f t="shared" si="80"/>
        <v>Reagan</v>
      </c>
    </row>
    <row r="434" spans="1:21" x14ac:dyDescent="0.3">
      <c r="A434" t="str">
        <f t="shared" si="72"/>
        <v>20-035</v>
      </c>
      <c r="B434" t="s">
        <v>376</v>
      </c>
      <c r="C434">
        <v>20</v>
      </c>
      <c r="D434" t="s">
        <v>41</v>
      </c>
      <c r="E434" t="s">
        <v>453</v>
      </c>
      <c r="F434">
        <v>1368</v>
      </c>
      <c r="G434">
        <v>831</v>
      </c>
      <c r="H434">
        <f t="shared" si="81"/>
        <v>0.60745614035087714</v>
      </c>
      <c r="I434">
        <v>20</v>
      </c>
      <c r="J434">
        <v>102</v>
      </c>
      <c r="K434">
        <v>176</v>
      </c>
      <c r="L434">
        <v>470</v>
      </c>
      <c r="M434">
        <v>7</v>
      </c>
      <c r="N434">
        <f t="shared" si="73"/>
        <v>775</v>
      </c>
      <c r="O434">
        <f t="shared" si="74"/>
        <v>2.5806451612903226E-2</v>
      </c>
      <c r="P434">
        <f t="shared" si="75"/>
        <v>0.13161290322580646</v>
      </c>
      <c r="Q434">
        <f t="shared" si="76"/>
        <v>0.2270967741935484</v>
      </c>
      <c r="R434">
        <f t="shared" si="77"/>
        <v>0.6064516129032258</v>
      </c>
      <c r="S434">
        <f t="shared" si="78"/>
        <v>9.0322580645161299E-3</v>
      </c>
      <c r="T434">
        <f t="shared" si="79"/>
        <v>0.6064516129032258</v>
      </c>
      <c r="U434" t="str">
        <f t="shared" si="80"/>
        <v>Reagan</v>
      </c>
    </row>
    <row r="435" spans="1:21" x14ac:dyDescent="0.3">
      <c r="A435" t="str">
        <f t="shared" si="72"/>
        <v>20-036</v>
      </c>
      <c r="B435" t="s">
        <v>377</v>
      </c>
      <c r="C435">
        <v>20</v>
      </c>
      <c r="D435" t="s">
        <v>41</v>
      </c>
      <c r="E435" t="s">
        <v>453</v>
      </c>
      <c r="F435">
        <v>535</v>
      </c>
      <c r="G435">
        <v>290</v>
      </c>
      <c r="H435">
        <f t="shared" si="81"/>
        <v>0.54205607476635509</v>
      </c>
      <c r="I435">
        <v>7</v>
      </c>
      <c r="J435">
        <v>36</v>
      </c>
      <c r="K435">
        <v>81</v>
      </c>
      <c r="L435">
        <v>155</v>
      </c>
      <c r="M435">
        <v>3</v>
      </c>
      <c r="N435">
        <f t="shared" si="73"/>
        <v>282</v>
      </c>
      <c r="O435">
        <f t="shared" si="74"/>
        <v>2.4822695035460994E-2</v>
      </c>
      <c r="P435">
        <f t="shared" si="75"/>
        <v>0.1276595744680851</v>
      </c>
      <c r="Q435">
        <f t="shared" si="76"/>
        <v>0.28723404255319152</v>
      </c>
      <c r="R435">
        <f t="shared" si="77"/>
        <v>0.54964539007092195</v>
      </c>
      <c r="S435">
        <f t="shared" si="78"/>
        <v>1.0638297872340425E-2</v>
      </c>
      <c r="T435">
        <f t="shared" si="79"/>
        <v>0.54964539007092195</v>
      </c>
      <c r="U435" t="str">
        <f t="shared" si="80"/>
        <v>Reagan</v>
      </c>
    </row>
    <row r="436" spans="1:21" x14ac:dyDescent="0.3">
      <c r="A436" t="str">
        <f t="shared" si="72"/>
        <v>20-037</v>
      </c>
      <c r="B436" t="s">
        <v>379</v>
      </c>
      <c r="C436">
        <v>20</v>
      </c>
      <c r="D436" t="s">
        <v>41</v>
      </c>
      <c r="E436" t="s">
        <v>453</v>
      </c>
      <c r="F436">
        <v>1280</v>
      </c>
      <c r="G436">
        <v>568</v>
      </c>
      <c r="H436">
        <f t="shared" si="81"/>
        <v>0.44374999999999998</v>
      </c>
      <c r="I436">
        <v>29</v>
      </c>
      <c r="J436">
        <v>130</v>
      </c>
      <c r="K436">
        <v>135</v>
      </c>
      <c r="L436">
        <v>239</v>
      </c>
      <c r="M436">
        <v>1</v>
      </c>
      <c r="N436">
        <f t="shared" si="73"/>
        <v>534</v>
      </c>
      <c r="O436">
        <f t="shared" si="74"/>
        <v>5.4307116104868915E-2</v>
      </c>
      <c r="P436">
        <f t="shared" si="75"/>
        <v>0.24344569288389514</v>
      </c>
      <c r="Q436">
        <f t="shared" si="76"/>
        <v>0.25280898876404495</v>
      </c>
      <c r="R436">
        <f t="shared" si="77"/>
        <v>0.44756554307116103</v>
      </c>
      <c r="S436">
        <f t="shared" si="78"/>
        <v>1.8726591760299626E-3</v>
      </c>
      <c r="T436">
        <f t="shared" si="79"/>
        <v>0.44756554307116103</v>
      </c>
      <c r="U436" t="str">
        <f t="shared" si="80"/>
        <v>Reagan</v>
      </c>
    </row>
    <row r="437" spans="1:21" x14ac:dyDescent="0.3">
      <c r="A437" t="str">
        <f t="shared" si="72"/>
        <v>20-038</v>
      </c>
      <c r="B437" t="s">
        <v>378</v>
      </c>
      <c r="C437">
        <v>20</v>
      </c>
      <c r="D437" t="s">
        <v>41</v>
      </c>
      <c r="E437" t="s">
        <v>453</v>
      </c>
      <c r="F437">
        <v>1232</v>
      </c>
      <c r="G437">
        <v>733</v>
      </c>
      <c r="H437">
        <f t="shared" si="81"/>
        <v>0.59496753246753242</v>
      </c>
      <c r="I437">
        <v>39</v>
      </c>
      <c r="J437">
        <v>161</v>
      </c>
      <c r="K437">
        <v>209</v>
      </c>
      <c r="L437">
        <v>303</v>
      </c>
      <c r="M437">
        <v>10</v>
      </c>
      <c r="N437">
        <f t="shared" si="73"/>
        <v>722</v>
      </c>
      <c r="O437">
        <f t="shared" si="74"/>
        <v>5.4016620498614956E-2</v>
      </c>
      <c r="P437">
        <f t="shared" si="75"/>
        <v>0.22299168975069253</v>
      </c>
      <c r="Q437">
        <f t="shared" si="76"/>
        <v>0.28947368421052633</v>
      </c>
      <c r="R437">
        <f t="shared" si="77"/>
        <v>0.41966759002770082</v>
      </c>
      <c r="S437">
        <f t="shared" si="78"/>
        <v>1.3850415512465374E-2</v>
      </c>
      <c r="T437">
        <f t="shared" si="79"/>
        <v>0.41966759002770082</v>
      </c>
      <c r="U437" t="str">
        <f t="shared" si="80"/>
        <v>Reagan</v>
      </c>
    </row>
    <row r="438" spans="1:21" x14ac:dyDescent="0.3">
      <c r="A438" t="str">
        <f t="shared" si="72"/>
        <v>20-039</v>
      </c>
      <c r="B438" t="s">
        <v>380</v>
      </c>
      <c r="C438">
        <v>20</v>
      </c>
      <c r="D438" t="s">
        <v>41</v>
      </c>
      <c r="E438" t="s">
        <v>453</v>
      </c>
      <c r="F438">
        <v>934</v>
      </c>
      <c r="G438">
        <v>539</v>
      </c>
      <c r="H438">
        <f t="shared" si="81"/>
        <v>0.57708779443254821</v>
      </c>
      <c r="I438">
        <v>19</v>
      </c>
      <c r="J438">
        <v>79</v>
      </c>
      <c r="K438">
        <v>124</v>
      </c>
      <c r="L438">
        <v>255</v>
      </c>
      <c r="M438">
        <v>2</v>
      </c>
      <c r="N438">
        <f t="shared" si="73"/>
        <v>479</v>
      </c>
      <c r="O438">
        <f t="shared" si="74"/>
        <v>3.9665970772442591E-2</v>
      </c>
      <c r="P438">
        <f t="shared" si="75"/>
        <v>0.1649269311064718</v>
      </c>
      <c r="Q438">
        <f t="shared" si="76"/>
        <v>0.25887265135699372</v>
      </c>
      <c r="R438">
        <f t="shared" si="77"/>
        <v>0.53235908141962418</v>
      </c>
      <c r="S438">
        <f t="shared" si="78"/>
        <v>4.1753653444676405E-3</v>
      </c>
      <c r="T438">
        <f t="shared" si="79"/>
        <v>0.53235908141962418</v>
      </c>
      <c r="U438" t="str">
        <f t="shared" si="80"/>
        <v>Reagan</v>
      </c>
    </row>
    <row r="439" spans="1:21" x14ac:dyDescent="0.3">
      <c r="A439" t="str">
        <f t="shared" si="72"/>
        <v>20-040</v>
      </c>
      <c r="B439" t="s">
        <v>381</v>
      </c>
      <c r="C439">
        <v>20</v>
      </c>
      <c r="D439" t="s">
        <v>41</v>
      </c>
      <c r="E439" t="s">
        <v>453</v>
      </c>
      <c r="F439">
        <v>1312</v>
      </c>
      <c r="G439">
        <v>773</v>
      </c>
      <c r="H439">
        <f t="shared" si="81"/>
        <v>0.58917682926829273</v>
      </c>
      <c r="I439">
        <v>44</v>
      </c>
      <c r="J439">
        <v>125</v>
      </c>
      <c r="K439">
        <v>149</v>
      </c>
      <c r="L439">
        <v>399</v>
      </c>
      <c r="M439">
        <v>6</v>
      </c>
      <c r="N439">
        <f t="shared" si="73"/>
        <v>723</v>
      </c>
      <c r="O439">
        <f t="shared" si="74"/>
        <v>6.0857538035961271E-2</v>
      </c>
      <c r="P439">
        <f t="shared" si="75"/>
        <v>0.17289073305670816</v>
      </c>
      <c r="Q439">
        <f t="shared" si="76"/>
        <v>0.20608575380359612</v>
      </c>
      <c r="R439">
        <f t="shared" si="77"/>
        <v>0.55186721991701249</v>
      </c>
      <c r="S439">
        <f t="shared" si="78"/>
        <v>8.2987551867219917E-3</v>
      </c>
      <c r="T439">
        <f t="shared" si="79"/>
        <v>0.55186721991701249</v>
      </c>
      <c r="U439" t="str">
        <f t="shared" si="80"/>
        <v>Reagan</v>
      </c>
    </row>
    <row r="440" spans="1:21" x14ac:dyDescent="0.3">
      <c r="A440" t="str">
        <f t="shared" si="72"/>
        <v>20-041</v>
      </c>
      <c r="B440" t="s">
        <v>382</v>
      </c>
      <c r="C440">
        <v>20</v>
      </c>
      <c r="D440" t="s">
        <v>41</v>
      </c>
      <c r="E440" t="s">
        <v>453</v>
      </c>
      <c r="F440">
        <v>507</v>
      </c>
      <c r="G440">
        <v>277</v>
      </c>
      <c r="H440">
        <f t="shared" si="81"/>
        <v>0.54635108481262329</v>
      </c>
      <c r="I440">
        <v>13</v>
      </c>
      <c r="J440">
        <v>41</v>
      </c>
      <c r="K440">
        <v>84</v>
      </c>
      <c r="L440">
        <v>126</v>
      </c>
      <c r="M440">
        <v>3</v>
      </c>
      <c r="N440">
        <f t="shared" si="73"/>
        <v>267</v>
      </c>
      <c r="O440">
        <f t="shared" si="74"/>
        <v>4.8689138576779027E-2</v>
      </c>
      <c r="P440">
        <f t="shared" si="75"/>
        <v>0.15355805243445692</v>
      </c>
      <c r="Q440">
        <f t="shared" si="76"/>
        <v>0.3146067415730337</v>
      </c>
      <c r="R440">
        <f t="shared" si="77"/>
        <v>0.47191011235955055</v>
      </c>
      <c r="S440">
        <f t="shared" si="78"/>
        <v>1.1235955056179775E-2</v>
      </c>
      <c r="T440">
        <f t="shared" si="79"/>
        <v>0.47191011235955055</v>
      </c>
      <c r="U440" t="str">
        <f t="shared" si="80"/>
        <v>Reagan</v>
      </c>
    </row>
    <row r="441" spans="1:21" x14ac:dyDescent="0.3">
      <c r="A441" t="str">
        <f t="shared" si="72"/>
        <v>20-042</v>
      </c>
      <c r="B441" t="s">
        <v>383</v>
      </c>
      <c r="C441">
        <v>20</v>
      </c>
      <c r="D441" t="s">
        <v>41</v>
      </c>
      <c r="E441" t="s">
        <v>453</v>
      </c>
      <c r="F441">
        <v>1436</v>
      </c>
      <c r="G441">
        <v>1104</v>
      </c>
      <c r="H441">
        <f t="shared" si="81"/>
        <v>0.76880222841225632</v>
      </c>
      <c r="I441">
        <v>101</v>
      </c>
      <c r="J441">
        <v>321</v>
      </c>
      <c r="K441">
        <v>123</v>
      </c>
      <c r="L441">
        <v>241</v>
      </c>
      <c r="M441">
        <v>6</v>
      </c>
      <c r="N441">
        <f t="shared" si="73"/>
        <v>792</v>
      </c>
      <c r="O441">
        <f t="shared" si="74"/>
        <v>0.12752525252525251</v>
      </c>
      <c r="P441">
        <f t="shared" si="75"/>
        <v>0.40530303030303028</v>
      </c>
      <c r="Q441">
        <f t="shared" si="76"/>
        <v>0.1553030303030303</v>
      </c>
      <c r="R441">
        <f t="shared" si="77"/>
        <v>0.30429292929292928</v>
      </c>
      <c r="S441">
        <f t="shared" si="78"/>
        <v>7.575757575757576E-3</v>
      </c>
      <c r="T441">
        <f t="shared" si="79"/>
        <v>2.4053030303030303</v>
      </c>
      <c r="U441" t="str">
        <f t="shared" si="80"/>
        <v>Carter</v>
      </c>
    </row>
    <row r="442" spans="1:21" x14ac:dyDescent="0.3">
      <c r="A442" t="str">
        <f t="shared" si="72"/>
        <v>20-043</v>
      </c>
      <c r="B442" t="s">
        <v>384</v>
      </c>
      <c r="C442">
        <v>20</v>
      </c>
      <c r="D442" t="s">
        <v>41</v>
      </c>
      <c r="E442" t="s">
        <v>453</v>
      </c>
      <c r="F442">
        <v>516</v>
      </c>
      <c r="G442">
        <v>312</v>
      </c>
      <c r="H442">
        <f t="shared" si="81"/>
        <v>0.60465116279069764</v>
      </c>
      <c r="I442">
        <v>34</v>
      </c>
      <c r="J442">
        <v>97</v>
      </c>
      <c r="K442">
        <v>39</v>
      </c>
      <c r="L442">
        <v>127</v>
      </c>
      <c r="M442">
        <v>3</v>
      </c>
      <c r="N442">
        <f t="shared" si="73"/>
        <v>300</v>
      </c>
      <c r="O442">
        <f t="shared" si="74"/>
        <v>0.11333333333333333</v>
      </c>
      <c r="P442">
        <f t="shared" si="75"/>
        <v>0.32333333333333331</v>
      </c>
      <c r="Q442">
        <f t="shared" si="76"/>
        <v>0.13</v>
      </c>
      <c r="R442">
        <f t="shared" si="77"/>
        <v>0.42333333333333334</v>
      </c>
      <c r="S442">
        <f t="shared" si="78"/>
        <v>0.01</v>
      </c>
      <c r="T442">
        <f t="shared" si="79"/>
        <v>0.42333333333333334</v>
      </c>
      <c r="U442" t="str">
        <f t="shared" si="80"/>
        <v>Reagan</v>
      </c>
    </row>
    <row r="443" spans="1:21" x14ac:dyDescent="0.3">
      <c r="A443" t="str">
        <f t="shared" si="72"/>
        <v>20-044</v>
      </c>
      <c r="B443" t="s">
        <v>38</v>
      </c>
      <c r="C443">
        <v>20</v>
      </c>
      <c r="D443" t="s">
        <v>42</v>
      </c>
      <c r="E443">
        <v>0</v>
      </c>
      <c r="F443">
        <v>0</v>
      </c>
      <c r="G443">
        <v>3145</v>
      </c>
      <c r="I443">
        <v>232</v>
      </c>
      <c r="J443">
        <v>769</v>
      </c>
      <c r="K443">
        <v>353</v>
      </c>
      <c r="L443">
        <v>1660</v>
      </c>
      <c r="M443">
        <v>42</v>
      </c>
      <c r="N443">
        <f t="shared" si="73"/>
        <v>3056</v>
      </c>
      <c r="O443">
        <f t="shared" si="74"/>
        <v>7.5916230366492143E-2</v>
      </c>
      <c r="P443">
        <f t="shared" si="75"/>
        <v>0.25163612565445026</v>
      </c>
      <c r="Q443">
        <f t="shared" si="76"/>
        <v>0.11551047120418848</v>
      </c>
      <c r="R443">
        <f t="shared" si="77"/>
        <v>0.54319371727748689</v>
      </c>
      <c r="S443">
        <f t="shared" si="78"/>
        <v>1.37434554973822E-2</v>
      </c>
      <c r="T443">
        <f t="shared" si="79"/>
        <v>0.54319371727748689</v>
      </c>
      <c r="U443" t="str">
        <f t="shared" si="80"/>
        <v>Reagan</v>
      </c>
    </row>
    <row r="444" spans="1:21" x14ac:dyDescent="0.3">
      <c r="A444" t="str">
        <f t="shared" si="72"/>
        <v>20-045</v>
      </c>
      <c r="B444" t="s">
        <v>39</v>
      </c>
      <c r="C444">
        <v>20</v>
      </c>
      <c r="D444" t="s">
        <v>43</v>
      </c>
      <c r="E444">
        <v>0</v>
      </c>
      <c r="F444">
        <v>0</v>
      </c>
      <c r="G444">
        <v>0</v>
      </c>
      <c r="I444">
        <v>98</v>
      </c>
      <c r="J444">
        <v>436</v>
      </c>
      <c r="K444">
        <v>378</v>
      </c>
      <c r="L444">
        <v>567</v>
      </c>
      <c r="M444">
        <v>21</v>
      </c>
      <c r="N444">
        <f t="shared" si="73"/>
        <v>1500</v>
      </c>
      <c r="O444">
        <f t="shared" si="74"/>
        <v>6.5333333333333327E-2</v>
      </c>
      <c r="P444">
        <f t="shared" si="75"/>
        <v>0.29066666666666668</v>
      </c>
      <c r="Q444">
        <f t="shared" si="76"/>
        <v>0.252</v>
      </c>
      <c r="R444">
        <f t="shared" si="77"/>
        <v>0.378</v>
      </c>
      <c r="S444">
        <f t="shared" si="78"/>
        <v>1.4E-2</v>
      </c>
      <c r="T444">
        <f t="shared" si="79"/>
        <v>0.378</v>
      </c>
      <c r="U444" t="str">
        <f t="shared" si="80"/>
        <v>Reagan</v>
      </c>
    </row>
    <row r="445" spans="1:21" x14ac:dyDescent="0.3">
      <c r="A445" t="str">
        <f t="shared" si="72"/>
        <v>20-046</v>
      </c>
      <c r="B445" t="s">
        <v>40</v>
      </c>
      <c r="C445">
        <v>20</v>
      </c>
      <c r="D445" t="s">
        <v>44</v>
      </c>
      <c r="E445">
        <v>0</v>
      </c>
      <c r="F445">
        <v>39840</v>
      </c>
      <c r="G445">
        <v>23386</v>
      </c>
      <c r="H445">
        <v>58.6</v>
      </c>
      <c r="I445">
        <v>1304</v>
      </c>
      <c r="J445">
        <v>5310</v>
      </c>
      <c r="K445">
        <v>4502</v>
      </c>
      <c r="L445">
        <v>11673</v>
      </c>
      <c r="M445">
        <v>210</v>
      </c>
      <c r="N445">
        <f t="shared" si="73"/>
        <v>22999</v>
      </c>
      <c r="O445">
        <f t="shared" si="74"/>
        <v>5.6698117309448237E-2</v>
      </c>
      <c r="P445">
        <f t="shared" si="75"/>
        <v>0.23087960346102004</v>
      </c>
      <c r="Q445">
        <f t="shared" si="76"/>
        <v>0.19574764120179139</v>
      </c>
      <c r="R445">
        <f t="shared" si="77"/>
        <v>0.50754380625244577</v>
      </c>
      <c r="S445">
        <f t="shared" si="78"/>
        <v>9.1308317752945775E-3</v>
      </c>
      <c r="T445">
        <f t="shared" si="79"/>
        <v>0.50754380625244577</v>
      </c>
      <c r="U445" t="str">
        <f t="shared" si="80"/>
        <v>Reagan</v>
      </c>
    </row>
    <row r="446" spans="1:21" x14ac:dyDescent="0.3">
      <c r="A446" t="str">
        <f t="shared" si="72"/>
        <v>21-001</v>
      </c>
      <c r="B446" t="s">
        <v>385</v>
      </c>
      <c r="C446">
        <v>21</v>
      </c>
      <c r="D446" t="s">
        <v>41</v>
      </c>
      <c r="E446" t="s">
        <v>454</v>
      </c>
      <c r="F446">
        <v>108</v>
      </c>
      <c r="G446">
        <v>67</v>
      </c>
      <c r="H446">
        <f t="shared" ref="H446:H461" si="82">G446/F446</f>
        <v>0.62037037037037035</v>
      </c>
      <c r="I446">
        <v>4</v>
      </c>
      <c r="J446">
        <v>33</v>
      </c>
      <c r="K446">
        <v>3</v>
      </c>
      <c r="L446">
        <v>18</v>
      </c>
      <c r="M446">
        <v>0</v>
      </c>
      <c r="N446">
        <f t="shared" si="73"/>
        <v>58</v>
      </c>
      <c r="O446">
        <f t="shared" si="74"/>
        <v>6.8965517241379309E-2</v>
      </c>
      <c r="P446">
        <f t="shared" si="75"/>
        <v>0.56896551724137934</v>
      </c>
      <c r="Q446">
        <f t="shared" si="76"/>
        <v>5.1724137931034482E-2</v>
      </c>
      <c r="R446">
        <f t="shared" si="77"/>
        <v>0.31034482758620691</v>
      </c>
      <c r="S446">
        <f t="shared" si="78"/>
        <v>0</v>
      </c>
      <c r="T446">
        <f t="shared" si="79"/>
        <v>2.5689655172413794</v>
      </c>
      <c r="U446" t="str">
        <f t="shared" si="80"/>
        <v>Carter</v>
      </c>
    </row>
    <row r="447" spans="1:21" x14ac:dyDescent="0.3">
      <c r="A447" t="str">
        <f t="shared" si="72"/>
        <v>21-002</v>
      </c>
      <c r="B447" t="s">
        <v>386</v>
      </c>
      <c r="C447">
        <v>21</v>
      </c>
      <c r="D447" t="s">
        <v>41</v>
      </c>
      <c r="E447" t="s">
        <v>455</v>
      </c>
      <c r="F447">
        <v>299</v>
      </c>
      <c r="G447">
        <v>69</v>
      </c>
      <c r="H447">
        <f t="shared" si="82"/>
        <v>0.23076923076923078</v>
      </c>
      <c r="I447">
        <v>9</v>
      </c>
      <c r="J447">
        <v>28</v>
      </c>
      <c r="K447">
        <v>0</v>
      </c>
      <c r="L447">
        <v>11</v>
      </c>
      <c r="M447">
        <v>0</v>
      </c>
      <c r="N447">
        <f t="shared" si="73"/>
        <v>48</v>
      </c>
      <c r="O447">
        <f t="shared" si="74"/>
        <v>0.1875</v>
      </c>
      <c r="P447">
        <f t="shared" si="75"/>
        <v>0.58333333333333337</v>
      </c>
      <c r="Q447">
        <f t="shared" si="76"/>
        <v>0</v>
      </c>
      <c r="R447">
        <f t="shared" si="77"/>
        <v>0.22916666666666666</v>
      </c>
      <c r="S447">
        <f t="shared" si="78"/>
        <v>0</v>
      </c>
      <c r="T447">
        <f t="shared" si="79"/>
        <v>2.5833333333333335</v>
      </c>
      <c r="U447" t="str">
        <f t="shared" si="80"/>
        <v>Carter</v>
      </c>
    </row>
    <row r="448" spans="1:21" x14ac:dyDescent="0.3">
      <c r="A448" t="str">
        <f t="shared" si="72"/>
        <v>21-003</v>
      </c>
      <c r="B448" t="s">
        <v>387</v>
      </c>
      <c r="C448">
        <v>21</v>
      </c>
      <c r="D448" t="s">
        <v>41</v>
      </c>
      <c r="E448" t="s">
        <v>455</v>
      </c>
      <c r="F448">
        <v>955</v>
      </c>
      <c r="G448">
        <v>535</v>
      </c>
      <c r="H448">
        <f t="shared" si="82"/>
        <v>0.56020942408376961</v>
      </c>
      <c r="I448">
        <v>67</v>
      </c>
      <c r="J448">
        <v>157</v>
      </c>
      <c r="K448">
        <v>23</v>
      </c>
      <c r="L448">
        <v>189</v>
      </c>
      <c r="M448">
        <v>0</v>
      </c>
      <c r="N448">
        <f t="shared" si="73"/>
        <v>436</v>
      </c>
      <c r="O448">
        <f t="shared" si="74"/>
        <v>0.1536697247706422</v>
      </c>
      <c r="P448">
        <f t="shared" si="75"/>
        <v>0.36009174311926606</v>
      </c>
      <c r="Q448">
        <f t="shared" si="76"/>
        <v>5.2752293577981654E-2</v>
      </c>
      <c r="R448">
        <f t="shared" si="77"/>
        <v>0.4334862385321101</v>
      </c>
      <c r="S448">
        <f t="shared" si="78"/>
        <v>0</v>
      </c>
      <c r="T448">
        <f t="shared" si="79"/>
        <v>0.4334862385321101</v>
      </c>
      <c r="U448" t="str">
        <f t="shared" si="80"/>
        <v>Reagan</v>
      </c>
    </row>
    <row r="449" spans="1:21" x14ac:dyDescent="0.3">
      <c r="A449" t="str">
        <f t="shared" si="72"/>
        <v>21-004</v>
      </c>
      <c r="B449" t="s">
        <v>388</v>
      </c>
      <c r="C449">
        <v>21</v>
      </c>
      <c r="D449" t="s">
        <v>41</v>
      </c>
      <c r="E449" t="s">
        <v>455</v>
      </c>
      <c r="F449">
        <v>113</v>
      </c>
      <c r="G449">
        <v>81</v>
      </c>
      <c r="H449">
        <f t="shared" si="82"/>
        <v>0.7168141592920354</v>
      </c>
      <c r="I449">
        <v>13</v>
      </c>
      <c r="J449">
        <v>23</v>
      </c>
      <c r="K449">
        <v>6</v>
      </c>
      <c r="L449">
        <v>14</v>
      </c>
      <c r="M449">
        <v>0</v>
      </c>
      <c r="N449">
        <f t="shared" si="73"/>
        <v>56</v>
      </c>
      <c r="O449">
        <f t="shared" si="74"/>
        <v>0.23214285714285715</v>
      </c>
      <c r="P449">
        <f t="shared" si="75"/>
        <v>0.4107142857142857</v>
      </c>
      <c r="Q449">
        <f t="shared" si="76"/>
        <v>0.10714285714285714</v>
      </c>
      <c r="R449">
        <f t="shared" si="77"/>
        <v>0.25</v>
      </c>
      <c r="S449">
        <f t="shared" si="78"/>
        <v>0</v>
      </c>
      <c r="T449">
        <f t="shared" si="79"/>
        <v>2.4107142857142856</v>
      </c>
      <c r="U449" t="str">
        <f t="shared" si="80"/>
        <v>Carter</v>
      </c>
    </row>
    <row r="450" spans="1:21" x14ac:dyDescent="0.3">
      <c r="A450" t="str">
        <f t="shared" ref="A450:A493" si="83">REPT("0",2-LEN(C450))&amp;C450&amp;"-"&amp;IF(C450=C449,REPT("0",3-LEN(RIGHT(A449,3)/1+1)),"00")&amp;IF(C450=C449,RIGHT(A449,3)/1+1,1)</f>
        <v>21-005</v>
      </c>
      <c r="B450" t="s">
        <v>389</v>
      </c>
      <c r="C450">
        <v>21</v>
      </c>
      <c r="D450" t="s">
        <v>41</v>
      </c>
      <c r="E450" t="s">
        <v>454</v>
      </c>
      <c r="F450">
        <v>37</v>
      </c>
      <c r="G450">
        <v>17</v>
      </c>
      <c r="H450">
        <f t="shared" si="82"/>
        <v>0.45945945945945948</v>
      </c>
      <c r="I450">
        <v>2</v>
      </c>
      <c r="J450">
        <v>7</v>
      </c>
      <c r="K450">
        <v>0</v>
      </c>
      <c r="L450">
        <v>4</v>
      </c>
      <c r="M450">
        <v>0</v>
      </c>
      <c r="N450">
        <f t="shared" si="73"/>
        <v>13</v>
      </c>
      <c r="O450">
        <f t="shared" si="74"/>
        <v>0.15384615384615385</v>
      </c>
      <c r="P450">
        <f t="shared" si="75"/>
        <v>0.53846153846153844</v>
      </c>
      <c r="Q450">
        <f t="shared" si="76"/>
        <v>0</v>
      </c>
      <c r="R450">
        <f t="shared" si="77"/>
        <v>0.30769230769230771</v>
      </c>
      <c r="S450">
        <f t="shared" si="78"/>
        <v>0</v>
      </c>
      <c r="T450">
        <f t="shared" si="79"/>
        <v>2.5384615384615383</v>
      </c>
      <c r="U450" t="str">
        <f t="shared" si="80"/>
        <v>Carter</v>
      </c>
    </row>
    <row r="451" spans="1:21" x14ac:dyDescent="0.3">
      <c r="A451" t="str">
        <f t="shared" si="83"/>
        <v>21-006</v>
      </c>
      <c r="B451" t="s">
        <v>390</v>
      </c>
      <c r="C451">
        <v>21</v>
      </c>
      <c r="D451" t="s">
        <v>41</v>
      </c>
      <c r="E451" t="s">
        <v>455</v>
      </c>
      <c r="F451">
        <v>189</v>
      </c>
      <c r="G451">
        <v>131</v>
      </c>
      <c r="H451">
        <f t="shared" si="82"/>
        <v>0.69312169312169314</v>
      </c>
      <c r="I451">
        <v>6</v>
      </c>
      <c r="J451">
        <v>32</v>
      </c>
      <c r="K451">
        <v>4</v>
      </c>
      <c r="L451">
        <v>39</v>
      </c>
      <c r="M451">
        <v>0</v>
      </c>
      <c r="N451">
        <f t="shared" ref="N451:N493" si="84">SUM(I451:M451)</f>
        <v>81</v>
      </c>
      <c r="O451">
        <f t="shared" ref="O451:O493" si="85">I451/$N451</f>
        <v>7.407407407407407E-2</v>
      </c>
      <c r="P451">
        <f t="shared" ref="P451:P493" si="86">J451/$N451</f>
        <v>0.39506172839506171</v>
      </c>
      <c r="Q451">
        <f t="shared" ref="Q451:Q493" si="87">K451/$N451</f>
        <v>4.9382716049382713E-2</v>
      </c>
      <c r="R451">
        <f t="shared" ref="R451:R493" si="88">L451/$N451</f>
        <v>0.48148148148148145</v>
      </c>
      <c r="S451">
        <f t="shared" ref="S451:S493" si="89">M451/$N451</f>
        <v>0</v>
      </c>
      <c r="T451">
        <f t="shared" ref="T451:T493" si="90">IF(N451=0,10,IF(MAX(I451:M451)=LARGE(I451:M451,2),9,IF(L451=MAX(I451:M451),R451,IF(I451=MAX(I451:M451),O451+1,IF(J451=MAX(I451:M451),P451+2,IF(K451=MAX(I451:M451),Q451+3,-1))))))</f>
        <v>0.48148148148148145</v>
      </c>
      <c r="U451" t="str">
        <f t="shared" ref="U451:U493" si="91">IF(N451=0,"No Votes",IF(MAX(I451:M451)=LARGE(I451:M451,2),"Tie",IF(L451=MAX(I451:M451),"Reagan",IF(I451=MAX(I451:M451),"Anderson",IF(J451=MAX(I451:M451),"Carter",IF(K451=MAX(I451:M451),"Clark",-1))))))</f>
        <v>Reagan</v>
      </c>
    </row>
    <row r="452" spans="1:21" x14ac:dyDescent="0.3">
      <c r="A452" t="str">
        <f t="shared" si="83"/>
        <v>21-007</v>
      </c>
      <c r="B452" t="s">
        <v>391</v>
      </c>
      <c r="C452">
        <v>21</v>
      </c>
      <c r="D452" t="s">
        <v>41</v>
      </c>
      <c r="E452" t="s">
        <v>454</v>
      </c>
      <c r="F452">
        <v>192</v>
      </c>
      <c r="G452">
        <v>125</v>
      </c>
      <c r="H452">
        <f t="shared" si="82"/>
        <v>0.65104166666666663</v>
      </c>
      <c r="I452">
        <v>13</v>
      </c>
      <c r="J452">
        <v>55</v>
      </c>
      <c r="K452">
        <v>1</v>
      </c>
      <c r="L452">
        <v>47</v>
      </c>
      <c r="M452">
        <v>0</v>
      </c>
      <c r="N452">
        <f t="shared" si="84"/>
        <v>116</v>
      </c>
      <c r="O452">
        <f t="shared" si="85"/>
        <v>0.11206896551724138</v>
      </c>
      <c r="P452">
        <f t="shared" si="86"/>
        <v>0.47413793103448276</v>
      </c>
      <c r="Q452">
        <f t="shared" si="87"/>
        <v>8.6206896551724137E-3</v>
      </c>
      <c r="R452">
        <f t="shared" si="88"/>
        <v>0.40517241379310343</v>
      </c>
      <c r="S452">
        <f t="shared" si="89"/>
        <v>0</v>
      </c>
      <c r="T452">
        <f t="shared" si="90"/>
        <v>2.4741379310344827</v>
      </c>
      <c r="U452" t="str">
        <f t="shared" si="91"/>
        <v>Carter</v>
      </c>
    </row>
    <row r="453" spans="1:21" x14ac:dyDescent="0.3">
      <c r="A453" t="str">
        <f t="shared" si="83"/>
        <v>21-008</v>
      </c>
      <c r="B453" t="s">
        <v>392</v>
      </c>
      <c r="C453">
        <v>21</v>
      </c>
      <c r="D453" t="s">
        <v>41</v>
      </c>
      <c r="E453" t="s">
        <v>454</v>
      </c>
      <c r="F453">
        <v>141</v>
      </c>
      <c r="G453">
        <v>100</v>
      </c>
      <c r="H453">
        <f t="shared" si="82"/>
        <v>0.70921985815602839</v>
      </c>
      <c r="I453">
        <v>7</v>
      </c>
      <c r="J453">
        <v>56</v>
      </c>
      <c r="K453">
        <v>1</v>
      </c>
      <c r="L453">
        <v>21</v>
      </c>
      <c r="M453">
        <v>0</v>
      </c>
      <c r="N453">
        <f t="shared" si="84"/>
        <v>85</v>
      </c>
      <c r="O453">
        <f t="shared" si="85"/>
        <v>8.2352941176470587E-2</v>
      </c>
      <c r="P453">
        <f t="shared" si="86"/>
        <v>0.6588235294117647</v>
      </c>
      <c r="Q453">
        <f t="shared" si="87"/>
        <v>1.1764705882352941E-2</v>
      </c>
      <c r="R453">
        <f t="shared" si="88"/>
        <v>0.24705882352941178</v>
      </c>
      <c r="S453">
        <f t="shared" si="89"/>
        <v>0</v>
      </c>
      <c r="T453">
        <f t="shared" si="90"/>
        <v>2.6588235294117646</v>
      </c>
      <c r="U453" t="str">
        <f t="shared" si="91"/>
        <v>Carter</v>
      </c>
    </row>
    <row r="454" spans="1:21" x14ac:dyDescent="0.3">
      <c r="A454" t="str">
        <f t="shared" si="83"/>
        <v>21-009</v>
      </c>
      <c r="B454" t="s">
        <v>393</v>
      </c>
      <c r="C454">
        <v>21</v>
      </c>
      <c r="D454" t="s">
        <v>41</v>
      </c>
      <c r="E454" t="s">
        <v>454</v>
      </c>
      <c r="F454">
        <v>974</v>
      </c>
      <c r="G454">
        <v>546</v>
      </c>
      <c r="H454">
        <f t="shared" si="82"/>
        <v>0.56057494866529778</v>
      </c>
      <c r="I454">
        <v>27</v>
      </c>
      <c r="J454">
        <v>159</v>
      </c>
      <c r="K454">
        <v>38</v>
      </c>
      <c r="L454">
        <v>221</v>
      </c>
      <c r="M454">
        <v>0</v>
      </c>
      <c r="N454">
        <f t="shared" si="84"/>
        <v>445</v>
      </c>
      <c r="O454">
        <f t="shared" si="85"/>
        <v>6.0674157303370786E-2</v>
      </c>
      <c r="P454">
        <f t="shared" si="86"/>
        <v>0.35730337078651686</v>
      </c>
      <c r="Q454">
        <f t="shared" si="87"/>
        <v>8.5393258426966295E-2</v>
      </c>
      <c r="R454">
        <f t="shared" si="88"/>
        <v>0.49662921348314609</v>
      </c>
      <c r="S454">
        <f t="shared" si="89"/>
        <v>0</v>
      </c>
      <c r="T454">
        <f t="shared" si="90"/>
        <v>0.49662921348314609</v>
      </c>
      <c r="U454" t="str">
        <f t="shared" si="91"/>
        <v>Reagan</v>
      </c>
    </row>
    <row r="455" spans="1:21" x14ac:dyDescent="0.3">
      <c r="A455" t="str">
        <f t="shared" si="83"/>
        <v>21-010</v>
      </c>
      <c r="B455" t="s">
        <v>394</v>
      </c>
      <c r="C455">
        <v>21</v>
      </c>
      <c r="D455" t="s">
        <v>41</v>
      </c>
      <c r="E455" t="s">
        <v>454</v>
      </c>
      <c r="F455">
        <v>124</v>
      </c>
      <c r="G455">
        <v>85</v>
      </c>
      <c r="H455">
        <f t="shared" si="82"/>
        <v>0.68548387096774188</v>
      </c>
      <c r="I455">
        <v>2</v>
      </c>
      <c r="J455">
        <v>29</v>
      </c>
      <c r="K455">
        <v>1</v>
      </c>
      <c r="L455">
        <v>30</v>
      </c>
      <c r="M455">
        <v>0</v>
      </c>
      <c r="N455">
        <f t="shared" si="84"/>
        <v>62</v>
      </c>
      <c r="O455">
        <f t="shared" si="85"/>
        <v>3.2258064516129031E-2</v>
      </c>
      <c r="P455">
        <f t="shared" si="86"/>
        <v>0.46774193548387094</v>
      </c>
      <c r="Q455">
        <f t="shared" si="87"/>
        <v>1.6129032258064516E-2</v>
      </c>
      <c r="R455">
        <f t="shared" si="88"/>
        <v>0.4838709677419355</v>
      </c>
      <c r="S455">
        <f t="shared" si="89"/>
        <v>0</v>
      </c>
      <c r="T455">
        <f t="shared" si="90"/>
        <v>0.4838709677419355</v>
      </c>
      <c r="U455" t="str">
        <f t="shared" si="91"/>
        <v>Reagan</v>
      </c>
    </row>
    <row r="456" spans="1:21" x14ac:dyDescent="0.3">
      <c r="A456" t="str">
        <f t="shared" si="83"/>
        <v>21-011</v>
      </c>
      <c r="B456" t="s">
        <v>395</v>
      </c>
      <c r="C456">
        <v>21</v>
      </c>
      <c r="D456" t="s">
        <v>41</v>
      </c>
      <c r="E456" t="s">
        <v>454</v>
      </c>
      <c r="F456">
        <v>253</v>
      </c>
      <c r="G456">
        <v>174</v>
      </c>
      <c r="H456">
        <f t="shared" si="82"/>
        <v>0.68774703557312256</v>
      </c>
      <c r="I456">
        <v>7</v>
      </c>
      <c r="J456">
        <v>91</v>
      </c>
      <c r="K456">
        <v>3</v>
      </c>
      <c r="L456">
        <v>51</v>
      </c>
      <c r="M456">
        <v>0</v>
      </c>
      <c r="N456">
        <f t="shared" si="84"/>
        <v>152</v>
      </c>
      <c r="O456">
        <f t="shared" si="85"/>
        <v>4.6052631578947366E-2</v>
      </c>
      <c r="P456">
        <f t="shared" si="86"/>
        <v>0.59868421052631582</v>
      </c>
      <c r="Q456">
        <f t="shared" si="87"/>
        <v>1.9736842105263157E-2</v>
      </c>
      <c r="R456">
        <f t="shared" si="88"/>
        <v>0.33552631578947367</v>
      </c>
      <c r="S456">
        <f t="shared" si="89"/>
        <v>0</v>
      </c>
      <c r="T456">
        <f t="shared" si="90"/>
        <v>2.5986842105263159</v>
      </c>
      <c r="U456" t="str">
        <f t="shared" si="91"/>
        <v>Carter</v>
      </c>
    </row>
    <row r="457" spans="1:21" x14ac:dyDescent="0.3">
      <c r="A457" t="str">
        <f t="shared" si="83"/>
        <v>21-012</v>
      </c>
      <c r="B457" t="s">
        <v>396</v>
      </c>
      <c r="C457">
        <v>21</v>
      </c>
      <c r="D457" t="s">
        <v>41</v>
      </c>
      <c r="E457" t="s">
        <v>455</v>
      </c>
      <c r="F457">
        <v>105</v>
      </c>
      <c r="G457">
        <v>65</v>
      </c>
      <c r="H457">
        <f t="shared" si="82"/>
        <v>0.61904761904761907</v>
      </c>
      <c r="I457">
        <v>2</v>
      </c>
      <c r="J457">
        <v>28</v>
      </c>
      <c r="K457">
        <v>3</v>
      </c>
      <c r="L457">
        <v>16</v>
      </c>
      <c r="M457">
        <v>0</v>
      </c>
      <c r="N457">
        <f t="shared" si="84"/>
        <v>49</v>
      </c>
      <c r="O457">
        <f t="shared" si="85"/>
        <v>4.0816326530612242E-2</v>
      </c>
      <c r="P457">
        <f t="shared" si="86"/>
        <v>0.5714285714285714</v>
      </c>
      <c r="Q457">
        <f t="shared" si="87"/>
        <v>6.1224489795918366E-2</v>
      </c>
      <c r="R457">
        <f t="shared" si="88"/>
        <v>0.32653061224489793</v>
      </c>
      <c r="S457">
        <f t="shared" si="89"/>
        <v>0</v>
      </c>
      <c r="T457">
        <f t="shared" si="90"/>
        <v>2.5714285714285712</v>
      </c>
      <c r="U457" t="str">
        <f t="shared" si="91"/>
        <v>Carter</v>
      </c>
    </row>
    <row r="458" spans="1:21" x14ac:dyDescent="0.3">
      <c r="A458" t="str">
        <f t="shared" si="83"/>
        <v>21-013</v>
      </c>
      <c r="B458" t="s">
        <v>397</v>
      </c>
      <c r="C458">
        <v>21</v>
      </c>
      <c r="D458" t="s">
        <v>41</v>
      </c>
      <c r="E458" t="s">
        <v>455</v>
      </c>
      <c r="F458">
        <v>192</v>
      </c>
      <c r="G458">
        <v>117</v>
      </c>
      <c r="H458">
        <f t="shared" si="82"/>
        <v>0.609375</v>
      </c>
      <c r="I458">
        <v>9</v>
      </c>
      <c r="J458">
        <v>70</v>
      </c>
      <c r="K458">
        <v>1</v>
      </c>
      <c r="L458">
        <v>34</v>
      </c>
      <c r="M458">
        <v>0</v>
      </c>
      <c r="N458">
        <f t="shared" si="84"/>
        <v>114</v>
      </c>
      <c r="O458">
        <f t="shared" si="85"/>
        <v>7.8947368421052627E-2</v>
      </c>
      <c r="P458">
        <f t="shared" si="86"/>
        <v>0.61403508771929827</v>
      </c>
      <c r="Q458">
        <f t="shared" si="87"/>
        <v>8.771929824561403E-3</v>
      </c>
      <c r="R458">
        <f t="shared" si="88"/>
        <v>0.2982456140350877</v>
      </c>
      <c r="S458">
        <f t="shared" si="89"/>
        <v>0</v>
      </c>
      <c r="T458">
        <f t="shared" si="90"/>
        <v>2.6140350877192984</v>
      </c>
      <c r="U458" t="str">
        <f t="shared" si="91"/>
        <v>Carter</v>
      </c>
    </row>
    <row r="459" spans="1:21" x14ac:dyDescent="0.3">
      <c r="A459" t="str">
        <f t="shared" si="83"/>
        <v>21-014</v>
      </c>
      <c r="B459" t="s">
        <v>398</v>
      </c>
      <c r="C459">
        <v>21</v>
      </c>
      <c r="D459" t="s">
        <v>41</v>
      </c>
      <c r="E459" t="s">
        <v>455</v>
      </c>
      <c r="F459">
        <v>43</v>
      </c>
      <c r="G459">
        <v>42</v>
      </c>
      <c r="H459">
        <f t="shared" si="82"/>
        <v>0.97674418604651159</v>
      </c>
      <c r="I459">
        <v>3</v>
      </c>
      <c r="J459">
        <v>14</v>
      </c>
      <c r="K459">
        <v>2</v>
      </c>
      <c r="L459">
        <v>13</v>
      </c>
      <c r="M459">
        <v>0</v>
      </c>
      <c r="N459">
        <f t="shared" si="84"/>
        <v>32</v>
      </c>
      <c r="O459">
        <f t="shared" si="85"/>
        <v>9.375E-2</v>
      </c>
      <c r="P459">
        <f t="shared" si="86"/>
        <v>0.4375</v>
      </c>
      <c r="Q459">
        <f t="shared" si="87"/>
        <v>6.25E-2</v>
      </c>
      <c r="R459">
        <f t="shared" si="88"/>
        <v>0.40625</v>
      </c>
      <c r="S459">
        <f t="shared" si="89"/>
        <v>0</v>
      </c>
      <c r="T459">
        <f t="shared" si="90"/>
        <v>2.4375</v>
      </c>
      <c r="U459" t="str">
        <f t="shared" si="91"/>
        <v>Carter</v>
      </c>
    </row>
    <row r="460" spans="1:21" x14ac:dyDescent="0.3">
      <c r="A460" t="str">
        <f t="shared" si="83"/>
        <v>21-015</v>
      </c>
      <c r="B460" t="s">
        <v>399</v>
      </c>
      <c r="C460">
        <v>21</v>
      </c>
      <c r="D460" t="s">
        <v>41</v>
      </c>
      <c r="E460" t="s">
        <v>454</v>
      </c>
      <c r="F460">
        <v>106</v>
      </c>
      <c r="G460">
        <v>69</v>
      </c>
      <c r="H460">
        <f t="shared" si="82"/>
        <v>0.65094339622641506</v>
      </c>
      <c r="I460">
        <v>8</v>
      </c>
      <c r="J460">
        <v>49</v>
      </c>
      <c r="K460">
        <v>0</v>
      </c>
      <c r="L460">
        <v>5</v>
      </c>
      <c r="M460">
        <v>0</v>
      </c>
      <c r="N460">
        <f t="shared" si="84"/>
        <v>62</v>
      </c>
      <c r="O460">
        <f t="shared" si="85"/>
        <v>0.12903225806451613</v>
      </c>
      <c r="P460">
        <f t="shared" si="86"/>
        <v>0.79032258064516125</v>
      </c>
      <c r="Q460">
        <f t="shared" si="87"/>
        <v>0</v>
      </c>
      <c r="R460">
        <f t="shared" si="88"/>
        <v>8.0645161290322578E-2</v>
      </c>
      <c r="S460">
        <f t="shared" si="89"/>
        <v>0</v>
      </c>
      <c r="T460">
        <f t="shared" si="90"/>
        <v>2.790322580645161</v>
      </c>
      <c r="U460" t="str">
        <f t="shared" si="91"/>
        <v>Carter</v>
      </c>
    </row>
    <row r="461" spans="1:21" x14ac:dyDescent="0.3">
      <c r="A461" t="str">
        <f t="shared" si="83"/>
        <v>21-016</v>
      </c>
      <c r="B461" t="s">
        <v>400</v>
      </c>
      <c r="C461">
        <v>21</v>
      </c>
      <c r="D461" t="s">
        <v>41</v>
      </c>
      <c r="E461" t="s">
        <v>455</v>
      </c>
      <c r="F461">
        <v>182</v>
      </c>
      <c r="G461">
        <v>159</v>
      </c>
      <c r="H461">
        <f t="shared" si="82"/>
        <v>0.87362637362637363</v>
      </c>
      <c r="I461">
        <v>9</v>
      </c>
      <c r="J461">
        <v>41</v>
      </c>
      <c r="K461">
        <v>5</v>
      </c>
      <c r="L461">
        <v>83</v>
      </c>
      <c r="M461">
        <v>0</v>
      </c>
      <c r="N461">
        <f t="shared" si="84"/>
        <v>138</v>
      </c>
      <c r="O461">
        <f t="shared" si="85"/>
        <v>6.5217391304347824E-2</v>
      </c>
      <c r="P461">
        <f t="shared" si="86"/>
        <v>0.29710144927536231</v>
      </c>
      <c r="Q461">
        <f t="shared" si="87"/>
        <v>3.6231884057971016E-2</v>
      </c>
      <c r="R461">
        <f t="shared" si="88"/>
        <v>0.60144927536231885</v>
      </c>
      <c r="S461">
        <f t="shared" si="89"/>
        <v>0</v>
      </c>
      <c r="T461">
        <f t="shared" si="90"/>
        <v>0.60144927536231885</v>
      </c>
      <c r="U461" t="str">
        <f t="shared" si="91"/>
        <v>Reagan</v>
      </c>
    </row>
    <row r="462" spans="1:21" x14ac:dyDescent="0.3">
      <c r="A462" t="str">
        <f t="shared" si="83"/>
        <v>21-017</v>
      </c>
      <c r="B462" t="s">
        <v>38</v>
      </c>
      <c r="C462">
        <v>21</v>
      </c>
      <c r="D462" t="s">
        <v>42</v>
      </c>
      <c r="E462">
        <v>0</v>
      </c>
      <c r="F462">
        <v>0</v>
      </c>
      <c r="G462">
        <v>202</v>
      </c>
      <c r="I462">
        <v>22</v>
      </c>
      <c r="J462">
        <v>52</v>
      </c>
      <c r="K462">
        <v>13</v>
      </c>
      <c r="L462">
        <v>107</v>
      </c>
      <c r="M462">
        <v>3</v>
      </c>
      <c r="N462">
        <f t="shared" si="84"/>
        <v>197</v>
      </c>
      <c r="O462">
        <f t="shared" si="85"/>
        <v>0.1116751269035533</v>
      </c>
      <c r="P462">
        <f t="shared" si="86"/>
        <v>0.26395939086294418</v>
      </c>
      <c r="Q462">
        <f t="shared" si="87"/>
        <v>6.5989847715736044E-2</v>
      </c>
      <c r="R462">
        <f t="shared" si="88"/>
        <v>0.54314720812182737</v>
      </c>
      <c r="S462">
        <f t="shared" si="89"/>
        <v>1.5228426395939087E-2</v>
      </c>
      <c r="T462">
        <f t="shared" si="90"/>
        <v>0.54314720812182737</v>
      </c>
      <c r="U462" t="str">
        <f t="shared" si="91"/>
        <v>Reagan</v>
      </c>
    </row>
    <row r="463" spans="1:21" x14ac:dyDescent="0.3">
      <c r="A463" t="str">
        <f t="shared" si="83"/>
        <v>21-018</v>
      </c>
      <c r="B463" t="s">
        <v>39</v>
      </c>
      <c r="C463">
        <v>21</v>
      </c>
      <c r="D463" t="s">
        <v>43</v>
      </c>
      <c r="E463">
        <v>0</v>
      </c>
      <c r="F463">
        <v>0</v>
      </c>
      <c r="G463">
        <v>0</v>
      </c>
      <c r="I463">
        <v>13</v>
      </c>
      <c r="J463">
        <v>98</v>
      </c>
      <c r="K463">
        <v>8</v>
      </c>
      <c r="L463">
        <v>107</v>
      </c>
      <c r="M463">
        <v>3</v>
      </c>
      <c r="N463">
        <f t="shared" si="84"/>
        <v>229</v>
      </c>
      <c r="O463">
        <f t="shared" si="85"/>
        <v>5.6768558951965066E-2</v>
      </c>
      <c r="P463">
        <f t="shared" si="86"/>
        <v>0.42794759825327511</v>
      </c>
      <c r="Q463">
        <f t="shared" si="87"/>
        <v>3.4934497816593885E-2</v>
      </c>
      <c r="R463">
        <f t="shared" si="88"/>
        <v>0.46724890829694321</v>
      </c>
      <c r="S463">
        <f t="shared" si="89"/>
        <v>1.3100436681222707E-2</v>
      </c>
      <c r="T463">
        <f t="shared" si="90"/>
        <v>0.46724890829694321</v>
      </c>
      <c r="U463" t="str">
        <f t="shared" si="91"/>
        <v>Reagan</v>
      </c>
    </row>
    <row r="464" spans="1:21" x14ac:dyDescent="0.3">
      <c r="A464" t="str">
        <f t="shared" si="83"/>
        <v>21-019</v>
      </c>
      <c r="B464" t="s">
        <v>40</v>
      </c>
      <c r="C464">
        <v>21</v>
      </c>
      <c r="D464" t="s">
        <v>44</v>
      </c>
      <c r="E464">
        <v>0</v>
      </c>
      <c r="F464">
        <v>4013</v>
      </c>
      <c r="G464">
        <v>2584</v>
      </c>
      <c r="H464">
        <v>64.3</v>
      </c>
      <c r="I464">
        <v>223</v>
      </c>
      <c r="J464">
        <v>1022</v>
      </c>
      <c r="K464">
        <v>112</v>
      </c>
      <c r="L464">
        <v>1010</v>
      </c>
      <c r="M464">
        <v>6</v>
      </c>
      <c r="N464">
        <f t="shared" si="84"/>
        <v>2373</v>
      </c>
      <c r="O464">
        <f t="shared" si="85"/>
        <v>9.3973872734934683E-2</v>
      </c>
      <c r="P464">
        <f t="shared" si="86"/>
        <v>0.43067846607669619</v>
      </c>
      <c r="Q464">
        <f t="shared" si="87"/>
        <v>4.71976401179941E-2</v>
      </c>
      <c r="R464">
        <f t="shared" si="88"/>
        <v>0.42562157606405393</v>
      </c>
      <c r="S464">
        <f t="shared" si="89"/>
        <v>2.5284450063211127E-3</v>
      </c>
      <c r="T464">
        <f t="shared" si="90"/>
        <v>2.4306784660766962</v>
      </c>
      <c r="U464" t="str">
        <f t="shared" si="91"/>
        <v>Carter</v>
      </c>
    </row>
    <row r="465" spans="1:21" x14ac:dyDescent="0.3">
      <c r="A465" t="str">
        <f t="shared" si="83"/>
        <v>22-001</v>
      </c>
      <c r="B465" t="s">
        <v>401</v>
      </c>
      <c r="C465">
        <v>22</v>
      </c>
      <c r="D465" t="s">
        <v>41</v>
      </c>
      <c r="E465" t="s">
        <v>456</v>
      </c>
      <c r="F465">
        <v>134</v>
      </c>
      <c r="G465">
        <v>74</v>
      </c>
      <c r="H465">
        <f t="shared" ref="H465:H486" si="92">G465/F465</f>
        <v>0.55223880597014929</v>
      </c>
      <c r="I465">
        <v>2</v>
      </c>
      <c r="J465">
        <v>23</v>
      </c>
      <c r="K465">
        <v>2</v>
      </c>
      <c r="L465">
        <v>41</v>
      </c>
      <c r="M465">
        <v>0</v>
      </c>
      <c r="N465">
        <f t="shared" si="84"/>
        <v>68</v>
      </c>
      <c r="O465">
        <f t="shared" si="85"/>
        <v>2.9411764705882353E-2</v>
      </c>
      <c r="P465">
        <f t="shared" si="86"/>
        <v>0.33823529411764708</v>
      </c>
      <c r="Q465">
        <f t="shared" si="87"/>
        <v>2.9411764705882353E-2</v>
      </c>
      <c r="R465">
        <f t="shared" si="88"/>
        <v>0.6029411764705882</v>
      </c>
      <c r="S465">
        <f t="shared" si="89"/>
        <v>0</v>
      </c>
      <c r="T465">
        <f t="shared" si="90"/>
        <v>0.6029411764705882</v>
      </c>
      <c r="U465" t="str">
        <f t="shared" si="91"/>
        <v>Reagan</v>
      </c>
    </row>
    <row r="466" spans="1:21" x14ac:dyDescent="0.3">
      <c r="A466" t="str">
        <f t="shared" si="83"/>
        <v>22-002</v>
      </c>
      <c r="B466" t="s">
        <v>402</v>
      </c>
      <c r="C466">
        <v>22</v>
      </c>
      <c r="D466" t="s">
        <v>41</v>
      </c>
      <c r="E466" t="s">
        <v>456</v>
      </c>
      <c r="F466">
        <v>67</v>
      </c>
      <c r="G466">
        <v>39</v>
      </c>
      <c r="H466">
        <f t="shared" si="92"/>
        <v>0.58208955223880599</v>
      </c>
      <c r="I466">
        <v>1</v>
      </c>
      <c r="J466">
        <v>15</v>
      </c>
      <c r="K466">
        <v>1</v>
      </c>
      <c r="L466">
        <v>21</v>
      </c>
      <c r="M466">
        <v>0</v>
      </c>
      <c r="N466">
        <f t="shared" si="84"/>
        <v>38</v>
      </c>
      <c r="O466">
        <f t="shared" si="85"/>
        <v>2.6315789473684209E-2</v>
      </c>
      <c r="P466">
        <f t="shared" si="86"/>
        <v>0.39473684210526316</v>
      </c>
      <c r="Q466">
        <f t="shared" si="87"/>
        <v>2.6315789473684209E-2</v>
      </c>
      <c r="R466">
        <f t="shared" si="88"/>
        <v>0.55263157894736847</v>
      </c>
      <c r="S466">
        <f t="shared" si="89"/>
        <v>0</v>
      </c>
      <c r="T466">
        <f t="shared" si="90"/>
        <v>0.55263157894736847</v>
      </c>
      <c r="U466" t="str">
        <f t="shared" si="91"/>
        <v>Reagan</v>
      </c>
    </row>
    <row r="467" spans="1:21" x14ac:dyDescent="0.3">
      <c r="A467" t="str">
        <f t="shared" si="83"/>
        <v>22-003</v>
      </c>
      <c r="B467" t="s">
        <v>403</v>
      </c>
      <c r="C467">
        <v>22</v>
      </c>
      <c r="D467" t="s">
        <v>41</v>
      </c>
      <c r="E467" t="s">
        <v>454</v>
      </c>
      <c r="F467">
        <v>89</v>
      </c>
      <c r="G467">
        <v>71</v>
      </c>
      <c r="H467">
        <f t="shared" si="92"/>
        <v>0.797752808988764</v>
      </c>
      <c r="I467">
        <v>2</v>
      </c>
      <c r="J467">
        <v>36</v>
      </c>
      <c r="K467">
        <v>1</v>
      </c>
      <c r="L467">
        <v>21</v>
      </c>
      <c r="M467">
        <v>0</v>
      </c>
      <c r="N467">
        <f t="shared" si="84"/>
        <v>60</v>
      </c>
      <c r="O467">
        <f t="shared" si="85"/>
        <v>3.3333333333333333E-2</v>
      </c>
      <c r="P467">
        <f t="shared" si="86"/>
        <v>0.6</v>
      </c>
      <c r="Q467">
        <f t="shared" si="87"/>
        <v>1.6666666666666666E-2</v>
      </c>
      <c r="R467">
        <f t="shared" si="88"/>
        <v>0.35</v>
      </c>
      <c r="S467">
        <f t="shared" si="89"/>
        <v>0</v>
      </c>
      <c r="T467">
        <f t="shared" si="90"/>
        <v>2.6</v>
      </c>
      <c r="U467" t="str">
        <f t="shared" si="91"/>
        <v>Carter</v>
      </c>
    </row>
    <row r="468" spans="1:21" x14ac:dyDescent="0.3">
      <c r="A468" t="str">
        <f t="shared" si="83"/>
        <v>22-004</v>
      </c>
      <c r="B468" t="s">
        <v>404</v>
      </c>
      <c r="C468">
        <v>22</v>
      </c>
      <c r="D468" t="s">
        <v>41</v>
      </c>
      <c r="E468" t="s">
        <v>454</v>
      </c>
      <c r="F468">
        <v>71</v>
      </c>
      <c r="G468">
        <v>49</v>
      </c>
      <c r="H468">
        <f t="shared" si="92"/>
        <v>0.6901408450704225</v>
      </c>
      <c r="I468">
        <v>10</v>
      </c>
      <c r="J468">
        <v>18</v>
      </c>
      <c r="K468">
        <v>0</v>
      </c>
      <c r="L468">
        <v>17</v>
      </c>
      <c r="M468">
        <v>0</v>
      </c>
      <c r="N468">
        <f t="shared" si="84"/>
        <v>45</v>
      </c>
      <c r="O468">
        <f t="shared" si="85"/>
        <v>0.22222222222222221</v>
      </c>
      <c r="P468">
        <f t="shared" si="86"/>
        <v>0.4</v>
      </c>
      <c r="Q468">
        <f t="shared" si="87"/>
        <v>0</v>
      </c>
      <c r="R468">
        <f t="shared" si="88"/>
        <v>0.37777777777777777</v>
      </c>
      <c r="S468">
        <f t="shared" si="89"/>
        <v>0</v>
      </c>
      <c r="T468">
        <f t="shared" si="90"/>
        <v>2.4</v>
      </c>
      <c r="U468" t="str">
        <f t="shared" si="91"/>
        <v>Carter</v>
      </c>
    </row>
    <row r="469" spans="1:21" x14ac:dyDescent="0.3">
      <c r="A469" t="str">
        <f t="shared" si="83"/>
        <v>22-005</v>
      </c>
      <c r="B469" t="s">
        <v>405</v>
      </c>
      <c r="C469">
        <v>22</v>
      </c>
      <c r="D469" t="s">
        <v>41</v>
      </c>
      <c r="E469" t="s">
        <v>456</v>
      </c>
      <c r="F469">
        <v>64</v>
      </c>
      <c r="G469">
        <v>41</v>
      </c>
      <c r="H469">
        <f t="shared" si="92"/>
        <v>0.640625</v>
      </c>
      <c r="I469">
        <v>3</v>
      </c>
      <c r="J469">
        <v>24</v>
      </c>
      <c r="K469">
        <v>2</v>
      </c>
      <c r="L469">
        <v>0</v>
      </c>
      <c r="M469">
        <v>0</v>
      </c>
      <c r="N469">
        <f t="shared" si="84"/>
        <v>29</v>
      </c>
      <c r="O469">
        <f t="shared" si="85"/>
        <v>0.10344827586206896</v>
      </c>
      <c r="P469">
        <f t="shared" si="86"/>
        <v>0.82758620689655171</v>
      </c>
      <c r="Q469">
        <f t="shared" si="87"/>
        <v>6.8965517241379309E-2</v>
      </c>
      <c r="R469">
        <f t="shared" si="88"/>
        <v>0</v>
      </c>
      <c r="S469">
        <f t="shared" si="89"/>
        <v>0</v>
      </c>
      <c r="T469">
        <f t="shared" si="90"/>
        <v>2.8275862068965516</v>
      </c>
      <c r="U469" t="str">
        <f t="shared" si="91"/>
        <v>Carter</v>
      </c>
    </row>
    <row r="470" spans="1:21" x14ac:dyDescent="0.3">
      <c r="A470" t="str">
        <f t="shared" si="83"/>
        <v>22-006</v>
      </c>
      <c r="B470" t="s">
        <v>406</v>
      </c>
      <c r="C470">
        <v>22</v>
      </c>
      <c r="D470" t="s">
        <v>41</v>
      </c>
      <c r="E470" t="s">
        <v>456</v>
      </c>
      <c r="F470">
        <v>116</v>
      </c>
      <c r="G470">
        <v>90</v>
      </c>
      <c r="H470">
        <f t="shared" si="92"/>
        <v>0.77586206896551724</v>
      </c>
      <c r="I470">
        <v>2</v>
      </c>
      <c r="J470">
        <v>47</v>
      </c>
      <c r="K470">
        <v>6</v>
      </c>
      <c r="L470">
        <v>31</v>
      </c>
      <c r="M470">
        <v>0</v>
      </c>
      <c r="N470">
        <f t="shared" si="84"/>
        <v>86</v>
      </c>
      <c r="O470">
        <f t="shared" si="85"/>
        <v>2.3255813953488372E-2</v>
      </c>
      <c r="P470">
        <f t="shared" si="86"/>
        <v>0.54651162790697672</v>
      </c>
      <c r="Q470">
        <f t="shared" si="87"/>
        <v>6.9767441860465115E-2</v>
      </c>
      <c r="R470">
        <f t="shared" si="88"/>
        <v>0.36046511627906974</v>
      </c>
      <c r="S470">
        <f t="shared" si="89"/>
        <v>0</v>
      </c>
      <c r="T470">
        <f t="shared" si="90"/>
        <v>2.5465116279069768</v>
      </c>
      <c r="U470" t="str">
        <f t="shared" si="91"/>
        <v>Carter</v>
      </c>
    </row>
    <row r="471" spans="1:21" x14ac:dyDescent="0.3">
      <c r="A471" t="str">
        <f t="shared" si="83"/>
        <v>22-007</v>
      </c>
      <c r="B471" t="s">
        <v>407</v>
      </c>
      <c r="C471">
        <v>22</v>
      </c>
      <c r="D471" t="s">
        <v>41</v>
      </c>
      <c r="E471" t="s">
        <v>456</v>
      </c>
      <c r="F471">
        <v>177</v>
      </c>
      <c r="G471">
        <v>120</v>
      </c>
      <c r="H471">
        <f t="shared" si="92"/>
        <v>0.67796610169491522</v>
      </c>
      <c r="I471">
        <v>6</v>
      </c>
      <c r="J471">
        <v>66</v>
      </c>
      <c r="K471">
        <v>1</v>
      </c>
      <c r="L471">
        <v>41</v>
      </c>
      <c r="M471">
        <v>0</v>
      </c>
      <c r="N471">
        <f t="shared" si="84"/>
        <v>114</v>
      </c>
      <c r="O471">
        <f t="shared" si="85"/>
        <v>5.2631578947368418E-2</v>
      </c>
      <c r="P471">
        <f t="shared" si="86"/>
        <v>0.57894736842105265</v>
      </c>
      <c r="Q471">
        <f t="shared" si="87"/>
        <v>8.771929824561403E-3</v>
      </c>
      <c r="R471">
        <f t="shared" si="88"/>
        <v>0.35964912280701755</v>
      </c>
      <c r="S471">
        <f t="shared" si="89"/>
        <v>0</v>
      </c>
      <c r="T471">
        <f t="shared" si="90"/>
        <v>2.5789473684210527</v>
      </c>
      <c r="U471" t="str">
        <f t="shared" si="91"/>
        <v>Carter</v>
      </c>
    </row>
    <row r="472" spans="1:21" x14ac:dyDescent="0.3">
      <c r="A472" t="str">
        <f t="shared" si="83"/>
        <v>22-008</v>
      </c>
      <c r="B472" t="s">
        <v>408</v>
      </c>
      <c r="C472">
        <v>22</v>
      </c>
      <c r="D472" t="s">
        <v>41</v>
      </c>
      <c r="E472" t="s">
        <v>456</v>
      </c>
      <c r="F472">
        <v>65</v>
      </c>
      <c r="G472">
        <v>49</v>
      </c>
      <c r="H472">
        <f t="shared" si="92"/>
        <v>0.75384615384615383</v>
      </c>
      <c r="I472">
        <v>0</v>
      </c>
      <c r="J472">
        <v>20</v>
      </c>
      <c r="K472">
        <v>3</v>
      </c>
      <c r="L472">
        <v>21</v>
      </c>
      <c r="M472">
        <v>0</v>
      </c>
      <c r="N472">
        <f t="shared" si="84"/>
        <v>44</v>
      </c>
      <c r="O472">
        <f t="shared" si="85"/>
        <v>0</v>
      </c>
      <c r="P472">
        <f t="shared" si="86"/>
        <v>0.45454545454545453</v>
      </c>
      <c r="Q472">
        <f t="shared" si="87"/>
        <v>6.8181818181818177E-2</v>
      </c>
      <c r="R472">
        <f t="shared" si="88"/>
        <v>0.47727272727272729</v>
      </c>
      <c r="S472">
        <f t="shared" si="89"/>
        <v>0</v>
      </c>
      <c r="T472">
        <f t="shared" si="90"/>
        <v>0.47727272727272729</v>
      </c>
      <c r="U472" t="str">
        <f t="shared" si="91"/>
        <v>Reagan</v>
      </c>
    </row>
    <row r="473" spans="1:21" x14ac:dyDescent="0.3">
      <c r="A473" t="str">
        <f t="shared" si="83"/>
        <v>22-009</v>
      </c>
      <c r="B473" t="s">
        <v>409</v>
      </c>
      <c r="C473">
        <v>22</v>
      </c>
      <c r="D473" t="s">
        <v>41</v>
      </c>
      <c r="E473" t="s">
        <v>449</v>
      </c>
      <c r="F473">
        <v>140</v>
      </c>
      <c r="G473">
        <v>92</v>
      </c>
      <c r="H473">
        <f t="shared" si="92"/>
        <v>0.65714285714285714</v>
      </c>
      <c r="I473">
        <v>10</v>
      </c>
      <c r="J473">
        <v>33</v>
      </c>
      <c r="K473">
        <v>12</v>
      </c>
      <c r="L473">
        <v>29</v>
      </c>
      <c r="M473">
        <v>0</v>
      </c>
      <c r="N473">
        <f t="shared" si="84"/>
        <v>84</v>
      </c>
      <c r="O473">
        <f t="shared" si="85"/>
        <v>0.11904761904761904</v>
      </c>
      <c r="P473">
        <f t="shared" si="86"/>
        <v>0.39285714285714285</v>
      </c>
      <c r="Q473">
        <f t="shared" si="87"/>
        <v>0.14285714285714285</v>
      </c>
      <c r="R473">
        <f t="shared" si="88"/>
        <v>0.34523809523809523</v>
      </c>
      <c r="S473">
        <f t="shared" si="89"/>
        <v>0</v>
      </c>
      <c r="T473">
        <f t="shared" si="90"/>
        <v>2.3928571428571428</v>
      </c>
      <c r="U473" t="str">
        <f t="shared" si="91"/>
        <v>Carter</v>
      </c>
    </row>
    <row r="474" spans="1:21" x14ac:dyDescent="0.3">
      <c r="A474" t="str">
        <f t="shared" si="83"/>
        <v>22-010</v>
      </c>
      <c r="B474" t="s">
        <v>292</v>
      </c>
      <c r="C474">
        <v>22</v>
      </c>
      <c r="D474" t="s">
        <v>41</v>
      </c>
      <c r="E474" t="s">
        <v>450</v>
      </c>
      <c r="F474">
        <v>95</v>
      </c>
      <c r="G474">
        <v>65</v>
      </c>
      <c r="H474">
        <f t="shared" si="92"/>
        <v>0.68421052631578949</v>
      </c>
      <c r="I474">
        <v>4</v>
      </c>
      <c r="J474">
        <v>32</v>
      </c>
      <c r="K474">
        <v>2</v>
      </c>
      <c r="L474">
        <v>22</v>
      </c>
      <c r="M474">
        <v>0</v>
      </c>
      <c r="N474">
        <f t="shared" si="84"/>
        <v>60</v>
      </c>
      <c r="O474">
        <f t="shared" si="85"/>
        <v>6.6666666666666666E-2</v>
      </c>
      <c r="P474">
        <f t="shared" si="86"/>
        <v>0.53333333333333333</v>
      </c>
      <c r="Q474">
        <f t="shared" si="87"/>
        <v>3.3333333333333333E-2</v>
      </c>
      <c r="R474">
        <f t="shared" si="88"/>
        <v>0.36666666666666664</v>
      </c>
      <c r="S474">
        <f t="shared" si="89"/>
        <v>0</v>
      </c>
      <c r="T474">
        <f t="shared" si="90"/>
        <v>2.5333333333333332</v>
      </c>
      <c r="U474" t="str">
        <f t="shared" si="91"/>
        <v>Carter</v>
      </c>
    </row>
    <row r="475" spans="1:21" x14ac:dyDescent="0.3">
      <c r="A475" t="str">
        <f t="shared" si="83"/>
        <v>22-011</v>
      </c>
      <c r="B475" t="s">
        <v>410</v>
      </c>
      <c r="C475">
        <v>22</v>
      </c>
      <c r="D475" t="s">
        <v>41</v>
      </c>
      <c r="E475" t="s">
        <v>456</v>
      </c>
      <c r="F475">
        <v>675</v>
      </c>
      <c r="G475">
        <v>331</v>
      </c>
      <c r="H475">
        <f t="shared" si="92"/>
        <v>0.49037037037037035</v>
      </c>
      <c r="I475">
        <v>18</v>
      </c>
      <c r="J475">
        <v>110</v>
      </c>
      <c r="K475">
        <v>15</v>
      </c>
      <c r="L475">
        <v>143</v>
      </c>
      <c r="M475">
        <v>0</v>
      </c>
      <c r="N475">
        <f t="shared" si="84"/>
        <v>286</v>
      </c>
      <c r="O475">
        <f t="shared" si="85"/>
        <v>6.2937062937062943E-2</v>
      </c>
      <c r="P475">
        <f t="shared" si="86"/>
        <v>0.38461538461538464</v>
      </c>
      <c r="Q475">
        <f t="shared" si="87"/>
        <v>5.2447552447552448E-2</v>
      </c>
      <c r="R475">
        <f t="shared" si="88"/>
        <v>0.5</v>
      </c>
      <c r="S475">
        <f t="shared" si="89"/>
        <v>0</v>
      </c>
      <c r="T475">
        <f t="shared" si="90"/>
        <v>0.5</v>
      </c>
      <c r="U475" t="str">
        <f t="shared" si="91"/>
        <v>Reagan</v>
      </c>
    </row>
    <row r="476" spans="1:21" x14ac:dyDescent="0.3">
      <c r="A476" t="str">
        <f t="shared" si="83"/>
        <v>22-012</v>
      </c>
      <c r="B476" t="s">
        <v>411</v>
      </c>
      <c r="C476">
        <v>22</v>
      </c>
      <c r="D476" t="s">
        <v>41</v>
      </c>
      <c r="E476" t="s">
        <v>456</v>
      </c>
      <c r="F476">
        <v>983</v>
      </c>
      <c r="G476">
        <v>476</v>
      </c>
      <c r="H476">
        <f t="shared" si="92"/>
        <v>0.48423194303153611</v>
      </c>
      <c r="I476">
        <v>48</v>
      </c>
      <c r="J476">
        <v>157</v>
      </c>
      <c r="K476">
        <v>31</v>
      </c>
      <c r="L476">
        <v>210</v>
      </c>
      <c r="M476">
        <v>0</v>
      </c>
      <c r="N476">
        <f t="shared" si="84"/>
        <v>446</v>
      </c>
      <c r="O476">
        <f t="shared" si="85"/>
        <v>0.10762331838565023</v>
      </c>
      <c r="P476">
        <f t="shared" si="86"/>
        <v>0.35201793721973096</v>
      </c>
      <c r="Q476">
        <f t="shared" si="87"/>
        <v>6.9506726457399109E-2</v>
      </c>
      <c r="R476">
        <f t="shared" si="88"/>
        <v>0.47085201793721976</v>
      </c>
      <c r="S476">
        <f t="shared" si="89"/>
        <v>0</v>
      </c>
      <c r="T476">
        <f t="shared" si="90"/>
        <v>0.47085201793721976</v>
      </c>
      <c r="U476" t="str">
        <f t="shared" si="91"/>
        <v>Reagan</v>
      </c>
    </row>
    <row r="477" spans="1:21" x14ac:dyDescent="0.3">
      <c r="A477" t="str">
        <f t="shared" si="83"/>
        <v>22-013</v>
      </c>
      <c r="B477" t="s">
        <v>412</v>
      </c>
      <c r="C477">
        <v>22</v>
      </c>
      <c r="D477" t="s">
        <v>41</v>
      </c>
      <c r="E477" t="s">
        <v>456</v>
      </c>
      <c r="F477">
        <v>241</v>
      </c>
      <c r="G477">
        <v>155</v>
      </c>
      <c r="H477">
        <f t="shared" si="92"/>
        <v>0.6431535269709544</v>
      </c>
      <c r="I477">
        <v>19</v>
      </c>
      <c r="J477">
        <v>65</v>
      </c>
      <c r="K477">
        <v>6</v>
      </c>
      <c r="L477">
        <v>53</v>
      </c>
      <c r="M477">
        <v>0</v>
      </c>
      <c r="N477">
        <f t="shared" si="84"/>
        <v>143</v>
      </c>
      <c r="O477">
        <f t="shared" si="85"/>
        <v>0.13286713286713286</v>
      </c>
      <c r="P477">
        <f t="shared" si="86"/>
        <v>0.45454545454545453</v>
      </c>
      <c r="Q477">
        <f t="shared" si="87"/>
        <v>4.195804195804196E-2</v>
      </c>
      <c r="R477">
        <f t="shared" si="88"/>
        <v>0.37062937062937062</v>
      </c>
      <c r="S477">
        <f t="shared" si="89"/>
        <v>0</v>
      </c>
      <c r="T477">
        <f t="shared" si="90"/>
        <v>2.4545454545454546</v>
      </c>
      <c r="U477" t="str">
        <f t="shared" si="91"/>
        <v>Carter</v>
      </c>
    </row>
    <row r="478" spans="1:21" x14ac:dyDescent="0.3">
      <c r="A478" t="str">
        <f t="shared" si="83"/>
        <v>22-014</v>
      </c>
      <c r="B478" t="s">
        <v>413</v>
      </c>
      <c r="C478">
        <v>22</v>
      </c>
      <c r="D478" t="s">
        <v>41</v>
      </c>
      <c r="E478" t="s">
        <v>454</v>
      </c>
      <c r="F478">
        <v>230</v>
      </c>
      <c r="G478">
        <v>166</v>
      </c>
      <c r="H478">
        <f t="shared" si="92"/>
        <v>0.72173913043478266</v>
      </c>
      <c r="I478">
        <v>4</v>
      </c>
      <c r="J478">
        <v>97</v>
      </c>
      <c r="K478">
        <v>1</v>
      </c>
      <c r="L478">
        <v>35</v>
      </c>
      <c r="M478">
        <v>0</v>
      </c>
      <c r="N478">
        <f t="shared" si="84"/>
        <v>137</v>
      </c>
      <c r="O478">
        <f t="shared" si="85"/>
        <v>2.9197080291970802E-2</v>
      </c>
      <c r="P478">
        <f t="shared" si="86"/>
        <v>0.70802919708029199</v>
      </c>
      <c r="Q478">
        <f t="shared" si="87"/>
        <v>7.2992700729927005E-3</v>
      </c>
      <c r="R478">
        <f t="shared" si="88"/>
        <v>0.25547445255474455</v>
      </c>
      <c r="S478">
        <f t="shared" si="89"/>
        <v>0</v>
      </c>
      <c r="T478">
        <f t="shared" si="90"/>
        <v>2.7080291970802919</v>
      </c>
      <c r="U478" t="str">
        <f t="shared" si="91"/>
        <v>Carter</v>
      </c>
    </row>
    <row r="479" spans="1:21" x14ac:dyDescent="0.3">
      <c r="A479" t="str">
        <f t="shared" si="83"/>
        <v>22-015</v>
      </c>
      <c r="B479" t="s">
        <v>414</v>
      </c>
      <c r="C479">
        <v>22</v>
      </c>
      <c r="D479" t="s">
        <v>41</v>
      </c>
      <c r="E479" t="s">
        <v>456</v>
      </c>
      <c r="F479">
        <v>71</v>
      </c>
      <c r="G479">
        <v>53</v>
      </c>
      <c r="H479">
        <f t="shared" si="92"/>
        <v>0.74647887323943662</v>
      </c>
      <c r="I479">
        <v>6</v>
      </c>
      <c r="J479">
        <v>27</v>
      </c>
      <c r="K479">
        <v>0</v>
      </c>
      <c r="L479">
        <v>17</v>
      </c>
      <c r="M479">
        <v>0</v>
      </c>
      <c r="N479">
        <f t="shared" si="84"/>
        <v>50</v>
      </c>
      <c r="O479">
        <f t="shared" si="85"/>
        <v>0.12</v>
      </c>
      <c r="P479">
        <f t="shared" si="86"/>
        <v>0.54</v>
      </c>
      <c r="Q479">
        <f t="shared" si="87"/>
        <v>0</v>
      </c>
      <c r="R479">
        <f t="shared" si="88"/>
        <v>0.34</v>
      </c>
      <c r="S479">
        <f t="shared" si="89"/>
        <v>0</v>
      </c>
      <c r="T479">
        <f t="shared" si="90"/>
        <v>2.54</v>
      </c>
      <c r="U479" t="str">
        <f t="shared" si="91"/>
        <v>Carter</v>
      </c>
    </row>
    <row r="480" spans="1:21" x14ac:dyDescent="0.3">
      <c r="A480" t="str">
        <f t="shared" si="83"/>
        <v>22-016</v>
      </c>
      <c r="B480" t="s">
        <v>415</v>
      </c>
      <c r="C480">
        <v>22</v>
      </c>
      <c r="D480" t="s">
        <v>41</v>
      </c>
      <c r="E480" t="s">
        <v>456</v>
      </c>
      <c r="F480">
        <v>182</v>
      </c>
      <c r="G480">
        <v>139</v>
      </c>
      <c r="H480">
        <f t="shared" si="92"/>
        <v>0.76373626373626369</v>
      </c>
      <c r="I480">
        <v>9</v>
      </c>
      <c r="J480">
        <v>63</v>
      </c>
      <c r="K480">
        <v>7</v>
      </c>
      <c r="L480">
        <v>46</v>
      </c>
      <c r="M480">
        <v>0</v>
      </c>
      <c r="N480">
        <f t="shared" si="84"/>
        <v>125</v>
      </c>
      <c r="O480">
        <f t="shared" si="85"/>
        <v>7.1999999999999995E-2</v>
      </c>
      <c r="P480">
        <f t="shared" si="86"/>
        <v>0.504</v>
      </c>
      <c r="Q480">
        <f t="shared" si="87"/>
        <v>5.6000000000000001E-2</v>
      </c>
      <c r="R480">
        <f t="shared" si="88"/>
        <v>0.36799999999999999</v>
      </c>
      <c r="S480">
        <f t="shared" si="89"/>
        <v>0</v>
      </c>
      <c r="T480">
        <f t="shared" si="90"/>
        <v>2.504</v>
      </c>
      <c r="U480" t="str">
        <f t="shared" si="91"/>
        <v>Carter</v>
      </c>
    </row>
    <row r="481" spans="1:21" x14ac:dyDescent="0.3">
      <c r="A481" t="str">
        <f t="shared" si="83"/>
        <v>22-017</v>
      </c>
      <c r="B481" t="s">
        <v>416</v>
      </c>
      <c r="C481">
        <v>22</v>
      </c>
      <c r="D481" t="s">
        <v>41</v>
      </c>
      <c r="E481" t="s">
        <v>456</v>
      </c>
      <c r="F481">
        <v>147</v>
      </c>
      <c r="G481">
        <v>84</v>
      </c>
      <c r="H481">
        <f t="shared" si="92"/>
        <v>0.5714285714285714</v>
      </c>
      <c r="I481">
        <v>7</v>
      </c>
      <c r="J481">
        <v>44</v>
      </c>
      <c r="K481">
        <v>2</v>
      </c>
      <c r="L481">
        <v>24</v>
      </c>
      <c r="M481">
        <v>0</v>
      </c>
      <c r="N481">
        <f t="shared" si="84"/>
        <v>77</v>
      </c>
      <c r="O481">
        <f t="shared" si="85"/>
        <v>9.0909090909090912E-2</v>
      </c>
      <c r="P481">
        <f t="shared" si="86"/>
        <v>0.5714285714285714</v>
      </c>
      <c r="Q481">
        <f t="shared" si="87"/>
        <v>2.5974025974025976E-2</v>
      </c>
      <c r="R481">
        <f t="shared" si="88"/>
        <v>0.31168831168831168</v>
      </c>
      <c r="S481">
        <f t="shared" si="89"/>
        <v>0</v>
      </c>
      <c r="T481">
        <f t="shared" si="90"/>
        <v>2.5714285714285712</v>
      </c>
      <c r="U481" t="str">
        <f t="shared" si="91"/>
        <v>Carter</v>
      </c>
    </row>
    <row r="482" spans="1:21" x14ac:dyDescent="0.3">
      <c r="A482" t="str">
        <f t="shared" si="83"/>
        <v>22-018</v>
      </c>
      <c r="B482" t="s">
        <v>417</v>
      </c>
      <c r="C482">
        <v>22</v>
      </c>
      <c r="D482" t="s">
        <v>41</v>
      </c>
      <c r="E482" t="s">
        <v>456</v>
      </c>
      <c r="F482">
        <v>88</v>
      </c>
      <c r="G482">
        <v>64</v>
      </c>
      <c r="H482">
        <f t="shared" si="92"/>
        <v>0.72727272727272729</v>
      </c>
      <c r="I482">
        <v>0</v>
      </c>
      <c r="J482">
        <v>27</v>
      </c>
      <c r="K482">
        <v>3</v>
      </c>
      <c r="L482">
        <v>18</v>
      </c>
      <c r="M482">
        <v>0</v>
      </c>
      <c r="N482">
        <f t="shared" si="84"/>
        <v>48</v>
      </c>
      <c r="O482">
        <f t="shared" si="85"/>
        <v>0</v>
      </c>
      <c r="P482">
        <f t="shared" si="86"/>
        <v>0.5625</v>
      </c>
      <c r="Q482">
        <f t="shared" si="87"/>
        <v>6.25E-2</v>
      </c>
      <c r="R482">
        <f t="shared" si="88"/>
        <v>0.375</v>
      </c>
      <c r="S482">
        <f t="shared" si="89"/>
        <v>0</v>
      </c>
      <c r="T482">
        <f t="shared" si="90"/>
        <v>2.5625</v>
      </c>
      <c r="U482" t="str">
        <f t="shared" si="91"/>
        <v>Carter</v>
      </c>
    </row>
    <row r="483" spans="1:21" x14ac:dyDescent="0.3">
      <c r="A483" t="str">
        <f t="shared" si="83"/>
        <v>22-019</v>
      </c>
      <c r="B483" t="s">
        <v>418</v>
      </c>
      <c r="C483">
        <v>22</v>
      </c>
      <c r="D483" t="s">
        <v>41</v>
      </c>
      <c r="E483" t="s">
        <v>456</v>
      </c>
      <c r="F483">
        <v>130</v>
      </c>
      <c r="G483">
        <v>81</v>
      </c>
      <c r="H483">
        <f t="shared" si="92"/>
        <v>0.62307692307692308</v>
      </c>
      <c r="I483">
        <v>4</v>
      </c>
      <c r="J483">
        <v>39</v>
      </c>
      <c r="K483">
        <v>2</v>
      </c>
      <c r="L483">
        <v>28</v>
      </c>
      <c r="M483">
        <v>0</v>
      </c>
      <c r="N483">
        <f t="shared" si="84"/>
        <v>73</v>
      </c>
      <c r="O483">
        <f t="shared" si="85"/>
        <v>5.4794520547945202E-2</v>
      </c>
      <c r="P483">
        <f t="shared" si="86"/>
        <v>0.53424657534246578</v>
      </c>
      <c r="Q483">
        <f t="shared" si="87"/>
        <v>2.7397260273972601E-2</v>
      </c>
      <c r="R483">
        <f t="shared" si="88"/>
        <v>0.38356164383561642</v>
      </c>
      <c r="S483">
        <f t="shared" si="89"/>
        <v>0</v>
      </c>
      <c r="T483">
        <f t="shared" si="90"/>
        <v>2.5342465753424657</v>
      </c>
      <c r="U483" t="str">
        <f t="shared" si="91"/>
        <v>Carter</v>
      </c>
    </row>
    <row r="484" spans="1:21" x14ac:dyDescent="0.3">
      <c r="A484" t="str">
        <f t="shared" si="83"/>
        <v>22-020</v>
      </c>
      <c r="B484" t="s">
        <v>419</v>
      </c>
      <c r="C484">
        <v>22</v>
      </c>
      <c r="D484" t="s">
        <v>41</v>
      </c>
      <c r="E484" t="s">
        <v>456</v>
      </c>
      <c r="F484">
        <v>343</v>
      </c>
      <c r="G484">
        <v>194</v>
      </c>
      <c r="H484">
        <f t="shared" si="92"/>
        <v>0.56559766763848396</v>
      </c>
      <c r="I484">
        <v>15</v>
      </c>
      <c r="J484">
        <v>81</v>
      </c>
      <c r="K484">
        <v>2</v>
      </c>
      <c r="L484">
        <v>82</v>
      </c>
      <c r="M484">
        <v>0</v>
      </c>
      <c r="N484">
        <f t="shared" si="84"/>
        <v>180</v>
      </c>
      <c r="O484">
        <f t="shared" si="85"/>
        <v>8.3333333333333329E-2</v>
      </c>
      <c r="P484">
        <f t="shared" si="86"/>
        <v>0.45</v>
      </c>
      <c r="Q484">
        <f t="shared" si="87"/>
        <v>1.1111111111111112E-2</v>
      </c>
      <c r="R484">
        <f t="shared" si="88"/>
        <v>0.45555555555555555</v>
      </c>
      <c r="S484">
        <f t="shared" si="89"/>
        <v>0</v>
      </c>
      <c r="T484">
        <f t="shared" si="90"/>
        <v>0.45555555555555555</v>
      </c>
      <c r="U484" t="str">
        <f t="shared" si="91"/>
        <v>Reagan</v>
      </c>
    </row>
    <row r="485" spans="1:21" x14ac:dyDescent="0.3">
      <c r="A485" t="str">
        <f t="shared" si="83"/>
        <v>22-021</v>
      </c>
      <c r="B485" t="s">
        <v>420</v>
      </c>
      <c r="C485">
        <v>22</v>
      </c>
      <c r="D485" t="s">
        <v>41</v>
      </c>
      <c r="E485" t="s">
        <v>456</v>
      </c>
      <c r="F485">
        <v>78</v>
      </c>
      <c r="G485">
        <v>70</v>
      </c>
      <c r="H485">
        <f t="shared" si="92"/>
        <v>0.89743589743589747</v>
      </c>
      <c r="I485">
        <v>4</v>
      </c>
      <c r="J485">
        <v>34</v>
      </c>
      <c r="K485">
        <v>3</v>
      </c>
      <c r="L485">
        <v>20</v>
      </c>
      <c r="M485">
        <v>1</v>
      </c>
      <c r="N485">
        <f t="shared" si="84"/>
        <v>62</v>
      </c>
      <c r="O485">
        <f t="shared" si="85"/>
        <v>6.4516129032258063E-2</v>
      </c>
      <c r="P485">
        <f t="shared" si="86"/>
        <v>0.54838709677419351</v>
      </c>
      <c r="Q485">
        <f t="shared" si="87"/>
        <v>4.8387096774193547E-2</v>
      </c>
      <c r="R485">
        <f t="shared" si="88"/>
        <v>0.32258064516129031</v>
      </c>
      <c r="S485">
        <f t="shared" si="89"/>
        <v>1.6129032258064516E-2</v>
      </c>
      <c r="T485">
        <f t="shared" si="90"/>
        <v>2.5483870967741935</v>
      </c>
      <c r="U485" t="str">
        <f t="shared" si="91"/>
        <v>Carter</v>
      </c>
    </row>
    <row r="486" spans="1:21" x14ac:dyDescent="0.3">
      <c r="A486" t="str">
        <f t="shared" si="83"/>
        <v>22-022</v>
      </c>
      <c r="B486" t="s">
        <v>421</v>
      </c>
      <c r="C486">
        <v>22</v>
      </c>
      <c r="D486" t="s">
        <v>41</v>
      </c>
      <c r="E486" t="s">
        <v>456</v>
      </c>
      <c r="F486">
        <v>96</v>
      </c>
      <c r="G486">
        <v>52</v>
      </c>
      <c r="H486">
        <f t="shared" si="92"/>
        <v>0.54166666666666663</v>
      </c>
      <c r="I486">
        <v>3</v>
      </c>
      <c r="J486">
        <v>21</v>
      </c>
      <c r="K486">
        <v>0</v>
      </c>
      <c r="L486">
        <v>20</v>
      </c>
      <c r="M486">
        <v>0</v>
      </c>
      <c r="N486">
        <f t="shared" si="84"/>
        <v>44</v>
      </c>
      <c r="O486">
        <f t="shared" si="85"/>
        <v>6.8181818181818177E-2</v>
      </c>
      <c r="P486">
        <f t="shared" si="86"/>
        <v>0.47727272727272729</v>
      </c>
      <c r="Q486">
        <f t="shared" si="87"/>
        <v>0</v>
      </c>
      <c r="R486">
        <f t="shared" si="88"/>
        <v>0.45454545454545453</v>
      </c>
      <c r="S486">
        <f t="shared" si="89"/>
        <v>0</v>
      </c>
      <c r="T486">
        <f t="shared" si="90"/>
        <v>2.4772727272727275</v>
      </c>
      <c r="U486" t="str">
        <f t="shared" si="91"/>
        <v>Carter</v>
      </c>
    </row>
    <row r="487" spans="1:21" x14ac:dyDescent="0.3">
      <c r="A487" t="str">
        <f t="shared" si="83"/>
        <v>22-023</v>
      </c>
      <c r="B487" t="s">
        <v>38</v>
      </c>
      <c r="C487">
        <v>22</v>
      </c>
      <c r="D487" t="s">
        <v>42</v>
      </c>
      <c r="E487">
        <v>0</v>
      </c>
      <c r="F487">
        <v>0</v>
      </c>
      <c r="G487">
        <v>200</v>
      </c>
      <c r="I487">
        <v>14</v>
      </c>
      <c r="J487">
        <v>72</v>
      </c>
      <c r="K487">
        <v>7</v>
      </c>
      <c r="L487">
        <v>100</v>
      </c>
      <c r="M487">
        <v>2</v>
      </c>
      <c r="N487">
        <f t="shared" si="84"/>
        <v>195</v>
      </c>
      <c r="O487">
        <f t="shared" si="85"/>
        <v>7.179487179487179E-2</v>
      </c>
      <c r="P487">
        <f t="shared" si="86"/>
        <v>0.36923076923076925</v>
      </c>
      <c r="Q487">
        <f t="shared" si="87"/>
        <v>3.5897435897435895E-2</v>
      </c>
      <c r="R487">
        <f t="shared" si="88"/>
        <v>0.51282051282051277</v>
      </c>
      <c r="S487">
        <f t="shared" si="89"/>
        <v>1.0256410256410256E-2</v>
      </c>
      <c r="T487">
        <f t="shared" si="90"/>
        <v>0.51282051282051277</v>
      </c>
      <c r="U487" t="str">
        <f t="shared" si="91"/>
        <v>Reagan</v>
      </c>
    </row>
    <row r="488" spans="1:21" x14ac:dyDescent="0.3">
      <c r="A488" t="str">
        <f t="shared" si="83"/>
        <v>22-024</v>
      </c>
      <c r="B488" t="s">
        <v>39</v>
      </c>
      <c r="C488">
        <v>22</v>
      </c>
      <c r="D488" t="s">
        <v>43</v>
      </c>
      <c r="E488">
        <v>0</v>
      </c>
      <c r="F488">
        <v>0</v>
      </c>
      <c r="G488">
        <v>0</v>
      </c>
      <c r="I488">
        <v>11</v>
      </c>
      <c r="J488">
        <v>42</v>
      </c>
      <c r="K488">
        <v>8</v>
      </c>
      <c r="L488">
        <v>41</v>
      </c>
      <c r="M488">
        <v>1</v>
      </c>
      <c r="N488">
        <f t="shared" si="84"/>
        <v>103</v>
      </c>
      <c r="O488">
        <f t="shared" si="85"/>
        <v>0.10679611650485436</v>
      </c>
      <c r="P488">
        <f t="shared" si="86"/>
        <v>0.40776699029126212</v>
      </c>
      <c r="Q488">
        <f t="shared" si="87"/>
        <v>7.7669902912621352E-2</v>
      </c>
      <c r="R488">
        <f t="shared" si="88"/>
        <v>0.39805825242718446</v>
      </c>
      <c r="S488">
        <f t="shared" si="89"/>
        <v>9.7087378640776691E-3</v>
      </c>
      <c r="T488">
        <f t="shared" si="90"/>
        <v>2.407766990291262</v>
      </c>
      <c r="U488" t="str">
        <f t="shared" si="91"/>
        <v>Carter</v>
      </c>
    </row>
    <row r="489" spans="1:21" x14ac:dyDescent="0.3">
      <c r="A489" t="str">
        <f t="shared" si="83"/>
        <v>22-025</v>
      </c>
      <c r="B489" t="s">
        <v>40</v>
      </c>
      <c r="C489">
        <v>22</v>
      </c>
      <c r="D489" t="s">
        <v>44</v>
      </c>
      <c r="E489">
        <v>0</v>
      </c>
      <c r="F489">
        <v>4282</v>
      </c>
      <c r="G489">
        <v>2755</v>
      </c>
      <c r="H489">
        <v>64.3</v>
      </c>
      <c r="I489">
        <v>202</v>
      </c>
      <c r="J489">
        <v>1193</v>
      </c>
      <c r="K489">
        <v>117</v>
      </c>
      <c r="L489">
        <v>1081</v>
      </c>
      <c r="M489">
        <v>4</v>
      </c>
      <c r="N489">
        <f t="shared" si="84"/>
        <v>2597</v>
      </c>
      <c r="O489">
        <f t="shared" si="85"/>
        <v>7.7782056218713896E-2</v>
      </c>
      <c r="P489">
        <f t="shared" si="86"/>
        <v>0.4593762033115133</v>
      </c>
      <c r="Q489">
        <f t="shared" si="87"/>
        <v>4.5051983057373894E-2</v>
      </c>
      <c r="R489">
        <f t="shared" si="88"/>
        <v>0.41624951867539467</v>
      </c>
      <c r="S489">
        <f t="shared" si="89"/>
        <v>1.5402387370042356E-3</v>
      </c>
      <c r="T489">
        <f t="shared" si="90"/>
        <v>2.4593762033115132</v>
      </c>
      <c r="U489" t="str">
        <f t="shared" si="91"/>
        <v>Carter</v>
      </c>
    </row>
    <row r="490" spans="1:21" x14ac:dyDescent="0.3">
      <c r="A490" t="e">
        <f t="shared" si="83"/>
        <v>#VALUE!</v>
      </c>
      <c r="B490" t="s">
        <v>422</v>
      </c>
      <c r="C490" t="s">
        <v>44</v>
      </c>
      <c r="D490" t="s">
        <v>426</v>
      </c>
      <c r="F490">
        <f>SUMIF($D$2:$D$489,"ED",F$2:F$489)</f>
        <v>258742</v>
      </c>
      <c r="G490">
        <f>SUMIF($D$2:$D$489,"ED",G$2:G$489)</f>
        <v>141721</v>
      </c>
      <c r="H490">
        <f>G490/F490</f>
        <v>0.54773094433837566</v>
      </c>
      <c r="I490">
        <f>SUMIF($D$2:$D$489,"ED",I$2:I$489)</f>
        <v>8776</v>
      </c>
      <c r="J490">
        <f>SUMIF($D$2:$D$489,"ED",J$2:J$489)</f>
        <v>34675</v>
      </c>
      <c r="K490">
        <f>SUMIF($D$2:$D$489,"ED",K$2:K$489)</f>
        <v>15435</v>
      </c>
      <c r="L490">
        <f>SUMIF($D$2:$D$489,"ED",L$2:L$489)</f>
        <v>71497</v>
      </c>
      <c r="M490">
        <f>SUMIF($D$2:$D$489,"ED",M$2:M$489)</f>
        <v>668</v>
      </c>
      <c r="N490">
        <f t="shared" si="84"/>
        <v>131051</v>
      </c>
      <c r="O490">
        <f t="shared" si="85"/>
        <v>6.6966295564322292E-2</v>
      </c>
      <c r="P490">
        <f t="shared" si="86"/>
        <v>0.26459164752653547</v>
      </c>
      <c r="Q490">
        <f t="shared" si="87"/>
        <v>0.1177785747533403</v>
      </c>
      <c r="R490">
        <f t="shared" si="88"/>
        <v>0.54556622994101533</v>
      </c>
      <c r="S490">
        <f t="shared" si="89"/>
        <v>5.0972522147866095E-3</v>
      </c>
      <c r="T490">
        <f t="shared" si="90"/>
        <v>0.54556622994101533</v>
      </c>
      <c r="U490" t="str">
        <f t="shared" si="91"/>
        <v>Reagan</v>
      </c>
    </row>
    <row r="491" spans="1:21" x14ac:dyDescent="0.3">
      <c r="A491" t="e">
        <f t="shared" si="83"/>
        <v>#VALUE!</v>
      </c>
      <c r="B491" t="s">
        <v>424</v>
      </c>
      <c r="C491" t="s">
        <v>44</v>
      </c>
      <c r="D491" t="s">
        <v>427</v>
      </c>
      <c r="F491">
        <f>SUMIF($D$2:$D$489,"ABS",F$2:F$489)</f>
        <v>0</v>
      </c>
      <c r="G491">
        <f>SUMIF($D$2:$D$489,"ABS",G$2:G$489)</f>
        <v>20932</v>
      </c>
      <c r="I491">
        <f t="shared" ref="I491:M491" si="93">SUMIF($D$2:$D$489,"ABS",I$2:I$489)</f>
        <v>1805</v>
      </c>
      <c r="J491">
        <f t="shared" si="93"/>
        <v>5027</v>
      </c>
      <c r="K491">
        <f t="shared" si="93"/>
        <v>1791</v>
      </c>
      <c r="L491">
        <f t="shared" si="93"/>
        <v>11375</v>
      </c>
      <c r="M491">
        <f t="shared" si="93"/>
        <v>137</v>
      </c>
      <c r="N491">
        <f t="shared" si="84"/>
        <v>20135</v>
      </c>
      <c r="O491">
        <f t="shared" si="85"/>
        <v>8.9644896945617086E-2</v>
      </c>
      <c r="P491">
        <f t="shared" si="86"/>
        <v>0.24966476285075739</v>
      </c>
      <c r="Q491">
        <f t="shared" si="87"/>
        <v>8.894959026570648E-2</v>
      </c>
      <c r="R491">
        <f t="shared" si="88"/>
        <v>0.56493667742736531</v>
      </c>
      <c r="S491">
        <f t="shared" si="89"/>
        <v>6.804072510553762E-3</v>
      </c>
      <c r="T491">
        <f t="shared" si="90"/>
        <v>0.56493667742736531</v>
      </c>
      <c r="U491" t="str">
        <f t="shared" si="91"/>
        <v>Reagan</v>
      </c>
    </row>
    <row r="492" spans="1:21" x14ac:dyDescent="0.3">
      <c r="A492" t="e">
        <f t="shared" si="83"/>
        <v>#VALUE!</v>
      </c>
      <c r="B492" t="s">
        <v>425</v>
      </c>
      <c r="C492" t="s">
        <v>44</v>
      </c>
      <c r="D492" t="s">
        <v>428</v>
      </c>
      <c r="F492">
        <f>SUMIF($D$2:$D$489,"QUE",F$2:F$489)</f>
        <v>0</v>
      </c>
      <c r="G492">
        <f>SUMIF($D$2:$D$489,"QUE",G$2:G$489)</f>
        <v>0</v>
      </c>
      <c r="I492">
        <f t="shared" ref="I492:M492" si="94">SUMIF($D$2:$D$489,"QUE",I$2:I$489)</f>
        <v>574</v>
      </c>
      <c r="J492">
        <f t="shared" si="94"/>
        <v>2140</v>
      </c>
      <c r="K492">
        <f t="shared" si="94"/>
        <v>1253</v>
      </c>
      <c r="L492">
        <f t="shared" si="94"/>
        <v>3240</v>
      </c>
      <c r="M492">
        <f t="shared" si="94"/>
        <v>52</v>
      </c>
      <c r="N492">
        <f t="shared" si="84"/>
        <v>7259</v>
      </c>
      <c r="O492">
        <f t="shared" si="85"/>
        <v>7.9074252651880422E-2</v>
      </c>
      <c r="P492">
        <f t="shared" si="86"/>
        <v>0.29480644716903154</v>
      </c>
      <c r="Q492">
        <f t="shared" si="87"/>
        <v>0.17261330761812921</v>
      </c>
      <c r="R492">
        <f t="shared" si="88"/>
        <v>0.44634247141479544</v>
      </c>
      <c r="S492">
        <f t="shared" si="89"/>
        <v>7.1635211461633834E-3</v>
      </c>
      <c r="T492">
        <f t="shared" si="90"/>
        <v>0.44634247141479544</v>
      </c>
      <c r="U492" t="str">
        <f t="shared" si="91"/>
        <v>Reagan</v>
      </c>
    </row>
    <row r="493" spans="1:21" x14ac:dyDescent="0.3">
      <c r="A493" t="e">
        <f t="shared" si="83"/>
        <v>#VALUE!</v>
      </c>
      <c r="B493" t="s">
        <v>423</v>
      </c>
      <c r="C493" t="s">
        <v>44</v>
      </c>
      <c r="D493" t="s">
        <v>429</v>
      </c>
      <c r="F493">
        <f>F490+F491+F492</f>
        <v>258742</v>
      </c>
      <c r="G493">
        <f>G490+G491+G492</f>
        <v>162653</v>
      </c>
      <c r="H493">
        <f>G493/F493</f>
        <v>0.62863006392468168</v>
      </c>
      <c r="I493">
        <f t="shared" ref="I493:M493" si="95">I490+I491+I492</f>
        <v>11155</v>
      </c>
      <c r="J493">
        <f t="shared" si="95"/>
        <v>41842</v>
      </c>
      <c r="K493">
        <f t="shared" si="95"/>
        <v>18479</v>
      </c>
      <c r="L493">
        <f t="shared" si="95"/>
        <v>86112</v>
      </c>
      <c r="M493">
        <f t="shared" si="95"/>
        <v>857</v>
      </c>
      <c r="N493">
        <f t="shared" si="84"/>
        <v>158445</v>
      </c>
      <c r="O493">
        <f t="shared" si="85"/>
        <v>7.0402978951686707E-2</v>
      </c>
      <c r="P493">
        <f t="shared" si="86"/>
        <v>0.2640790179557575</v>
      </c>
      <c r="Q493">
        <f t="shared" si="87"/>
        <v>0.1166272208021711</v>
      </c>
      <c r="R493">
        <f t="shared" si="88"/>
        <v>0.54348196535075266</v>
      </c>
      <c r="S493">
        <f t="shared" si="89"/>
        <v>5.4088169396320487E-3</v>
      </c>
      <c r="T493">
        <f t="shared" si="90"/>
        <v>0.54348196535075266</v>
      </c>
      <c r="U493" t="str">
        <f t="shared" si="91"/>
        <v>Reagan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47AD-55E5-4A5A-900D-DCF86D3B1F41}">
  <dimension ref="A1:CH25"/>
  <sheetViews>
    <sheetView workbookViewId="0">
      <selection activeCell="A28" sqref="A1:XFD1048576"/>
    </sheetView>
  </sheetViews>
  <sheetFormatPr defaultRowHeight="14.4" x14ac:dyDescent="0.3"/>
  <sheetData>
    <row r="1" spans="1:86" x14ac:dyDescent="0.3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41</v>
      </c>
      <c r="N1" t="s">
        <v>41</v>
      </c>
      <c r="O1" t="s">
        <v>41</v>
      </c>
      <c r="P1" t="s">
        <v>41</v>
      </c>
      <c r="Q1" t="s">
        <v>41</v>
      </c>
      <c r="R1" t="s">
        <v>41</v>
      </c>
      <c r="S1" s="2" t="s">
        <v>41</v>
      </c>
      <c r="T1" s="2" t="s">
        <v>41</v>
      </c>
      <c r="U1" s="2" t="s">
        <v>41</v>
      </c>
      <c r="V1" s="2" t="s">
        <v>41</v>
      </c>
      <c r="W1" t="s">
        <v>42</v>
      </c>
      <c r="X1" t="s">
        <v>42</v>
      </c>
      <c r="Y1" t="s">
        <v>42</v>
      </c>
      <c r="Z1" t="s">
        <v>42</v>
      </c>
      <c r="AA1" t="s">
        <v>42</v>
      </c>
      <c r="AB1" t="s">
        <v>42</v>
      </c>
      <c r="AC1" t="s">
        <v>42</v>
      </c>
      <c r="AD1" t="s">
        <v>42</v>
      </c>
      <c r="AE1" t="s">
        <v>42</v>
      </c>
      <c r="AF1" t="s">
        <v>42</v>
      </c>
      <c r="AG1" t="s">
        <v>42</v>
      </c>
      <c r="AH1" t="s">
        <v>42</v>
      </c>
      <c r="AI1" t="s">
        <v>42</v>
      </c>
      <c r="AJ1" t="s">
        <v>42</v>
      </c>
      <c r="AK1" t="s">
        <v>42</v>
      </c>
      <c r="AL1" t="s">
        <v>42</v>
      </c>
      <c r="AM1" t="s">
        <v>42</v>
      </c>
      <c r="AN1" s="2" t="s">
        <v>42</v>
      </c>
      <c r="AO1" s="2" t="s">
        <v>42</v>
      </c>
      <c r="AP1" s="2" t="s">
        <v>42</v>
      </c>
      <c r="AQ1" s="2" t="s">
        <v>42</v>
      </c>
      <c r="AR1" t="s">
        <v>43</v>
      </c>
      <c r="AS1" t="s">
        <v>43</v>
      </c>
      <c r="AT1" t="s">
        <v>43</v>
      </c>
      <c r="AU1" t="s">
        <v>43</v>
      </c>
      <c r="AV1" t="s">
        <v>43</v>
      </c>
      <c r="AW1" t="s">
        <v>43</v>
      </c>
      <c r="AX1" t="s">
        <v>43</v>
      </c>
      <c r="AY1" t="s">
        <v>43</v>
      </c>
      <c r="AZ1" t="s">
        <v>43</v>
      </c>
      <c r="BA1" t="s">
        <v>43</v>
      </c>
      <c r="BB1" t="s">
        <v>43</v>
      </c>
      <c r="BC1" t="s">
        <v>43</v>
      </c>
      <c r="BD1" t="s">
        <v>43</v>
      </c>
      <c r="BE1" t="s">
        <v>43</v>
      </c>
      <c r="BF1" t="s">
        <v>43</v>
      </c>
      <c r="BG1" t="s">
        <v>43</v>
      </c>
      <c r="BH1" t="s">
        <v>43</v>
      </c>
      <c r="BI1" s="2" t="s">
        <v>43</v>
      </c>
      <c r="BJ1" s="2" t="s">
        <v>43</v>
      </c>
      <c r="BK1" s="2" t="s">
        <v>43</v>
      </c>
      <c r="BL1" s="2" t="s">
        <v>43</v>
      </c>
      <c r="BM1" t="s">
        <v>44</v>
      </c>
      <c r="BN1" t="s">
        <v>44</v>
      </c>
      <c r="BO1" t="s">
        <v>44</v>
      </c>
      <c r="BP1" t="s">
        <v>44</v>
      </c>
      <c r="BQ1" t="s">
        <v>44</v>
      </c>
      <c r="BR1" t="s">
        <v>44</v>
      </c>
      <c r="BS1" t="s">
        <v>44</v>
      </c>
      <c r="BT1" t="s">
        <v>44</v>
      </c>
      <c r="BU1" t="s">
        <v>44</v>
      </c>
      <c r="BV1" t="s">
        <v>44</v>
      </c>
      <c r="BW1" t="s">
        <v>44</v>
      </c>
      <c r="BX1" t="s">
        <v>44</v>
      </c>
      <c r="BY1" t="s">
        <v>44</v>
      </c>
      <c r="BZ1" t="s">
        <v>44</v>
      </c>
      <c r="CA1" t="s">
        <v>44</v>
      </c>
      <c r="CB1" t="s">
        <v>44</v>
      </c>
      <c r="CC1" t="s">
        <v>44</v>
      </c>
      <c r="CD1" t="s">
        <v>44</v>
      </c>
      <c r="CE1" s="3" t="s">
        <v>44</v>
      </c>
      <c r="CF1" s="3" t="s">
        <v>44</v>
      </c>
      <c r="CG1" s="3" t="s">
        <v>44</v>
      </c>
      <c r="CH1" s="3" t="s">
        <v>44</v>
      </c>
    </row>
    <row r="2" spans="1:86" x14ac:dyDescent="0.3">
      <c r="A2" t="s">
        <v>9</v>
      </c>
      <c r="B2" t="s">
        <v>457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s="4"/>
      <c r="J2" s="4"/>
      <c r="K2" s="5"/>
      <c r="L2" s="4"/>
      <c r="M2" t="s">
        <v>468</v>
      </c>
      <c r="N2" t="s">
        <v>469</v>
      </c>
      <c r="O2" t="s">
        <v>470</v>
      </c>
      <c r="P2" t="s">
        <v>459</v>
      </c>
      <c r="Q2" t="s">
        <v>458</v>
      </c>
      <c r="R2" s="4"/>
      <c r="S2" s="4"/>
      <c r="T2" s="4"/>
      <c r="U2" s="4"/>
      <c r="V2" s="4"/>
      <c r="W2" t="s">
        <v>460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D2" s="4"/>
      <c r="AE2" s="4"/>
      <c r="AF2" s="5"/>
      <c r="AG2" s="4"/>
      <c r="AH2" t="s">
        <v>468</v>
      </c>
      <c r="AI2" t="s">
        <v>469</v>
      </c>
      <c r="AJ2" t="s">
        <v>470</v>
      </c>
      <c r="AK2" t="s">
        <v>459</v>
      </c>
      <c r="AL2" t="s">
        <v>458</v>
      </c>
      <c r="AM2" s="4"/>
      <c r="AN2" s="4"/>
      <c r="AO2" s="4"/>
      <c r="AP2" s="4"/>
      <c r="AQ2" s="4"/>
      <c r="AR2" t="s">
        <v>461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Y2" s="4"/>
      <c r="AZ2" s="4"/>
      <c r="BA2" s="5"/>
      <c r="BB2" s="4"/>
      <c r="BC2" t="s">
        <v>468</v>
      </c>
      <c r="BD2" t="s">
        <v>469</v>
      </c>
      <c r="BE2" t="s">
        <v>470</v>
      </c>
      <c r="BF2" t="s">
        <v>459</v>
      </c>
      <c r="BG2" t="s">
        <v>458</v>
      </c>
      <c r="BH2" s="4"/>
      <c r="BI2" s="4"/>
      <c r="BJ2" s="4"/>
      <c r="BK2" s="4"/>
      <c r="BL2" s="4"/>
      <c r="BM2" t="s">
        <v>464</v>
      </c>
      <c r="BN2" t="s">
        <v>4</v>
      </c>
      <c r="BO2" t="s">
        <v>5</v>
      </c>
      <c r="BP2" t="s">
        <v>6</v>
      </c>
      <c r="BQ2" t="s">
        <v>7</v>
      </c>
      <c r="BR2" t="s">
        <v>8</v>
      </c>
      <c r="BT2" s="4"/>
      <c r="BU2" s="4"/>
      <c r="BV2" s="5"/>
      <c r="BW2" s="4"/>
      <c r="BX2" t="s">
        <v>468</v>
      </c>
      <c r="BY2" t="s">
        <v>469</v>
      </c>
      <c r="BZ2" t="s">
        <v>470</v>
      </c>
      <c r="CA2" t="s">
        <v>459</v>
      </c>
      <c r="CB2" t="s">
        <v>458</v>
      </c>
      <c r="CC2" s="4"/>
      <c r="CD2" s="4"/>
      <c r="CE2" s="4"/>
      <c r="CF2" s="4"/>
      <c r="CG2" s="4"/>
      <c r="CH2" s="3" t="s">
        <v>465</v>
      </c>
    </row>
    <row r="3" spans="1:86" x14ac:dyDescent="0.3">
      <c r="A3">
        <v>1</v>
      </c>
      <c r="B3" s="6">
        <f>SUMIFS('Pres Converted'!N$2:N$10000,'Pres Converted'!$D$2:$D$10000,B$1,'Pres Converted'!$C$2:$C$10000,$A3)</f>
        <v>4975</v>
      </c>
      <c r="C3" s="6">
        <f>SUMIFS('Pres Converted'!I$2:I$10000,'Pres Converted'!$D$2:$D$10000,C$1,'Pres Converted'!$C$2:$C$10000,$A3)</f>
        <v>354</v>
      </c>
      <c r="D3" s="6">
        <f>SUMIFS('Pres Converted'!J$2:J$10000,'Pres Converted'!$D$2:$D$10000,D$1,'Pres Converted'!$C$2:$C$10000,$A3)</f>
        <v>1468</v>
      </c>
      <c r="E3" s="6">
        <f>SUMIFS('Pres Converted'!K$2:K$10000,'Pres Converted'!$D$2:$D$10000,E$1,'Pres Converted'!$C$2:$C$10000,$A3)</f>
        <v>325</v>
      </c>
      <c r="F3" s="6">
        <f>SUMIFS('Pres Converted'!L$2:L$10000,'Pres Converted'!$D$2:$D$10000,F$1,'Pres Converted'!$C$2:$C$10000,$A3)</f>
        <v>2813</v>
      </c>
      <c r="G3" s="6">
        <f>SUMIFS('Pres Converted'!M$2:M$10000,'Pres Converted'!$D$2:$D$10000,G$1,'Pres Converted'!$C$2:$C$10000,$A3)</f>
        <v>15</v>
      </c>
      <c r="H3" s="6"/>
      <c r="I3" s="6"/>
      <c r="J3" s="6"/>
      <c r="K3" s="6"/>
      <c r="L3" s="6"/>
      <c r="M3" s="6">
        <f t="shared" ref="M3:M24" si="0">C3/B3</f>
        <v>7.115577889447236E-2</v>
      </c>
      <c r="N3" s="6">
        <f>D3/B3</f>
        <v>0.29507537688442209</v>
      </c>
      <c r="O3" s="6">
        <f>E3/B3</f>
        <v>6.5326633165829151E-2</v>
      </c>
      <c r="P3" s="6">
        <f>F3/B3</f>
        <v>0.56542713567839198</v>
      </c>
      <c r="Q3" s="6">
        <f>G3/B3</f>
        <v>3.015075376884422E-3</v>
      </c>
      <c r="R3" s="6">
        <f>H3/B3</f>
        <v>0</v>
      </c>
      <c r="S3" s="6">
        <f>I3/B3</f>
        <v>0</v>
      </c>
      <c r="T3" s="6">
        <f>J3/B3</f>
        <v>0</v>
      </c>
      <c r="U3" s="6">
        <f>K3/B3</f>
        <v>0</v>
      </c>
      <c r="V3" s="6">
        <f>L3/B3</f>
        <v>0</v>
      </c>
      <c r="W3" s="6">
        <f>SUMIFS('Pres Converted'!N$2:N$10000,'Pres Converted'!$D$2:$D$10000,W$1,'Pres Converted'!$C$2:$C$10000,$A3)</f>
        <v>873</v>
      </c>
      <c r="X3" s="6">
        <f>SUMIFS('Pres Converted'!I$2:I$10000,'Pres Converted'!$D$2:$D$10000,X$1,'Pres Converted'!$C$2:$C$10000,$A3)</f>
        <v>69</v>
      </c>
      <c r="Y3" s="6">
        <f>SUMIFS('Pres Converted'!J$2:J$10000,'Pres Converted'!$D$2:$D$10000,Y$1,'Pres Converted'!$C$2:$C$10000,$A3)</f>
        <v>231</v>
      </c>
      <c r="Z3" s="6">
        <f>SUMIFS('Pres Converted'!K$2:K$10000,'Pres Converted'!$D$2:$D$10000,Z$1,'Pres Converted'!$C$2:$C$10000,$A3)</f>
        <v>56</v>
      </c>
      <c r="AA3" s="6">
        <f>SUMIFS('Pres Converted'!L$2:L$10000,'Pres Converted'!$D$2:$D$10000,AA$1,'Pres Converted'!$C$2:$C$10000,$A3)</f>
        <v>512</v>
      </c>
      <c r="AB3" s="6">
        <f>SUMIFS('Pres Converted'!M$2:M$10000,'Pres Converted'!$D$2:$D$10000,AB$1,'Pres Converted'!$C$2:$C$10000,$A3)</f>
        <v>5</v>
      </c>
      <c r="AC3" s="6"/>
      <c r="AD3" s="6"/>
      <c r="AE3" s="6"/>
      <c r="AF3" s="6"/>
      <c r="AG3" s="6"/>
      <c r="AH3" s="6">
        <f t="shared" ref="AH3:AH24" si="1">X3/W3</f>
        <v>7.903780068728522E-2</v>
      </c>
      <c r="AI3" s="6">
        <f>Y3/W3</f>
        <v>0.26460481099656358</v>
      </c>
      <c r="AJ3" s="6">
        <f>Z3/W3</f>
        <v>6.414662084765177E-2</v>
      </c>
      <c r="AK3" s="6">
        <f>AA3/W3</f>
        <v>0.58648339060710197</v>
      </c>
      <c r="AL3" s="6">
        <f>AB3/W3</f>
        <v>5.7273768613974796E-3</v>
      </c>
      <c r="AM3" s="6">
        <f>AC3/W3</f>
        <v>0</v>
      </c>
      <c r="AN3" s="6">
        <f>AD3/W3</f>
        <v>0</v>
      </c>
      <c r="AO3" s="6">
        <f>AE3/W3</f>
        <v>0</v>
      </c>
      <c r="AP3" s="6">
        <f>AF3/W3</f>
        <v>0</v>
      </c>
      <c r="AQ3" s="6">
        <f>AG3/W3</f>
        <v>0</v>
      </c>
      <c r="AR3" s="6">
        <f>SUMIFS('Pres Converted'!N$2:N$10000,'Pres Converted'!$D$2:$D$10000,AR$1,'Pres Converted'!$C$2:$C$10000,$A3)</f>
        <v>264</v>
      </c>
      <c r="AS3" s="6">
        <f>SUMIFS('Pres Converted'!I$2:I$10000,'Pres Converted'!$D$2:$D$10000,AS$1,'Pres Converted'!$C$2:$C$10000,$A3)</f>
        <v>17</v>
      </c>
      <c r="AT3" s="6">
        <f>SUMIFS('Pres Converted'!J$2:J$10000,'Pres Converted'!$D$2:$D$10000,AT$1,'Pres Converted'!$C$2:$C$10000,$A3)</f>
        <v>73</v>
      </c>
      <c r="AU3" s="6">
        <f>SUMIFS('Pres Converted'!K$2:K$10000,'Pres Converted'!$D$2:$D$10000,AU$1,'Pres Converted'!$C$2:$C$10000,$A3)</f>
        <v>24</v>
      </c>
      <c r="AV3" s="6">
        <f>SUMIFS('Pres Converted'!L$2:L$10000,'Pres Converted'!$D$2:$D$10000,AV$1,'Pres Converted'!$C$2:$C$10000,$A3)</f>
        <v>148</v>
      </c>
      <c r="AW3" s="6">
        <f>SUMIFS('Pres Converted'!M$2:M$10000,'Pres Converted'!$D$2:$D$10000,AW$1,'Pres Converted'!$C$2:$C$10000,$A3)</f>
        <v>2</v>
      </c>
      <c r="AX3" s="6"/>
      <c r="AY3" s="6"/>
      <c r="AZ3" s="6"/>
      <c r="BA3" s="6"/>
      <c r="BB3" s="6"/>
      <c r="BC3" s="6">
        <f t="shared" ref="BC3:BC25" si="2">AS3/AR3</f>
        <v>6.4393939393939392E-2</v>
      </c>
      <c r="BD3" s="6">
        <f>AT3/AR3</f>
        <v>0.27651515151515149</v>
      </c>
      <c r="BE3" s="6">
        <f>AU3/AR3</f>
        <v>9.0909090909090912E-2</v>
      </c>
      <c r="BF3" s="6">
        <f>AV3/AR3</f>
        <v>0.56060606060606055</v>
      </c>
      <c r="BG3" s="6">
        <f>AW3/AR3</f>
        <v>7.575757575757576E-3</v>
      </c>
      <c r="BH3" s="6">
        <f>AX3/AR3</f>
        <v>0</v>
      </c>
      <c r="BI3" s="6">
        <f>AY3/AR3</f>
        <v>0</v>
      </c>
      <c r="BJ3" s="6">
        <f>AZ3/AR3</f>
        <v>0</v>
      </c>
      <c r="BK3" s="6">
        <f>BA3/AR3</f>
        <v>0</v>
      </c>
      <c r="BL3" s="6">
        <f>BB3/AR3</f>
        <v>0</v>
      </c>
      <c r="BM3" s="6">
        <f>B3+W3+AR3</f>
        <v>6112</v>
      </c>
      <c r="BN3" s="6">
        <f t="shared" ref="BN3:BW18" si="3">C3+X3+AS3</f>
        <v>440</v>
      </c>
      <c r="BO3" s="6">
        <f t="shared" si="3"/>
        <v>1772</v>
      </c>
      <c r="BP3" s="6">
        <f t="shared" si="3"/>
        <v>405</v>
      </c>
      <c r="BQ3" s="6">
        <f t="shared" si="3"/>
        <v>3473</v>
      </c>
      <c r="BR3" s="6">
        <f t="shared" si="3"/>
        <v>22</v>
      </c>
      <c r="BS3" s="6">
        <f t="shared" si="3"/>
        <v>0</v>
      </c>
      <c r="BT3" s="6">
        <f t="shared" si="3"/>
        <v>0</v>
      </c>
      <c r="BU3" s="6">
        <f t="shared" si="3"/>
        <v>0</v>
      </c>
      <c r="BV3" s="6">
        <f t="shared" si="3"/>
        <v>0</v>
      </c>
      <c r="BW3" s="6">
        <f t="shared" si="3"/>
        <v>0</v>
      </c>
      <c r="BX3" s="6">
        <f t="shared" ref="BX3:BX25" si="4">BN3/BM3</f>
        <v>7.1989528795811525E-2</v>
      </c>
      <c r="BY3" s="6">
        <f>BO3/BM3</f>
        <v>0.28992146596858637</v>
      </c>
      <c r="BZ3" s="6">
        <f>BP3/BM3</f>
        <v>6.6263089005235601E-2</v>
      </c>
      <c r="CA3" s="6">
        <f>BQ3/BM3</f>
        <v>0.56822643979057597</v>
      </c>
      <c r="CB3" s="6">
        <f>BR3/BM3</f>
        <v>3.5994764397905758E-3</v>
      </c>
      <c r="CC3" s="6">
        <f>BS3/BM3</f>
        <v>0</v>
      </c>
      <c r="CD3" s="6">
        <f>BT3/BM3</f>
        <v>0</v>
      </c>
      <c r="CE3" s="6">
        <f>BU3/BM3</f>
        <v>0</v>
      </c>
      <c r="CF3" s="6">
        <f>BV3/BM3</f>
        <v>0</v>
      </c>
      <c r="CG3" s="6">
        <f>BW3/BM3</f>
        <v>0</v>
      </c>
      <c r="CH3" s="7">
        <f>IF(BM3=0,10,IF(MAX(BN3:BW3)=LARGE(BN3:BW3,2),9,IF(BQ3=MAX(BN3:BW3),CA3,IF(BN3=MAX(BN3:BW3),BX3+1,IF(BO3=MAX(BN3:BW3),BY3+2,IF(BP3=MAX(BN3:BW3),BZ3+3,-1))))))</f>
        <v>0.56822643979057597</v>
      </c>
    </row>
    <row r="4" spans="1:86" x14ac:dyDescent="0.3">
      <c r="A4">
        <f>A3+1</f>
        <v>2</v>
      </c>
      <c r="B4" s="6">
        <f>SUMIFS('Pres Converted'!N$2:N$10000,'Pres Converted'!$D$2:$D$10000,B$1,'Pres Converted'!$C$2:$C$10000,$A4)</f>
        <v>2683</v>
      </c>
      <c r="C4" s="6">
        <f>SUMIFS('Pres Converted'!I$2:I$10000,'Pres Converted'!$D$2:$D$10000,C$1,'Pres Converted'!$C$2:$C$10000,$A4)</f>
        <v>271</v>
      </c>
      <c r="D4" s="6">
        <f>SUMIFS('Pres Converted'!J$2:J$10000,'Pres Converted'!$D$2:$D$10000,D$1,'Pres Converted'!$C$2:$C$10000,$A4)</f>
        <v>1040</v>
      </c>
      <c r="E4" s="6">
        <f>SUMIFS('Pres Converted'!K$2:K$10000,'Pres Converted'!$D$2:$D$10000,E$1,'Pres Converted'!$C$2:$C$10000,$A4)</f>
        <v>109</v>
      </c>
      <c r="F4" s="6">
        <f>SUMIFS('Pres Converted'!L$2:L$10000,'Pres Converted'!$D$2:$D$10000,F$1,'Pres Converted'!$C$2:$C$10000,$A4)</f>
        <v>1253</v>
      </c>
      <c r="G4" s="6">
        <f>SUMIFS('Pres Converted'!M$2:M$10000,'Pres Converted'!$D$2:$D$10000,G$1,'Pres Converted'!$C$2:$C$10000,$A4)</f>
        <v>10</v>
      </c>
      <c r="H4" s="6"/>
      <c r="I4" s="6"/>
      <c r="J4" s="6"/>
      <c r="K4" s="6"/>
      <c r="L4" s="6"/>
      <c r="M4" s="6">
        <f t="shared" si="0"/>
        <v>0.10100633619083116</v>
      </c>
      <c r="N4" s="6">
        <f t="shared" ref="N4:N24" si="5">D4/B4</f>
        <v>0.38762579202385389</v>
      </c>
      <c r="O4" s="6">
        <f t="shared" ref="O4:O24" si="6">E4/B4</f>
        <v>4.0626164740961611E-2</v>
      </c>
      <c r="P4" s="6">
        <f t="shared" ref="P4:P24" si="7">F4/B4</f>
        <v>0.46701453596720088</v>
      </c>
      <c r="Q4" s="6">
        <f t="shared" ref="Q4:Q24" si="8">G4/B4</f>
        <v>3.7271710771524412E-3</v>
      </c>
      <c r="R4" s="6">
        <f t="shared" ref="R4:R24" si="9">H4/B4</f>
        <v>0</v>
      </c>
      <c r="S4" s="6">
        <f t="shared" ref="S4:S24" si="10">I4/B4</f>
        <v>0</v>
      </c>
      <c r="T4" s="6">
        <f t="shared" ref="T4:T24" si="11">J4/B4</f>
        <v>0</v>
      </c>
      <c r="U4" s="6">
        <f t="shared" ref="U4:U24" si="12">K4/B4</f>
        <v>0</v>
      </c>
      <c r="V4" s="6">
        <f t="shared" ref="V4:V24" si="13">L4/B4</f>
        <v>0</v>
      </c>
      <c r="W4" s="6">
        <f>SUMIFS('Pres Converted'!N$2:N$10000,'Pres Converted'!$D$2:$D$10000,W$1,'Pres Converted'!$C$2:$C$10000,$A4)</f>
        <v>616</v>
      </c>
      <c r="X4" s="6">
        <f>SUMIFS('Pres Converted'!I$2:I$10000,'Pres Converted'!$D$2:$D$10000,X$1,'Pres Converted'!$C$2:$C$10000,$A4)</f>
        <v>53</v>
      </c>
      <c r="Y4" s="6">
        <f>SUMIFS('Pres Converted'!J$2:J$10000,'Pres Converted'!$D$2:$D$10000,Y$1,'Pres Converted'!$C$2:$C$10000,$A4)</f>
        <v>188</v>
      </c>
      <c r="Z4" s="6">
        <f>SUMIFS('Pres Converted'!K$2:K$10000,'Pres Converted'!$D$2:$D$10000,Z$1,'Pres Converted'!$C$2:$C$10000,$A4)</f>
        <v>40</v>
      </c>
      <c r="AA4" s="6">
        <f>SUMIFS('Pres Converted'!L$2:L$10000,'Pres Converted'!$D$2:$D$10000,AA$1,'Pres Converted'!$C$2:$C$10000,$A4)</f>
        <v>331</v>
      </c>
      <c r="AB4" s="6">
        <f>SUMIFS('Pres Converted'!M$2:M$10000,'Pres Converted'!$D$2:$D$10000,AB$1,'Pres Converted'!$C$2:$C$10000,$A4)</f>
        <v>4</v>
      </c>
      <c r="AC4" s="6"/>
      <c r="AD4" s="6"/>
      <c r="AE4" s="6"/>
      <c r="AF4" s="6"/>
      <c r="AG4" s="6"/>
      <c r="AH4" s="6">
        <f t="shared" si="1"/>
        <v>8.603896103896104E-2</v>
      </c>
      <c r="AI4" s="6">
        <f t="shared" ref="AI4:AI24" si="14">Y4/W4</f>
        <v>0.30519480519480519</v>
      </c>
      <c r="AJ4" s="6">
        <f t="shared" ref="AJ4:AJ24" si="15">Z4/W4</f>
        <v>6.4935064935064929E-2</v>
      </c>
      <c r="AK4" s="6">
        <f t="shared" ref="AK4:AK24" si="16">AA4/W4</f>
        <v>0.53733766233766234</v>
      </c>
      <c r="AL4" s="6">
        <f t="shared" ref="AL4:AL24" si="17">AB4/W4</f>
        <v>6.4935064935064939E-3</v>
      </c>
      <c r="AM4" s="6">
        <f t="shared" ref="AM4:AM24" si="18">AC4/W4</f>
        <v>0</v>
      </c>
      <c r="AN4" s="6">
        <f t="shared" ref="AN4:AN24" si="19">AD4/W4</f>
        <v>0</v>
      </c>
      <c r="AO4" s="6">
        <f t="shared" ref="AO4:AO24" si="20">AE4/W4</f>
        <v>0</v>
      </c>
      <c r="AP4" s="6">
        <f t="shared" ref="AP4:AP24" si="21">AF4/W4</f>
        <v>0</v>
      </c>
      <c r="AQ4" s="6">
        <f t="shared" ref="AQ4:AQ24" si="22">AG4/W4</f>
        <v>0</v>
      </c>
      <c r="AR4" s="6">
        <f>SUMIFS('Pres Converted'!N$2:N$10000,'Pres Converted'!$D$2:$D$10000,AR$1,'Pres Converted'!$C$2:$C$10000,$A4)</f>
        <v>69</v>
      </c>
      <c r="AS4" s="6">
        <f>SUMIFS('Pres Converted'!I$2:I$10000,'Pres Converted'!$D$2:$D$10000,AS$1,'Pres Converted'!$C$2:$C$10000,$A4)</f>
        <v>5</v>
      </c>
      <c r="AT4" s="6">
        <f>SUMIFS('Pres Converted'!J$2:J$10000,'Pres Converted'!$D$2:$D$10000,AT$1,'Pres Converted'!$C$2:$C$10000,$A4)</f>
        <v>28</v>
      </c>
      <c r="AU4" s="6">
        <f>SUMIFS('Pres Converted'!K$2:K$10000,'Pres Converted'!$D$2:$D$10000,AU$1,'Pres Converted'!$C$2:$C$10000,$A4)</f>
        <v>8</v>
      </c>
      <c r="AV4" s="6">
        <f>SUMIFS('Pres Converted'!L$2:L$10000,'Pres Converted'!$D$2:$D$10000,AV$1,'Pres Converted'!$C$2:$C$10000,$A4)</f>
        <v>28</v>
      </c>
      <c r="AW4" s="6">
        <f>SUMIFS('Pres Converted'!M$2:M$10000,'Pres Converted'!$D$2:$D$10000,AW$1,'Pres Converted'!$C$2:$C$10000,$A4)</f>
        <v>0</v>
      </c>
      <c r="AX4" s="6"/>
      <c r="AY4" s="6"/>
      <c r="AZ4" s="6"/>
      <c r="BA4" s="6"/>
      <c r="BB4" s="6"/>
      <c r="BC4" s="6">
        <f t="shared" si="2"/>
        <v>7.2463768115942032E-2</v>
      </c>
      <c r="BD4" s="6">
        <f t="shared" ref="BD4:BD25" si="23">AT4/AR4</f>
        <v>0.40579710144927539</v>
      </c>
      <c r="BE4" s="6">
        <f t="shared" ref="BE4:BE25" si="24">AU4/AR4</f>
        <v>0.11594202898550725</v>
      </c>
      <c r="BF4" s="6">
        <f t="shared" ref="BF4:BF25" si="25">AV4/AR4</f>
        <v>0.40579710144927539</v>
      </c>
      <c r="BG4" s="6">
        <f t="shared" ref="BG4:BG25" si="26">AW4/AR4</f>
        <v>0</v>
      </c>
      <c r="BH4" s="6">
        <f t="shared" ref="BH4:BL25" si="27">AX4/AR4</f>
        <v>0</v>
      </c>
      <c r="BI4" s="6">
        <f t="shared" ref="BI4:BI24" si="28">AY4/AR4</f>
        <v>0</v>
      </c>
      <c r="BJ4" s="6">
        <f t="shared" ref="BJ4:BJ24" si="29">AZ4/AR4</f>
        <v>0</v>
      </c>
      <c r="BK4" s="6">
        <f t="shared" ref="BK4:BK24" si="30">BA4/AR4</f>
        <v>0</v>
      </c>
      <c r="BL4" s="6">
        <f t="shared" ref="BL4:BL24" si="31">BB4/AR4</f>
        <v>0</v>
      </c>
      <c r="BM4" s="6">
        <f t="shared" ref="BM4:BW24" si="32">B4+W4+AR4</f>
        <v>3368</v>
      </c>
      <c r="BN4" s="6">
        <f t="shared" si="3"/>
        <v>329</v>
      </c>
      <c r="BO4" s="6">
        <f t="shared" si="3"/>
        <v>1256</v>
      </c>
      <c r="BP4" s="6">
        <f t="shared" si="3"/>
        <v>157</v>
      </c>
      <c r="BQ4" s="6">
        <f t="shared" si="3"/>
        <v>1612</v>
      </c>
      <c r="BR4" s="6">
        <f t="shared" si="3"/>
        <v>14</v>
      </c>
      <c r="BS4" s="6">
        <f t="shared" si="3"/>
        <v>0</v>
      </c>
      <c r="BT4" s="6">
        <f t="shared" si="3"/>
        <v>0</v>
      </c>
      <c r="BU4" s="6">
        <f t="shared" si="3"/>
        <v>0</v>
      </c>
      <c r="BV4" s="6">
        <f t="shared" si="3"/>
        <v>0</v>
      </c>
      <c r="BW4" s="6">
        <f t="shared" si="3"/>
        <v>0</v>
      </c>
      <c r="BX4" s="6">
        <f t="shared" si="4"/>
        <v>9.7684085510688842E-2</v>
      </c>
      <c r="BY4" s="6">
        <f t="shared" ref="BY4:BY25" si="33">BO4/BM4</f>
        <v>0.37292161520190026</v>
      </c>
      <c r="BZ4" s="6">
        <f t="shared" ref="BZ4:BZ25" si="34">BP4/BM4</f>
        <v>4.6615201900237532E-2</v>
      </c>
      <c r="CA4" s="6">
        <f t="shared" ref="CA4:CA25" si="35">BQ4/BM4</f>
        <v>0.47862232779097386</v>
      </c>
      <c r="CB4" s="6">
        <f t="shared" ref="CB4:CB25" si="36">BR4/BM4</f>
        <v>4.1567695961995249E-3</v>
      </c>
      <c r="CC4" s="6">
        <f t="shared" ref="CC4:CC25" si="37">BS4/BM4</f>
        <v>0</v>
      </c>
      <c r="CD4" s="6">
        <f t="shared" ref="CD4:CD25" si="38">BT4/BM4</f>
        <v>0</v>
      </c>
      <c r="CE4" s="6">
        <f t="shared" ref="CE4:CE25" si="39">BU4/BM4</f>
        <v>0</v>
      </c>
      <c r="CF4" s="6">
        <f t="shared" ref="CF4:CF25" si="40">BV4/BM4</f>
        <v>0</v>
      </c>
      <c r="CG4" s="6">
        <f t="shared" ref="CG4:CG25" si="41">BW4/BM4</f>
        <v>0</v>
      </c>
      <c r="CH4" s="7">
        <f t="shared" ref="CH4:CH25" si="42">IF(BM4=0,10,IF(MAX(BN4:BW4)=LARGE(BN4:BW4,2),9,IF(BQ4=MAX(BN4:BW4),CA4,IF(BN4=MAX(BN4:BW4),BX4+1,IF(BO4=MAX(BN4:BW4),BY4+2,IF(BP4=MAX(BN4:BW4),BZ4+3,-1))))))</f>
        <v>0.47862232779097386</v>
      </c>
    </row>
    <row r="5" spans="1:86" x14ac:dyDescent="0.3">
      <c r="A5">
        <f t="shared" ref="A5:A24" si="43">A4+1</f>
        <v>3</v>
      </c>
      <c r="B5" s="6">
        <f>SUMIFS('Pres Converted'!N$2:N$10000,'Pres Converted'!$D$2:$D$10000,B$1,'Pres Converted'!$C$2:$C$10000,$A5)</f>
        <v>3216</v>
      </c>
      <c r="C5" s="6">
        <f>SUMIFS('Pres Converted'!I$2:I$10000,'Pres Converted'!$D$2:$D$10000,C$1,'Pres Converted'!$C$2:$C$10000,$A5)</f>
        <v>275</v>
      </c>
      <c r="D5" s="6">
        <f>SUMIFS('Pres Converted'!J$2:J$10000,'Pres Converted'!$D$2:$D$10000,D$1,'Pres Converted'!$C$2:$C$10000,$A5)</f>
        <v>1102</v>
      </c>
      <c r="E5" s="6">
        <f>SUMIFS('Pres Converted'!K$2:K$10000,'Pres Converted'!$D$2:$D$10000,E$1,'Pres Converted'!$C$2:$C$10000,$A5)</f>
        <v>149</v>
      </c>
      <c r="F5" s="6">
        <f>SUMIFS('Pres Converted'!L$2:L$10000,'Pres Converted'!$D$2:$D$10000,F$1,'Pres Converted'!$C$2:$C$10000,$A5)</f>
        <v>1686</v>
      </c>
      <c r="G5" s="6">
        <f>SUMIFS('Pres Converted'!M$2:M$10000,'Pres Converted'!$D$2:$D$10000,G$1,'Pres Converted'!$C$2:$C$10000,$A5)</f>
        <v>4</v>
      </c>
      <c r="H5" s="6"/>
      <c r="I5" s="6"/>
      <c r="J5" s="6"/>
      <c r="K5" s="6"/>
      <c r="L5" s="6"/>
      <c r="M5" s="6">
        <f t="shared" si="0"/>
        <v>8.5509950248756225E-2</v>
      </c>
      <c r="N5" s="6">
        <f t="shared" si="5"/>
        <v>0.34266169154228854</v>
      </c>
      <c r="O5" s="6">
        <f t="shared" si="6"/>
        <v>4.6330845771144276E-2</v>
      </c>
      <c r="P5" s="6">
        <f t="shared" si="7"/>
        <v>0.52425373134328357</v>
      </c>
      <c r="Q5" s="6">
        <f t="shared" si="8"/>
        <v>1.2437810945273632E-3</v>
      </c>
      <c r="R5" s="6">
        <f t="shared" si="9"/>
        <v>0</v>
      </c>
      <c r="S5" s="6">
        <f t="shared" si="10"/>
        <v>0</v>
      </c>
      <c r="T5" s="6">
        <f t="shared" si="11"/>
        <v>0</v>
      </c>
      <c r="U5" s="6">
        <f t="shared" si="12"/>
        <v>0</v>
      </c>
      <c r="V5" s="6">
        <f t="shared" si="13"/>
        <v>0</v>
      </c>
      <c r="W5" s="6">
        <f>SUMIFS('Pres Converted'!N$2:N$10000,'Pres Converted'!$D$2:$D$10000,W$1,'Pres Converted'!$C$2:$C$10000,$A5)</f>
        <v>547</v>
      </c>
      <c r="X5" s="6">
        <f>SUMIFS('Pres Converted'!I$2:I$10000,'Pres Converted'!$D$2:$D$10000,X$1,'Pres Converted'!$C$2:$C$10000,$A5)</f>
        <v>50</v>
      </c>
      <c r="Y5" s="6">
        <f>SUMIFS('Pres Converted'!J$2:J$10000,'Pres Converted'!$D$2:$D$10000,Y$1,'Pres Converted'!$C$2:$C$10000,$A5)</f>
        <v>185</v>
      </c>
      <c r="Z5" s="6">
        <f>SUMIFS('Pres Converted'!K$2:K$10000,'Pres Converted'!$D$2:$D$10000,Z$1,'Pres Converted'!$C$2:$C$10000,$A5)</f>
        <v>25</v>
      </c>
      <c r="AA5" s="6">
        <f>SUMIFS('Pres Converted'!L$2:L$10000,'Pres Converted'!$D$2:$D$10000,AA$1,'Pres Converted'!$C$2:$C$10000,$A5)</f>
        <v>277</v>
      </c>
      <c r="AB5" s="6">
        <f>SUMIFS('Pres Converted'!M$2:M$10000,'Pres Converted'!$D$2:$D$10000,AB$1,'Pres Converted'!$C$2:$C$10000,$A5)</f>
        <v>10</v>
      </c>
      <c r="AC5" s="6"/>
      <c r="AD5" s="6"/>
      <c r="AE5" s="6"/>
      <c r="AF5" s="6"/>
      <c r="AG5" s="6"/>
      <c r="AH5" s="6">
        <f t="shared" si="1"/>
        <v>9.1407678244972576E-2</v>
      </c>
      <c r="AI5" s="6">
        <f t="shared" si="14"/>
        <v>0.33820840950639852</v>
      </c>
      <c r="AJ5" s="6">
        <f t="shared" si="15"/>
        <v>4.5703839122486288E-2</v>
      </c>
      <c r="AK5" s="6">
        <f t="shared" si="16"/>
        <v>0.50639853747714803</v>
      </c>
      <c r="AL5" s="6">
        <f t="shared" si="17"/>
        <v>1.8281535648994516E-2</v>
      </c>
      <c r="AM5" s="6">
        <f t="shared" si="18"/>
        <v>0</v>
      </c>
      <c r="AN5" s="6">
        <f t="shared" si="19"/>
        <v>0</v>
      </c>
      <c r="AO5" s="6">
        <f t="shared" si="20"/>
        <v>0</v>
      </c>
      <c r="AP5" s="6">
        <f t="shared" si="21"/>
        <v>0</v>
      </c>
      <c r="AQ5" s="6">
        <f t="shared" si="22"/>
        <v>0</v>
      </c>
      <c r="AR5" s="6">
        <f>SUMIFS('Pres Converted'!N$2:N$10000,'Pres Converted'!$D$2:$D$10000,AR$1,'Pres Converted'!$C$2:$C$10000,$A5)</f>
        <v>157</v>
      </c>
      <c r="AS5" s="6">
        <f>SUMIFS('Pres Converted'!I$2:I$10000,'Pres Converted'!$D$2:$D$10000,AS$1,'Pres Converted'!$C$2:$C$10000,$A5)</f>
        <v>21</v>
      </c>
      <c r="AT5" s="6">
        <f>SUMIFS('Pres Converted'!J$2:J$10000,'Pres Converted'!$D$2:$D$10000,AT$1,'Pres Converted'!$C$2:$C$10000,$A5)</f>
        <v>67</v>
      </c>
      <c r="AU5" s="6">
        <f>SUMIFS('Pres Converted'!K$2:K$10000,'Pres Converted'!$D$2:$D$10000,AU$1,'Pres Converted'!$C$2:$C$10000,$A5)</f>
        <v>10</v>
      </c>
      <c r="AV5" s="6">
        <f>SUMIFS('Pres Converted'!L$2:L$10000,'Pres Converted'!$D$2:$D$10000,AV$1,'Pres Converted'!$C$2:$C$10000,$A5)</f>
        <v>56</v>
      </c>
      <c r="AW5" s="6">
        <f>SUMIFS('Pres Converted'!M$2:M$10000,'Pres Converted'!$D$2:$D$10000,AW$1,'Pres Converted'!$C$2:$C$10000,$A5)</f>
        <v>3</v>
      </c>
      <c r="AX5" s="6"/>
      <c r="AY5" s="6"/>
      <c r="AZ5" s="6"/>
      <c r="BA5" s="6"/>
      <c r="BB5" s="6"/>
      <c r="BC5" s="6">
        <f t="shared" si="2"/>
        <v>0.13375796178343949</v>
      </c>
      <c r="BD5" s="6">
        <f t="shared" si="23"/>
        <v>0.42675159235668791</v>
      </c>
      <c r="BE5" s="6">
        <f t="shared" si="24"/>
        <v>6.3694267515923567E-2</v>
      </c>
      <c r="BF5" s="6">
        <f t="shared" si="25"/>
        <v>0.35668789808917195</v>
      </c>
      <c r="BG5" s="6">
        <f t="shared" si="26"/>
        <v>1.9108280254777069E-2</v>
      </c>
      <c r="BH5" s="6">
        <f t="shared" si="27"/>
        <v>0</v>
      </c>
      <c r="BI5" s="6">
        <f t="shared" si="28"/>
        <v>0</v>
      </c>
      <c r="BJ5" s="6">
        <f t="shared" si="29"/>
        <v>0</v>
      </c>
      <c r="BK5" s="6">
        <f t="shared" si="30"/>
        <v>0</v>
      </c>
      <c r="BL5" s="6">
        <f t="shared" si="31"/>
        <v>0</v>
      </c>
      <c r="BM5" s="6">
        <f t="shared" si="32"/>
        <v>3920</v>
      </c>
      <c r="BN5" s="6">
        <f t="shared" si="3"/>
        <v>346</v>
      </c>
      <c r="BO5" s="6">
        <f t="shared" si="3"/>
        <v>1354</v>
      </c>
      <c r="BP5" s="6">
        <f t="shared" si="3"/>
        <v>184</v>
      </c>
      <c r="BQ5" s="6">
        <f t="shared" si="3"/>
        <v>2019</v>
      </c>
      <c r="BR5" s="6">
        <f t="shared" si="3"/>
        <v>17</v>
      </c>
      <c r="BS5" s="6">
        <f t="shared" si="3"/>
        <v>0</v>
      </c>
      <c r="BT5" s="6">
        <f t="shared" si="3"/>
        <v>0</v>
      </c>
      <c r="BU5" s="6">
        <f t="shared" si="3"/>
        <v>0</v>
      </c>
      <c r="BV5" s="6">
        <f t="shared" si="3"/>
        <v>0</v>
      </c>
      <c r="BW5" s="6">
        <f t="shared" si="3"/>
        <v>0</v>
      </c>
      <c r="BX5" s="6">
        <f t="shared" si="4"/>
        <v>8.8265306122448983E-2</v>
      </c>
      <c r="BY5" s="6">
        <f t="shared" si="33"/>
        <v>0.3454081632653061</v>
      </c>
      <c r="BZ5" s="6">
        <f t="shared" si="34"/>
        <v>4.6938775510204082E-2</v>
      </c>
      <c r="CA5" s="6">
        <f t="shared" si="35"/>
        <v>0.51505102040816331</v>
      </c>
      <c r="CB5" s="6">
        <f t="shared" si="36"/>
        <v>4.336734693877551E-3</v>
      </c>
      <c r="CC5" s="6">
        <f t="shared" si="37"/>
        <v>0</v>
      </c>
      <c r="CD5" s="6">
        <f t="shared" si="38"/>
        <v>0</v>
      </c>
      <c r="CE5" s="6">
        <f t="shared" si="39"/>
        <v>0</v>
      </c>
      <c r="CF5" s="6">
        <f t="shared" si="40"/>
        <v>0</v>
      </c>
      <c r="CG5" s="6">
        <f t="shared" si="41"/>
        <v>0</v>
      </c>
      <c r="CH5" s="7">
        <f t="shared" si="42"/>
        <v>0.51505102040816331</v>
      </c>
    </row>
    <row r="6" spans="1:86" x14ac:dyDescent="0.3">
      <c r="A6">
        <f t="shared" si="43"/>
        <v>4</v>
      </c>
      <c r="B6" s="6">
        <f>SUMIFS('Pres Converted'!N$2:N$10000,'Pres Converted'!$D$2:$D$10000,B$1,'Pres Converted'!$C$2:$C$10000,$A6)</f>
        <v>9369</v>
      </c>
      <c r="C6" s="6">
        <f>SUMIFS('Pres Converted'!I$2:I$10000,'Pres Converted'!$D$2:$D$10000,C$1,'Pres Converted'!$C$2:$C$10000,$A6)</f>
        <v>974</v>
      </c>
      <c r="D6" s="6">
        <f>SUMIFS('Pres Converted'!J$2:J$10000,'Pres Converted'!$D$2:$D$10000,D$1,'Pres Converted'!$C$2:$C$10000,$A6)</f>
        <v>3147</v>
      </c>
      <c r="E6" s="6">
        <f>SUMIFS('Pres Converted'!K$2:K$10000,'Pres Converted'!$D$2:$D$10000,E$1,'Pres Converted'!$C$2:$C$10000,$A6)</f>
        <v>677</v>
      </c>
      <c r="F6" s="6">
        <f>SUMIFS('Pres Converted'!L$2:L$10000,'Pres Converted'!$D$2:$D$10000,F$1,'Pres Converted'!$C$2:$C$10000,$A6)</f>
        <v>4477</v>
      </c>
      <c r="G6" s="6">
        <f>SUMIFS('Pres Converted'!M$2:M$10000,'Pres Converted'!$D$2:$D$10000,G$1,'Pres Converted'!$C$2:$C$10000,$A6)</f>
        <v>94</v>
      </c>
      <c r="H6" s="6"/>
      <c r="I6" s="6"/>
      <c r="J6" s="6"/>
      <c r="K6" s="6"/>
      <c r="L6" s="6"/>
      <c r="M6" s="6">
        <f t="shared" si="0"/>
        <v>0.10395986764862845</v>
      </c>
      <c r="N6" s="6">
        <f t="shared" si="5"/>
        <v>0.33589497278258085</v>
      </c>
      <c r="O6" s="6">
        <f t="shared" si="6"/>
        <v>7.2259579464190413E-2</v>
      </c>
      <c r="P6" s="6">
        <f t="shared" si="7"/>
        <v>0.47785249226171417</v>
      </c>
      <c r="Q6" s="6">
        <f t="shared" si="8"/>
        <v>1.0033087842886115E-2</v>
      </c>
      <c r="R6" s="6">
        <f t="shared" si="9"/>
        <v>0</v>
      </c>
      <c r="S6" s="6">
        <f t="shared" si="10"/>
        <v>0</v>
      </c>
      <c r="T6" s="6">
        <f t="shared" si="11"/>
        <v>0</v>
      </c>
      <c r="U6" s="6">
        <f t="shared" si="12"/>
        <v>0</v>
      </c>
      <c r="V6" s="6">
        <f t="shared" si="13"/>
        <v>0</v>
      </c>
      <c r="W6" s="6">
        <f>SUMIFS('Pres Converted'!N$2:N$10000,'Pres Converted'!$D$2:$D$10000,W$1,'Pres Converted'!$C$2:$C$10000,$A6)</f>
        <v>1679</v>
      </c>
      <c r="X6" s="6">
        <f>SUMIFS('Pres Converted'!I$2:I$10000,'Pres Converted'!$D$2:$D$10000,X$1,'Pres Converted'!$C$2:$C$10000,$A6)</f>
        <v>254</v>
      </c>
      <c r="Y6" s="6">
        <f>SUMIFS('Pres Converted'!J$2:J$10000,'Pres Converted'!$D$2:$D$10000,Y$1,'Pres Converted'!$C$2:$C$10000,$A6)</f>
        <v>586</v>
      </c>
      <c r="Z6" s="6">
        <f>SUMIFS('Pres Converted'!K$2:K$10000,'Pres Converted'!$D$2:$D$10000,Z$1,'Pres Converted'!$C$2:$C$10000,$A6)</f>
        <v>91</v>
      </c>
      <c r="AA6" s="6">
        <f>SUMIFS('Pres Converted'!L$2:L$10000,'Pres Converted'!$D$2:$D$10000,AA$1,'Pres Converted'!$C$2:$C$10000,$A6)</f>
        <v>724</v>
      </c>
      <c r="AB6" s="6">
        <f>SUMIFS('Pres Converted'!M$2:M$10000,'Pres Converted'!$D$2:$D$10000,AB$1,'Pres Converted'!$C$2:$C$10000,$A6)</f>
        <v>24</v>
      </c>
      <c r="AC6" s="6"/>
      <c r="AD6" s="6"/>
      <c r="AE6" s="6"/>
      <c r="AF6" s="6"/>
      <c r="AG6" s="6"/>
      <c r="AH6" s="6">
        <f t="shared" si="1"/>
        <v>0.15128052412150089</v>
      </c>
      <c r="AI6" s="6">
        <f t="shared" si="14"/>
        <v>0.3490172721858249</v>
      </c>
      <c r="AJ6" s="6">
        <f t="shared" si="15"/>
        <v>5.4198927933293624E-2</v>
      </c>
      <c r="AK6" s="6">
        <f t="shared" si="16"/>
        <v>0.4312090530077427</v>
      </c>
      <c r="AL6" s="6">
        <f t="shared" si="17"/>
        <v>1.4294222751637879E-2</v>
      </c>
      <c r="AM6" s="6">
        <f t="shared" si="18"/>
        <v>0</v>
      </c>
      <c r="AN6" s="6">
        <f t="shared" si="19"/>
        <v>0</v>
      </c>
      <c r="AO6" s="6">
        <f t="shared" si="20"/>
        <v>0</v>
      </c>
      <c r="AP6" s="6">
        <f t="shared" si="21"/>
        <v>0</v>
      </c>
      <c r="AQ6" s="6">
        <f t="shared" si="22"/>
        <v>0</v>
      </c>
      <c r="AR6" s="6">
        <f>SUMIFS('Pres Converted'!N$2:N$10000,'Pres Converted'!$D$2:$D$10000,AR$1,'Pres Converted'!$C$2:$C$10000,$A6)</f>
        <v>441</v>
      </c>
      <c r="AS6" s="6">
        <f>SUMIFS('Pres Converted'!I$2:I$10000,'Pres Converted'!$D$2:$D$10000,AS$1,'Pres Converted'!$C$2:$C$10000,$A6)</f>
        <v>54</v>
      </c>
      <c r="AT6" s="6">
        <f>SUMIFS('Pres Converted'!J$2:J$10000,'Pres Converted'!$D$2:$D$10000,AT$1,'Pres Converted'!$C$2:$C$10000,$A6)</f>
        <v>166</v>
      </c>
      <c r="AU6" s="6">
        <f>SUMIFS('Pres Converted'!K$2:K$10000,'Pres Converted'!$D$2:$D$10000,AU$1,'Pres Converted'!$C$2:$C$10000,$A6)</f>
        <v>72</v>
      </c>
      <c r="AV6" s="6">
        <f>SUMIFS('Pres Converted'!L$2:L$10000,'Pres Converted'!$D$2:$D$10000,AV$1,'Pres Converted'!$C$2:$C$10000,$A6)</f>
        <v>144</v>
      </c>
      <c r="AW6" s="6">
        <f>SUMIFS('Pres Converted'!M$2:M$10000,'Pres Converted'!$D$2:$D$10000,AW$1,'Pres Converted'!$C$2:$C$10000,$A6)</f>
        <v>5</v>
      </c>
      <c r="AX6" s="6"/>
      <c r="AY6" s="6"/>
      <c r="AZ6" s="6"/>
      <c r="BA6" s="6"/>
      <c r="BB6" s="6"/>
      <c r="BC6" s="6">
        <f t="shared" si="2"/>
        <v>0.12244897959183673</v>
      </c>
      <c r="BD6" s="6">
        <f t="shared" si="23"/>
        <v>0.37641723356009071</v>
      </c>
      <c r="BE6" s="6">
        <f t="shared" si="24"/>
        <v>0.16326530612244897</v>
      </c>
      <c r="BF6" s="6">
        <f t="shared" si="25"/>
        <v>0.32653061224489793</v>
      </c>
      <c r="BG6" s="6">
        <f t="shared" si="26"/>
        <v>1.1337868480725623E-2</v>
      </c>
      <c r="BH6" s="6">
        <f t="shared" si="27"/>
        <v>0</v>
      </c>
      <c r="BI6" s="6">
        <f t="shared" si="28"/>
        <v>0</v>
      </c>
      <c r="BJ6" s="6">
        <f t="shared" si="29"/>
        <v>0</v>
      </c>
      <c r="BK6" s="6">
        <f t="shared" si="30"/>
        <v>0</v>
      </c>
      <c r="BL6" s="6">
        <f t="shared" si="31"/>
        <v>0</v>
      </c>
      <c r="BM6" s="6">
        <f t="shared" si="32"/>
        <v>11489</v>
      </c>
      <c r="BN6" s="6">
        <f t="shared" si="3"/>
        <v>1282</v>
      </c>
      <c r="BO6" s="6">
        <f t="shared" si="3"/>
        <v>3899</v>
      </c>
      <c r="BP6" s="6">
        <f t="shared" si="3"/>
        <v>840</v>
      </c>
      <c r="BQ6" s="6">
        <f t="shared" si="3"/>
        <v>5345</v>
      </c>
      <c r="BR6" s="6">
        <f t="shared" si="3"/>
        <v>123</v>
      </c>
      <c r="BS6" s="6">
        <f t="shared" si="3"/>
        <v>0</v>
      </c>
      <c r="BT6" s="6">
        <f t="shared" si="3"/>
        <v>0</v>
      </c>
      <c r="BU6" s="6">
        <f t="shared" si="3"/>
        <v>0</v>
      </c>
      <c r="BV6" s="6">
        <f t="shared" si="3"/>
        <v>0</v>
      </c>
      <c r="BW6" s="6">
        <f t="shared" si="3"/>
        <v>0</v>
      </c>
      <c r="BX6" s="6">
        <f t="shared" si="4"/>
        <v>0.11158499434241448</v>
      </c>
      <c r="BY6" s="6">
        <f t="shared" si="33"/>
        <v>0.33936809121768646</v>
      </c>
      <c r="BZ6" s="6">
        <f t="shared" si="34"/>
        <v>7.311341282966316E-2</v>
      </c>
      <c r="CA6" s="6">
        <f t="shared" si="35"/>
        <v>0.46522760901732091</v>
      </c>
      <c r="CB6" s="6">
        <f t="shared" si="36"/>
        <v>1.0705892592914962E-2</v>
      </c>
      <c r="CC6" s="6">
        <f t="shared" si="37"/>
        <v>0</v>
      </c>
      <c r="CD6" s="6">
        <f t="shared" si="38"/>
        <v>0</v>
      </c>
      <c r="CE6" s="6">
        <f t="shared" si="39"/>
        <v>0</v>
      </c>
      <c r="CF6" s="6">
        <f t="shared" si="40"/>
        <v>0</v>
      </c>
      <c r="CG6" s="6">
        <f t="shared" si="41"/>
        <v>0</v>
      </c>
      <c r="CH6" s="7">
        <f t="shared" si="42"/>
        <v>0.46522760901732091</v>
      </c>
    </row>
    <row r="7" spans="1:86" x14ac:dyDescent="0.3">
      <c r="A7">
        <f t="shared" si="43"/>
        <v>5</v>
      </c>
      <c r="B7" s="6">
        <f>SUMIFS('Pres Converted'!N$2:N$10000,'Pres Converted'!$D$2:$D$10000,B$1,'Pres Converted'!$C$2:$C$10000,$A7)</f>
        <v>3680</v>
      </c>
      <c r="C7" s="6">
        <f>SUMIFS('Pres Converted'!I$2:I$10000,'Pres Converted'!$D$2:$D$10000,C$1,'Pres Converted'!$C$2:$C$10000,$A7)</f>
        <v>195</v>
      </c>
      <c r="D7" s="6">
        <f>SUMIFS('Pres Converted'!J$2:J$10000,'Pres Converted'!$D$2:$D$10000,D$1,'Pres Converted'!$C$2:$C$10000,$A7)</f>
        <v>717</v>
      </c>
      <c r="E7" s="6">
        <f>SUMIFS('Pres Converted'!K$2:K$10000,'Pres Converted'!$D$2:$D$10000,E$1,'Pres Converted'!$C$2:$C$10000,$A7)</f>
        <v>510</v>
      </c>
      <c r="F7" s="6">
        <f>SUMIFS('Pres Converted'!L$2:L$10000,'Pres Converted'!$D$2:$D$10000,F$1,'Pres Converted'!$C$2:$C$10000,$A7)</f>
        <v>2242</v>
      </c>
      <c r="G7" s="6">
        <f>SUMIFS('Pres Converted'!M$2:M$10000,'Pres Converted'!$D$2:$D$10000,G$1,'Pres Converted'!$C$2:$C$10000,$A7)</f>
        <v>16</v>
      </c>
      <c r="H7" s="6"/>
      <c r="I7" s="6"/>
      <c r="J7" s="6"/>
      <c r="K7" s="6"/>
      <c r="L7" s="6"/>
      <c r="M7" s="6">
        <f t="shared" si="0"/>
        <v>5.2989130434782608E-2</v>
      </c>
      <c r="N7" s="6">
        <f t="shared" si="5"/>
        <v>0.19483695652173913</v>
      </c>
      <c r="O7" s="6">
        <f t="shared" si="6"/>
        <v>0.13858695652173914</v>
      </c>
      <c r="P7" s="6">
        <f t="shared" si="7"/>
        <v>0.60923913043478262</v>
      </c>
      <c r="Q7" s="6">
        <f t="shared" si="8"/>
        <v>4.3478260869565218E-3</v>
      </c>
      <c r="R7" s="6">
        <f t="shared" si="9"/>
        <v>0</v>
      </c>
      <c r="S7" s="6">
        <f t="shared" si="10"/>
        <v>0</v>
      </c>
      <c r="T7" s="6">
        <f t="shared" si="11"/>
        <v>0</v>
      </c>
      <c r="U7" s="6">
        <f t="shared" si="12"/>
        <v>0</v>
      </c>
      <c r="V7" s="6">
        <f t="shared" si="13"/>
        <v>0</v>
      </c>
      <c r="W7" s="6">
        <f>SUMIFS('Pres Converted'!N$2:N$10000,'Pres Converted'!$D$2:$D$10000,W$1,'Pres Converted'!$C$2:$C$10000,$A7)</f>
        <v>855</v>
      </c>
      <c r="X7" s="6">
        <f>SUMIFS('Pres Converted'!I$2:I$10000,'Pres Converted'!$D$2:$D$10000,X$1,'Pres Converted'!$C$2:$C$10000,$A7)</f>
        <v>78</v>
      </c>
      <c r="Y7" s="6">
        <f>SUMIFS('Pres Converted'!J$2:J$10000,'Pres Converted'!$D$2:$D$10000,Y$1,'Pres Converted'!$C$2:$C$10000,$A7)</f>
        <v>192</v>
      </c>
      <c r="Z7" s="6">
        <f>SUMIFS('Pres Converted'!K$2:K$10000,'Pres Converted'!$D$2:$D$10000,Z$1,'Pres Converted'!$C$2:$C$10000,$A7)</f>
        <v>104</v>
      </c>
      <c r="AA7" s="6">
        <f>SUMIFS('Pres Converted'!L$2:L$10000,'Pres Converted'!$D$2:$D$10000,AA$1,'Pres Converted'!$C$2:$C$10000,$A7)</f>
        <v>477</v>
      </c>
      <c r="AB7" s="6">
        <f>SUMIFS('Pres Converted'!M$2:M$10000,'Pres Converted'!$D$2:$D$10000,AB$1,'Pres Converted'!$C$2:$C$10000,$A7)</f>
        <v>4</v>
      </c>
      <c r="AC7" s="6"/>
      <c r="AD7" s="6"/>
      <c r="AE7" s="6"/>
      <c r="AF7" s="6"/>
      <c r="AG7" s="6"/>
      <c r="AH7" s="6">
        <f t="shared" si="1"/>
        <v>9.1228070175438603E-2</v>
      </c>
      <c r="AI7" s="6">
        <f t="shared" si="14"/>
        <v>0.22456140350877193</v>
      </c>
      <c r="AJ7" s="6">
        <f t="shared" si="15"/>
        <v>0.12163742690058479</v>
      </c>
      <c r="AK7" s="6">
        <f t="shared" si="16"/>
        <v>0.55789473684210522</v>
      </c>
      <c r="AL7" s="6">
        <f t="shared" si="17"/>
        <v>4.6783625730994153E-3</v>
      </c>
      <c r="AM7" s="6">
        <f t="shared" si="18"/>
        <v>0</v>
      </c>
      <c r="AN7" s="6">
        <f t="shared" si="19"/>
        <v>0</v>
      </c>
      <c r="AO7" s="6">
        <f t="shared" si="20"/>
        <v>0</v>
      </c>
      <c r="AP7" s="6">
        <f t="shared" si="21"/>
        <v>0</v>
      </c>
      <c r="AQ7" s="6">
        <f t="shared" si="22"/>
        <v>0</v>
      </c>
      <c r="AR7" s="6">
        <f>SUMIFS('Pres Converted'!N$2:N$10000,'Pres Converted'!$D$2:$D$10000,AR$1,'Pres Converted'!$C$2:$C$10000,$A7)</f>
        <v>259</v>
      </c>
      <c r="AS7" s="6">
        <f>SUMIFS('Pres Converted'!I$2:I$10000,'Pres Converted'!$D$2:$D$10000,AS$1,'Pres Converted'!$C$2:$C$10000,$A7)</f>
        <v>15</v>
      </c>
      <c r="AT7" s="6">
        <f>SUMIFS('Pres Converted'!J$2:J$10000,'Pres Converted'!$D$2:$D$10000,AT$1,'Pres Converted'!$C$2:$C$10000,$A7)</f>
        <v>64</v>
      </c>
      <c r="AU7" s="6">
        <f>SUMIFS('Pres Converted'!K$2:K$10000,'Pres Converted'!$D$2:$D$10000,AU$1,'Pres Converted'!$C$2:$C$10000,$A7)</f>
        <v>52</v>
      </c>
      <c r="AV7" s="6">
        <f>SUMIFS('Pres Converted'!L$2:L$10000,'Pres Converted'!$D$2:$D$10000,AV$1,'Pres Converted'!$C$2:$C$10000,$A7)</f>
        <v>128</v>
      </c>
      <c r="AW7" s="6">
        <f>SUMIFS('Pres Converted'!M$2:M$10000,'Pres Converted'!$D$2:$D$10000,AW$1,'Pres Converted'!$C$2:$C$10000,$A7)</f>
        <v>0</v>
      </c>
      <c r="AX7" s="6"/>
      <c r="AY7" s="6"/>
      <c r="AZ7" s="6"/>
      <c r="BA7" s="6"/>
      <c r="BB7" s="6"/>
      <c r="BC7" s="6">
        <f t="shared" si="2"/>
        <v>5.7915057915057917E-2</v>
      </c>
      <c r="BD7" s="6">
        <f t="shared" si="23"/>
        <v>0.24710424710424711</v>
      </c>
      <c r="BE7" s="6">
        <f t="shared" si="24"/>
        <v>0.20077220077220076</v>
      </c>
      <c r="BF7" s="6">
        <f t="shared" si="25"/>
        <v>0.49420849420849422</v>
      </c>
      <c r="BG7" s="6">
        <f t="shared" si="26"/>
        <v>0</v>
      </c>
      <c r="BH7" s="6">
        <f t="shared" si="27"/>
        <v>0</v>
      </c>
      <c r="BI7" s="6">
        <f t="shared" si="28"/>
        <v>0</v>
      </c>
      <c r="BJ7" s="6">
        <f t="shared" si="29"/>
        <v>0</v>
      </c>
      <c r="BK7" s="6">
        <f t="shared" si="30"/>
        <v>0</v>
      </c>
      <c r="BL7" s="6">
        <f t="shared" si="31"/>
        <v>0</v>
      </c>
      <c r="BM7" s="6">
        <f t="shared" si="32"/>
        <v>4794</v>
      </c>
      <c r="BN7" s="6">
        <f t="shared" si="3"/>
        <v>288</v>
      </c>
      <c r="BO7" s="6">
        <f t="shared" si="3"/>
        <v>973</v>
      </c>
      <c r="BP7" s="6">
        <f t="shared" si="3"/>
        <v>666</v>
      </c>
      <c r="BQ7" s="6">
        <f t="shared" si="3"/>
        <v>2847</v>
      </c>
      <c r="BR7" s="6">
        <f t="shared" si="3"/>
        <v>20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4"/>
        <v>6.0075093867334166E-2</v>
      </c>
      <c r="BY7" s="6">
        <f t="shared" si="33"/>
        <v>0.20296203587818107</v>
      </c>
      <c r="BZ7" s="6">
        <f t="shared" si="34"/>
        <v>0.13892365456821026</v>
      </c>
      <c r="CA7" s="6">
        <f t="shared" si="35"/>
        <v>0.59386733416770965</v>
      </c>
      <c r="CB7" s="6">
        <f t="shared" si="36"/>
        <v>4.171881518564873E-3</v>
      </c>
      <c r="CC7" s="6">
        <f t="shared" si="37"/>
        <v>0</v>
      </c>
      <c r="CD7" s="6">
        <f t="shared" si="38"/>
        <v>0</v>
      </c>
      <c r="CE7" s="6">
        <f t="shared" si="39"/>
        <v>0</v>
      </c>
      <c r="CF7" s="6">
        <f t="shared" si="40"/>
        <v>0</v>
      </c>
      <c r="CG7" s="6">
        <f t="shared" si="41"/>
        <v>0</v>
      </c>
      <c r="CH7" s="7">
        <f t="shared" si="42"/>
        <v>0.59386733416770965</v>
      </c>
    </row>
    <row r="8" spans="1:86" x14ac:dyDescent="0.3">
      <c r="A8">
        <f t="shared" si="43"/>
        <v>6</v>
      </c>
      <c r="B8" s="6">
        <f>SUMIFS('Pres Converted'!N$2:N$10000,'Pres Converted'!$D$2:$D$10000,B$1,'Pres Converted'!$C$2:$C$10000,$A8)</f>
        <v>6658</v>
      </c>
      <c r="C8" s="6">
        <f>SUMIFS('Pres Converted'!I$2:I$10000,'Pres Converted'!$D$2:$D$10000,C$1,'Pres Converted'!$C$2:$C$10000,$A8)</f>
        <v>299</v>
      </c>
      <c r="D8" s="6">
        <f>SUMIFS('Pres Converted'!J$2:J$10000,'Pres Converted'!$D$2:$D$10000,D$1,'Pres Converted'!$C$2:$C$10000,$A8)</f>
        <v>1066</v>
      </c>
      <c r="E8" s="6">
        <f>SUMIFS('Pres Converted'!K$2:K$10000,'Pres Converted'!$D$2:$D$10000,E$1,'Pres Converted'!$C$2:$C$10000,$A8)</f>
        <v>1211</v>
      </c>
      <c r="F8" s="6">
        <f>SUMIFS('Pres Converted'!L$2:L$10000,'Pres Converted'!$D$2:$D$10000,F$1,'Pres Converted'!$C$2:$C$10000,$A8)</f>
        <v>4068</v>
      </c>
      <c r="G8" s="6">
        <f>SUMIFS('Pres Converted'!M$2:M$10000,'Pres Converted'!$D$2:$D$10000,G$1,'Pres Converted'!$C$2:$C$10000,$A8)</f>
        <v>14</v>
      </c>
      <c r="H8" s="6"/>
      <c r="I8" s="6"/>
      <c r="J8" s="6"/>
      <c r="K8" s="6"/>
      <c r="L8" s="6"/>
      <c r="M8" s="6">
        <f t="shared" si="0"/>
        <v>4.4908380895163712E-2</v>
      </c>
      <c r="N8" s="6">
        <f t="shared" si="5"/>
        <v>0.16010814058275757</v>
      </c>
      <c r="O8" s="6">
        <f t="shared" si="6"/>
        <v>0.18188645238810452</v>
      </c>
      <c r="P8" s="6">
        <f t="shared" si="7"/>
        <v>0.61099429258035443</v>
      </c>
      <c r="Q8" s="6">
        <f t="shared" si="8"/>
        <v>2.1027335536197055E-3</v>
      </c>
      <c r="R8" s="6">
        <f t="shared" si="9"/>
        <v>0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6">
        <f>SUMIFS('Pres Converted'!N$2:N$10000,'Pres Converted'!$D$2:$D$10000,W$1,'Pres Converted'!$C$2:$C$10000,$A8)</f>
        <v>1111</v>
      </c>
      <c r="X8" s="6">
        <f>SUMIFS('Pres Converted'!I$2:I$10000,'Pres Converted'!$D$2:$D$10000,X$1,'Pres Converted'!$C$2:$C$10000,$A8)</f>
        <v>82</v>
      </c>
      <c r="Y8" s="6">
        <f>SUMIFS('Pres Converted'!J$2:J$10000,'Pres Converted'!$D$2:$D$10000,Y$1,'Pres Converted'!$C$2:$C$10000,$A8)</f>
        <v>181</v>
      </c>
      <c r="Z8" s="6">
        <f>SUMIFS('Pres Converted'!K$2:K$10000,'Pres Converted'!$D$2:$D$10000,Z$1,'Pres Converted'!$C$2:$C$10000,$A8)</f>
        <v>142</v>
      </c>
      <c r="AA8" s="6">
        <f>SUMIFS('Pres Converted'!L$2:L$10000,'Pres Converted'!$D$2:$D$10000,AA$1,'Pres Converted'!$C$2:$C$10000,$A8)</f>
        <v>706</v>
      </c>
      <c r="AB8" s="6">
        <f>SUMIFS('Pres Converted'!M$2:M$10000,'Pres Converted'!$D$2:$D$10000,AB$1,'Pres Converted'!$C$2:$C$10000,$A8)</f>
        <v>0</v>
      </c>
      <c r="AC8" s="6"/>
      <c r="AD8" s="6"/>
      <c r="AE8" s="6"/>
      <c r="AF8" s="6"/>
      <c r="AG8" s="6"/>
      <c r="AH8" s="6">
        <f t="shared" si="1"/>
        <v>7.3807380738073802E-2</v>
      </c>
      <c r="AI8" s="6">
        <f t="shared" si="14"/>
        <v>0.16291629162916291</v>
      </c>
      <c r="AJ8" s="6">
        <f t="shared" si="15"/>
        <v>0.12781278127812781</v>
      </c>
      <c r="AK8" s="6">
        <f t="shared" si="16"/>
        <v>0.63546354635463542</v>
      </c>
      <c r="AL8" s="6">
        <f t="shared" si="17"/>
        <v>0</v>
      </c>
      <c r="AM8" s="6">
        <f t="shared" si="18"/>
        <v>0</v>
      </c>
      <c r="AN8" s="6">
        <f t="shared" si="19"/>
        <v>0</v>
      </c>
      <c r="AO8" s="6">
        <f t="shared" si="20"/>
        <v>0</v>
      </c>
      <c r="AP8" s="6">
        <f t="shared" si="21"/>
        <v>0</v>
      </c>
      <c r="AQ8" s="6">
        <f t="shared" si="22"/>
        <v>0</v>
      </c>
      <c r="AR8" s="6">
        <f>SUMIFS('Pres Converted'!N$2:N$10000,'Pres Converted'!$D$2:$D$10000,AR$1,'Pres Converted'!$C$2:$C$10000,$A8)</f>
        <v>407</v>
      </c>
      <c r="AS8" s="6">
        <f>SUMIFS('Pres Converted'!I$2:I$10000,'Pres Converted'!$D$2:$D$10000,AS$1,'Pres Converted'!$C$2:$C$10000,$A8)</f>
        <v>21</v>
      </c>
      <c r="AT8" s="6">
        <f>SUMIFS('Pres Converted'!J$2:J$10000,'Pres Converted'!$D$2:$D$10000,AT$1,'Pres Converted'!$C$2:$C$10000,$A8)</f>
        <v>69</v>
      </c>
      <c r="AU8" s="6">
        <f>SUMIFS('Pres Converted'!K$2:K$10000,'Pres Converted'!$D$2:$D$10000,AU$1,'Pres Converted'!$C$2:$C$10000,$A8)</f>
        <v>82</v>
      </c>
      <c r="AV8" s="6">
        <f>SUMIFS('Pres Converted'!L$2:L$10000,'Pres Converted'!$D$2:$D$10000,AV$1,'Pres Converted'!$C$2:$C$10000,$A8)</f>
        <v>234</v>
      </c>
      <c r="AW8" s="6">
        <f>SUMIFS('Pres Converted'!M$2:M$10000,'Pres Converted'!$D$2:$D$10000,AW$1,'Pres Converted'!$C$2:$C$10000,$A8)</f>
        <v>1</v>
      </c>
      <c r="AX8" s="6"/>
      <c r="AY8" s="6"/>
      <c r="AZ8" s="6"/>
      <c r="BA8" s="6"/>
      <c r="BB8" s="6"/>
      <c r="BC8" s="6">
        <f t="shared" si="2"/>
        <v>5.1597051597051594E-2</v>
      </c>
      <c r="BD8" s="6">
        <f t="shared" si="23"/>
        <v>0.16953316953316952</v>
      </c>
      <c r="BE8" s="6">
        <f t="shared" si="24"/>
        <v>0.20147420147420148</v>
      </c>
      <c r="BF8" s="6">
        <f t="shared" si="25"/>
        <v>0.57493857493857492</v>
      </c>
      <c r="BG8" s="6">
        <f t="shared" si="26"/>
        <v>2.4570024570024569E-3</v>
      </c>
      <c r="BH8" s="6">
        <f t="shared" si="27"/>
        <v>0</v>
      </c>
      <c r="BI8" s="6">
        <f t="shared" si="28"/>
        <v>0</v>
      </c>
      <c r="BJ8" s="6">
        <f t="shared" si="29"/>
        <v>0</v>
      </c>
      <c r="BK8" s="6">
        <f t="shared" si="30"/>
        <v>0</v>
      </c>
      <c r="BL8" s="6">
        <f t="shared" si="31"/>
        <v>0</v>
      </c>
      <c r="BM8" s="6">
        <f t="shared" si="32"/>
        <v>8176</v>
      </c>
      <c r="BN8" s="6">
        <f t="shared" si="3"/>
        <v>402</v>
      </c>
      <c r="BO8" s="6">
        <f t="shared" si="3"/>
        <v>1316</v>
      </c>
      <c r="BP8" s="6">
        <f t="shared" si="3"/>
        <v>1435</v>
      </c>
      <c r="BQ8" s="6">
        <f t="shared" si="3"/>
        <v>5008</v>
      </c>
      <c r="BR8" s="6">
        <f t="shared" si="3"/>
        <v>15</v>
      </c>
      <c r="BS8" s="6">
        <f t="shared" si="3"/>
        <v>0</v>
      </c>
      <c r="BT8" s="6">
        <f t="shared" si="3"/>
        <v>0</v>
      </c>
      <c r="BU8" s="6">
        <f t="shared" si="3"/>
        <v>0</v>
      </c>
      <c r="BV8" s="6">
        <f t="shared" si="3"/>
        <v>0</v>
      </c>
      <c r="BW8" s="6">
        <f t="shared" si="3"/>
        <v>0</v>
      </c>
      <c r="BX8" s="6">
        <f t="shared" si="4"/>
        <v>4.9168297455968686E-2</v>
      </c>
      <c r="BY8" s="6">
        <f t="shared" si="33"/>
        <v>0.16095890410958905</v>
      </c>
      <c r="BZ8" s="6">
        <f t="shared" si="34"/>
        <v>0.17551369863013699</v>
      </c>
      <c r="CA8" s="6">
        <f t="shared" si="35"/>
        <v>0.61252446183953035</v>
      </c>
      <c r="CB8" s="6">
        <f t="shared" si="36"/>
        <v>1.834637964774951E-3</v>
      </c>
      <c r="CC8" s="6">
        <f t="shared" si="37"/>
        <v>0</v>
      </c>
      <c r="CD8" s="6">
        <f t="shared" si="38"/>
        <v>0</v>
      </c>
      <c r="CE8" s="6">
        <f t="shared" si="39"/>
        <v>0</v>
      </c>
      <c r="CF8" s="6">
        <f t="shared" si="40"/>
        <v>0</v>
      </c>
      <c r="CG8" s="6">
        <f t="shared" si="41"/>
        <v>0</v>
      </c>
      <c r="CH8" s="7">
        <f t="shared" si="42"/>
        <v>0.61252446183953035</v>
      </c>
    </row>
    <row r="9" spans="1:86" x14ac:dyDescent="0.3">
      <c r="A9">
        <f t="shared" si="43"/>
        <v>7</v>
      </c>
      <c r="B9" s="6">
        <f>SUMIFS('Pres Converted'!N$2:N$10000,'Pres Converted'!$D$2:$D$10000,B$1,'Pres Converted'!$C$2:$C$10000,$A9)</f>
        <v>6918</v>
      </c>
      <c r="C9" s="6">
        <f>SUMIFS('Pres Converted'!I$2:I$10000,'Pres Converted'!$D$2:$D$10000,C$1,'Pres Converted'!$C$2:$C$10000,$A9)</f>
        <v>533</v>
      </c>
      <c r="D9" s="6">
        <f>SUMIFS('Pres Converted'!J$2:J$10000,'Pres Converted'!$D$2:$D$10000,D$1,'Pres Converted'!$C$2:$C$10000,$A9)</f>
        <v>2167</v>
      </c>
      <c r="E9" s="6">
        <f>SUMIFS('Pres Converted'!K$2:K$10000,'Pres Converted'!$D$2:$D$10000,E$1,'Pres Converted'!$C$2:$C$10000,$A9)</f>
        <v>625</v>
      </c>
      <c r="F9" s="6">
        <f>SUMIFS('Pres Converted'!L$2:L$10000,'Pres Converted'!$D$2:$D$10000,F$1,'Pres Converted'!$C$2:$C$10000,$A9)</f>
        <v>3547</v>
      </c>
      <c r="G9" s="6">
        <f>SUMIFS('Pres Converted'!M$2:M$10000,'Pres Converted'!$D$2:$D$10000,G$1,'Pres Converted'!$C$2:$C$10000,$A9)</f>
        <v>46</v>
      </c>
      <c r="H9" s="6"/>
      <c r="I9" s="6"/>
      <c r="J9" s="6"/>
      <c r="K9" s="6"/>
      <c r="L9" s="6"/>
      <c r="M9" s="6">
        <f t="shared" si="0"/>
        <v>7.7045388840705401E-2</v>
      </c>
      <c r="N9" s="6">
        <f t="shared" si="5"/>
        <v>0.31324082104654527</v>
      </c>
      <c r="O9" s="6">
        <f t="shared" si="6"/>
        <v>9.0344030066493206E-2</v>
      </c>
      <c r="P9" s="6">
        <f t="shared" si="7"/>
        <v>0.51272043943336221</v>
      </c>
      <c r="Q9" s="6">
        <f t="shared" si="8"/>
        <v>6.6493206128938999E-3</v>
      </c>
      <c r="R9" s="6">
        <f t="shared" si="9"/>
        <v>0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6">
        <f>SUMIFS('Pres Converted'!N$2:N$10000,'Pres Converted'!$D$2:$D$10000,W$1,'Pres Converted'!$C$2:$C$10000,$A9)</f>
        <v>1101</v>
      </c>
      <c r="X9" s="6">
        <f>SUMIFS('Pres Converted'!I$2:I$10000,'Pres Converted'!$D$2:$D$10000,X$1,'Pres Converted'!$C$2:$C$10000,$A9)</f>
        <v>107</v>
      </c>
      <c r="Y9" s="6">
        <f>SUMIFS('Pres Converted'!J$2:J$10000,'Pres Converted'!$D$2:$D$10000,Y$1,'Pres Converted'!$C$2:$C$10000,$A9)</f>
        <v>297</v>
      </c>
      <c r="Z9" s="6">
        <f>SUMIFS('Pres Converted'!K$2:K$10000,'Pres Converted'!$D$2:$D$10000,Z$1,'Pres Converted'!$C$2:$C$10000,$A9)</f>
        <v>76</v>
      </c>
      <c r="AA9" s="6">
        <f>SUMIFS('Pres Converted'!L$2:L$10000,'Pres Converted'!$D$2:$D$10000,AA$1,'Pres Converted'!$C$2:$C$10000,$A9)</f>
        <v>616</v>
      </c>
      <c r="AB9" s="6">
        <f>SUMIFS('Pres Converted'!M$2:M$10000,'Pres Converted'!$D$2:$D$10000,AB$1,'Pres Converted'!$C$2:$C$10000,$A9)</f>
        <v>5</v>
      </c>
      <c r="AC9" s="6"/>
      <c r="AD9" s="6"/>
      <c r="AE9" s="6"/>
      <c r="AF9" s="6"/>
      <c r="AG9" s="6"/>
      <c r="AH9" s="6">
        <f t="shared" si="1"/>
        <v>9.7184377838328798E-2</v>
      </c>
      <c r="AI9" s="6">
        <f t="shared" si="14"/>
        <v>0.26975476839237056</v>
      </c>
      <c r="AJ9" s="6">
        <f t="shared" si="15"/>
        <v>6.9028156221616718E-2</v>
      </c>
      <c r="AK9" s="6">
        <f t="shared" si="16"/>
        <v>0.55949137148047234</v>
      </c>
      <c r="AL9" s="6">
        <f t="shared" si="17"/>
        <v>4.5413260672116261E-3</v>
      </c>
      <c r="AM9" s="6">
        <f t="shared" si="18"/>
        <v>0</v>
      </c>
      <c r="AN9" s="6">
        <f t="shared" si="19"/>
        <v>0</v>
      </c>
      <c r="AO9" s="6">
        <f t="shared" si="20"/>
        <v>0</v>
      </c>
      <c r="AP9" s="6">
        <f t="shared" si="21"/>
        <v>0</v>
      </c>
      <c r="AQ9" s="6">
        <f t="shared" si="22"/>
        <v>0</v>
      </c>
      <c r="AR9" s="6">
        <f>SUMIFS('Pres Converted'!N$2:N$10000,'Pres Converted'!$D$2:$D$10000,AR$1,'Pres Converted'!$C$2:$C$10000,$A9)</f>
        <v>408</v>
      </c>
      <c r="AS9" s="6">
        <f>SUMIFS('Pres Converted'!I$2:I$10000,'Pres Converted'!$D$2:$D$10000,AS$1,'Pres Converted'!$C$2:$C$10000,$A9)</f>
        <v>36</v>
      </c>
      <c r="AT9" s="6">
        <f>SUMIFS('Pres Converted'!J$2:J$10000,'Pres Converted'!$D$2:$D$10000,AT$1,'Pres Converted'!$C$2:$C$10000,$A9)</f>
        <v>156</v>
      </c>
      <c r="AU9" s="6">
        <f>SUMIFS('Pres Converted'!K$2:K$10000,'Pres Converted'!$D$2:$D$10000,AU$1,'Pres Converted'!$C$2:$C$10000,$A9)</f>
        <v>67</v>
      </c>
      <c r="AV9" s="6">
        <f>SUMIFS('Pres Converted'!L$2:L$10000,'Pres Converted'!$D$2:$D$10000,AV$1,'Pres Converted'!$C$2:$C$10000,$A9)</f>
        <v>148</v>
      </c>
      <c r="AW9" s="6">
        <f>SUMIFS('Pres Converted'!M$2:M$10000,'Pres Converted'!$D$2:$D$10000,AW$1,'Pres Converted'!$C$2:$C$10000,$A9)</f>
        <v>1</v>
      </c>
      <c r="AX9" s="6"/>
      <c r="AY9" s="6"/>
      <c r="AZ9" s="6"/>
      <c r="BA9" s="6"/>
      <c r="BB9" s="6"/>
      <c r="BC9" s="6">
        <f t="shared" si="2"/>
        <v>8.8235294117647065E-2</v>
      </c>
      <c r="BD9" s="6">
        <f t="shared" si="23"/>
        <v>0.38235294117647056</v>
      </c>
      <c r="BE9" s="6">
        <f t="shared" si="24"/>
        <v>0.1642156862745098</v>
      </c>
      <c r="BF9" s="6">
        <f t="shared" si="25"/>
        <v>0.36274509803921567</v>
      </c>
      <c r="BG9" s="6">
        <f t="shared" si="26"/>
        <v>2.4509803921568627E-3</v>
      </c>
      <c r="BH9" s="6">
        <f t="shared" si="27"/>
        <v>0</v>
      </c>
      <c r="BI9" s="6">
        <f t="shared" si="28"/>
        <v>0</v>
      </c>
      <c r="BJ9" s="6">
        <f t="shared" si="29"/>
        <v>0</v>
      </c>
      <c r="BK9" s="6">
        <f t="shared" si="30"/>
        <v>0</v>
      </c>
      <c r="BL9" s="6">
        <f t="shared" si="31"/>
        <v>0</v>
      </c>
      <c r="BM9" s="6">
        <f t="shared" si="32"/>
        <v>8427</v>
      </c>
      <c r="BN9" s="6">
        <f t="shared" si="3"/>
        <v>676</v>
      </c>
      <c r="BO9" s="6">
        <f t="shared" si="3"/>
        <v>2620</v>
      </c>
      <c r="BP9" s="6">
        <f t="shared" si="3"/>
        <v>768</v>
      </c>
      <c r="BQ9" s="6">
        <f t="shared" si="3"/>
        <v>4311</v>
      </c>
      <c r="BR9" s="6">
        <f t="shared" si="3"/>
        <v>52</v>
      </c>
      <c r="BS9" s="6">
        <f t="shared" si="3"/>
        <v>0</v>
      </c>
      <c r="BT9" s="6">
        <f t="shared" si="3"/>
        <v>0</v>
      </c>
      <c r="BU9" s="6">
        <f t="shared" si="3"/>
        <v>0</v>
      </c>
      <c r="BV9" s="6">
        <f t="shared" si="3"/>
        <v>0</v>
      </c>
      <c r="BW9" s="6">
        <f t="shared" si="3"/>
        <v>0</v>
      </c>
      <c r="BX9" s="6">
        <f t="shared" si="4"/>
        <v>8.0218345793283491E-2</v>
      </c>
      <c r="BY9" s="6">
        <f t="shared" si="33"/>
        <v>0.31090542304497448</v>
      </c>
      <c r="BZ9" s="6">
        <f t="shared" si="34"/>
        <v>9.1135635457458175E-2</v>
      </c>
      <c r="CA9" s="6">
        <f t="shared" si="35"/>
        <v>0.5115699537201851</v>
      </c>
      <c r="CB9" s="6">
        <f t="shared" si="36"/>
        <v>6.1706419840987306E-3</v>
      </c>
      <c r="CC9" s="6">
        <f t="shared" si="37"/>
        <v>0</v>
      </c>
      <c r="CD9" s="6">
        <f t="shared" si="38"/>
        <v>0</v>
      </c>
      <c r="CE9" s="6">
        <f t="shared" si="39"/>
        <v>0</v>
      </c>
      <c r="CF9" s="6">
        <f t="shared" si="40"/>
        <v>0</v>
      </c>
      <c r="CG9" s="6">
        <f t="shared" si="41"/>
        <v>0</v>
      </c>
      <c r="CH9" s="7">
        <f t="shared" si="42"/>
        <v>0.5115699537201851</v>
      </c>
    </row>
    <row r="10" spans="1:86" x14ac:dyDescent="0.3">
      <c r="A10">
        <f t="shared" si="43"/>
        <v>8</v>
      </c>
      <c r="B10" s="6">
        <f>SUMIFS('Pres Converted'!N$2:N$10000,'Pres Converted'!$D$2:$D$10000,B$1,'Pres Converted'!$C$2:$C$10000,$A10)</f>
        <v>10748</v>
      </c>
      <c r="C10" s="6">
        <f>SUMIFS('Pres Converted'!I$2:I$10000,'Pres Converted'!$D$2:$D$10000,C$1,'Pres Converted'!$C$2:$C$10000,$A10)</f>
        <v>589</v>
      </c>
      <c r="D10" s="6">
        <f>SUMIFS('Pres Converted'!J$2:J$10000,'Pres Converted'!$D$2:$D$10000,D$1,'Pres Converted'!$C$2:$C$10000,$A10)</f>
        <v>2439</v>
      </c>
      <c r="E10" s="6">
        <f>SUMIFS('Pres Converted'!K$2:K$10000,'Pres Converted'!$D$2:$D$10000,E$1,'Pres Converted'!$C$2:$C$10000,$A10)</f>
        <v>1265</v>
      </c>
      <c r="F10" s="6">
        <f>SUMIFS('Pres Converted'!L$2:L$10000,'Pres Converted'!$D$2:$D$10000,F$1,'Pres Converted'!$C$2:$C$10000,$A10)</f>
        <v>6371</v>
      </c>
      <c r="G10" s="6">
        <f>SUMIFS('Pres Converted'!M$2:M$10000,'Pres Converted'!$D$2:$D$10000,G$1,'Pres Converted'!$C$2:$C$10000,$A10)</f>
        <v>84</v>
      </c>
      <c r="H10" s="6"/>
      <c r="I10" s="6"/>
      <c r="J10" s="6"/>
      <c r="K10" s="6"/>
      <c r="L10" s="6"/>
      <c r="M10" s="6">
        <f t="shared" si="0"/>
        <v>5.4800893189430593E-2</v>
      </c>
      <c r="N10" s="6">
        <f t="shared" si="5"/>
        <v>0.22692593970971345</v>
      </c>
      <c r="O10" s="6">
        <f t="shared" si="6"/>
        <v>0.1176963155935988</v>
      </c>
      <c r="P10" s="6">
        <f t="shared" si="7"/>
        <v>0.59276144398957942</v>
      </c>
      <c r="Q10" s="6">
        <f t="shared" si="8"/>
        <v>7.8154075176777079E-3</v>
      </c>
      <c r="R10" s="6">
        <f t="shared" si="9"/>
        <v>0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6">
        <f>SUMIFS('Pres Converted'!N$2:N$10000,'Pres Converted'!$D$2:$D$10000,W$1,'Pres Converted'!$C$2:$C$10000,$A10)</f>
        <v>1320</v>
      </c>
      <c r="X10" s="6">
        <f>SUMIFS('Pres Converted'!I$2:I$10000,'Pres Converted'!$D$2:$D$10000,X$1,'Pres Converted'!$C$2:$C$10000,$A10)</f>
        <v>110</v>
      </c>
      <c r="Y10" s="6">
        <f>SUMIFS('Pres Converted'!J$2:J$10000,'Pres Converted'!$D$2:$D$10000,Y$1,'Pres Converted'!$C$2:$C$10000,$A10)</f>
        <v>273</v>
      </c>
      <c r="Z10" s="6">
        <f>SUMIFS('Pres Converted'!K$2:K$10000,'Pres Converted'!$D$2:$D$10000,Z$1,'Pres Converted'!$C$2:$C$10000,$A10)</f>
        <v>121</v>
      </c>
      <c r="AA10" s="6">
        <f>SUMIFS('Pres Converted'!L$2:L$10000,'Pres Converted'!$D$2:$D$10000,AA$1,'Pres Converted'!$C$2:$C$10000,$A10)</f>
        <v>808</v>
      </c>
      <c r="AB10" s="6">
        <f>SUMIFS('Pres Converted'!M$2:M$10000,'Pres Converted'!$D$2:$D$10000,AB$1,'Pres Converted'!$C$2:$C$10000,$A10)</f>
        <v>8</v>
      </c>
      <c r="AC10" s="6"/>
      <c r="AD10" s="6"/>
      <c r="AE10" s="6"/>
      <c r="AF10" s="6"/>
      <c r="AG10" s="6"/>
      <c r="AH10" s="6">
        <f t="shared" si="1"/>
        <v>8.3333333333333329E-2</v>
      </c>
      <c r="AI10" s="6">
        <f t="shared" si="14"/>
        <v>0.20681818181818182</v>
      </c>
      <c r="AJ10" s="6">
        <f t="shared" si="15"/>
        <v>9.166666666666666E-2</v>
      </c>
      <c r="AK10" s="6">
        <f t="shared" si="16"/>
        <v>0.61212121212121207</v>
      </c>
      <c r="AL10" s="6">
        <f t="shared" si="17"/>
        <v>6.0606060606060606E-3</v>
      </c>
      <c r="AM10" s="6">
        <f t="shared" si="18"/>
        <v>0</v>
      </c>
      <c r="AN10" s="6">
        <f t="shared" si="19"/>
        <v>0</v>
      </c>
      <c r="AO10" s="6">
        <f t="shared" si="20"/>
        <v>0</v>
      </c>
      <c r="AP10" s="6">
        <f t="shared" si="21"/>
        <v>0</v>
      </c>
      <c r="AQ10" s="6">
        <f t="shared" si="22"/>
        <v>0</v>
      </c>
      <c r="AR10" s="6">
        <f>SUMIFS('Pres Converted'!N$2:N$10000,'Pres Converted'!$D$2:$D$10000,AR$1,'Pres Converted'!$C$2:$C$10000,$A10)</f>
        <v>537</v>
      </c>
      <c r="AS10" s="6">
        <f>SUMIFS('Pres Converted'!I$2:I$10000,'Pres Converted'!$D$2:$D$10000,AS$1,'Pres Converted'!$C$2:$C$10000,$A10)</f>
        <v>38</v>
      </c>
      <c r="AT10" s="6">
        <f>SUMIFS('Pres Converted'!J$2:J$10000,'Pres Converted'!$D$2:$D$10000,AT$1,'Pres Converted'!$C$2:$C$10000,$A10)</f>
        <v>148</v>
      </c>
      <c r="AU10" s="6">
        <f>SUMIFS('Pres Converted'!K$2:K$10000,'Pres Converted'!$D$2:$D$10000,AU$1,'Pres Converted'!$C$2:$C$10000,$A10)</f>
        <v>98</v>
      </c>
      <c r="AV10" s="6">
        <f>SUMIFS('Pres Converted'!L$2:L$10000,'Pres Converted'!$D$2:$D$10000,AV$1,'Pres Converted'!$C$2:$C$10000,$A10)</f>
        <v>253</v>
      </c>
      <c r="AW10" s="6">
        <f>SUMIFS('Pres Converted'!M$2:M$10000,'Pres Converted'!$D$2:$D$10000,AW$1,'Pres Converted'!$C$2:$C$10000,$A10)</f>
        <v>0</v>
      </c>
      <c r="AX10" s="6"/>
      <c r="AY10" s="6"/>
      <c r="AZ10" s="6"/>
      <c r="BA10" s="6"/>
      <c r="BB10" s="6"/>
      <c r="BC10" s="6">
        <f t="shared" si="2"/>
        <v>7.0763500931098691E-2</v>
      </c>
      <c r="BD10" s="6">
        <f t="shared" si="23"/>
        <v>0.27560521415270017</v>
      </c>
      <c r="BE10" s="6">
        <f t="shared" si="24"/>
        <v>0.18249534450651769</v>
      </c>
      <c r="BF10" s="6">
        <f t="shared" si="25"/>
        <v>0.47113594040968343</v>
      </c>
      <c r="BG10" s="6">
        <f t="shared" si="26"/>
        <v>0</v>
      </c>
      <c r="BH10" s="6">
        <f t="shared" si="27"/>
        <v>0</v>
      </c>
      <c r="BI10" s="6">
        <f t="shared" si="28"/>
        <v>0</v>
      </c>
      <c r="BJ10" s="6">
        <f t="shared" si="29"/>
        <v>0</v>
      </c>
      <c r="BK10" s="6">
        <f t="shared" si="30"/>
        <v>0</v>
      </c>
      <c r="BL10" s="6">
        <f t="shared" si="31"/>
        <v>0</v>
      </c>
      <c r="BM10" s="6">
        <f t="shared" si="32"/>
        <v>12605</v>
      </c>
      <c r="BN10" s="6">
        <f t="shared" si="3"/>
        <v>737</v>
      </c>
      <c r="BO10" s="6">
        <f t="shared" si="3"/>
        <v>2860</v>
      </c>
      <c r="BP10" s="6">
        <f t="shared" si="3"/>
        <v>1484</v>
      </c>
      <c r="BQ10" s="6">
        <f t="shared" si="3"/>
        <v>7432</v>
      </c>
      <c r="BR10" s="6">
        <f t="shared" si="3"/>
        <v>92</v>
      </c>
      <c r="BS10" s="6">
        <f t="shared" si="3"/>
        <v>0</v>
      </c>
      <c r="BT10" s="6">
        <f t="shared" si="3"/>
        <v>0</v>
      </c>
      <c r="BU10" s="6">
        <f t="shared" si="3"/>
        <v>0</v>
      </c>
      <c r="BV10" s="6">
        <f t="shared" si="3"/>
        <v>0</v>
      </c>
      <c r="BW10" s="6">
        <f t="shared" si="3"/>
        <v>0</v>
      </c>
      <c r="BX10" s="6">
        <f t="shared" si="4"/>
        <v>5.8468861562871878E-2</v>
      </c>
      <c r="BY10" s="6">
        <f t="shared" si="33"/>
        <v>0.2268940896469655</v>
      </c>
      <c r="BZ10" s="6">
        <f t="shared" si="34"/>
        <v>0.11773105910353035</v>
      </c>
      <c r="CA10" s="6">
        <f t="shared" si="35"/>
        <v>0.5896072986909956</v>
      </c>
      <c r="CB10" s="6">
        <f t="shared" si="36"/>
        <v>7.2986909956366522E-3</v>
      </c>
      <c r="CC10" s="6">
        <f t="shared" si="37"/>
        <v>0</v>
      </c>
      <c r="CD10" s="6">
        <f t="shared" si="38"/>
        <v>0</v>
      </c>
      <c r="CE10" s="6">
        <f t="shared" si="39"/>
        <v>0</v>
      </c>
      <c r="CF10" s="6">
        <f t="shared" si="40"/>
        <v>0</v>
      </c>
      <c r="CG10" s="6">
        <f t="shared" si="41"/>
        <v>0</v>
      </c>
      <c r="CH10" s="7">
        <f t="shared" si="42"/>
        <v>0.5896072986909956</v>
      </c>
    </row>
    <row r="11" spans="1:86" x14ac:dyDescent="0.3">
      <c r="A11">
        <f t="shared" si="43"/>
        <v>9</v>
      </c>
      <c r="B11" s="6">
        <f>SUMIFS('Pres Converted'!N$2:N$10000,'Pres Converted'!$D$2:$D$10000,B$1,'Pres Converted'!$C$2:$C$10000,$A11)</f>
        <v>3796</v>
      </c>
      <c r="C11" s="6">
        <f>SUMIFS('Pres Converted'!I$2:I$10000,'Pres Converted'!$D$2:$D$10000,C$1,'Pres Converted'!$C$2:$C$10000,$A11)</f>
        <v>283</v>
      </c>
      <c r="D11" s="6">
        <f>SUMIFS('Pres Converted'!J$2:J$10000,'Pres Converted'!$D$2:$D$10000,D$1,'Pres Converted'!$C$2:$C$10000,$A11)</f>
        <v>993</v>
      </c>
      <c r="E11" s="6">
        <f>SUMIFS('Pres Converted'!K$2:K$10000,'Pres Converted'!$D$2:$D$10000,E$1,'Pres Converted'!$C$2:$C$10000,$A11)</f>
        <v>514</v>
      </c>
      <c r="F11" s="6">
        <f>SUMIFS('Pres Converted'!L$2:L$10000,'Pres Converted'!$D$2:$D$10000,F$1,'Pres Converted'!$C$2:$C$10000,$A11)</f>
        <v>1986</v>
      </c>
      <c r="G11" s="6">
        <f>SUMIFS('Pres Converted'!M$2:M$10000,'Pres Converted'!$D$2:$D$10000,G$1,'Pres Converted'!$C$2:$C$10000,$A11)</f>
        <v>20</v>
      </c>
      <c r="H11" s="6"/>
      <c r="I11" s="6"/>
      <c r="J11" s="6"/>
      <c r="K11" s="6"/>
      <c r="L11" s="6"/>
      <c r="M11" s="6">
        <f t="shared" si="0"/>
        <v>7.455216016859853E-2</v>
      </c>
      <c r="N11" s="6">
        <f t="shared" si="5"/>
        <v>0.26159114857744997</v>
      </c>
      <c r="O11" s="6">
        <f t="shared" si="6"/>
        <v>0.13540569020021076</v>
      </c>
      <c r="P11" s="6">
        <f t="shared" si="7"/>
        <v>0.52318229715489994</v>
      </c>
      <c r="Q11" s="6">
        <f t="shared" si="8"/>
        <v>5.268703898840885E-3</v>
      </c>
      <c r="R11" s="6">
        <f t="shared" si="9"/>
        <v>0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6">
        <f>SUMIFS('Pres Converted'!N$2:N$10000,'Pres Converted'!$D$2:$D$10000,W$1,'Pres Converted'!$C$2:$C$10000,$A11)</f>
        <v>478</v>
      </c>
      <c r="X11" s="6">
        <f>SUMIFS('Pres Converted'!I$2:I$10000,'Pres Converted'!$D$2:$D$10000,X$1,'Pres Converted'!$C$2:$C$10000,$A11)</f>
        <v>40</v>
      </c>
      <c r="Y11" s="6">
        <f>SUMIFS('Pres Converted'!J$2:J$10000,'Pres Converted'!$D$2:$D$10000,Y$1,'Pres Converted'!$C$2:$C$10000,$A11)</f>
        <v>113</v>
      </c>
      <c r="Z11" s="6">
        <f>SUMIFS('Pres Converted'!K$2:K$10000,'Pres Converted'!$D$2:$D$10000,Z$1,'Pres Converted'!$C$2:$C$10000,$A11)</f>
        <v>58</v>
      </c>
      <c r="AA11" s="6">
        <f>SUMIFS('Pres Converted'!L$2:L$10000,'Pres Converted'!$D$2:$D$10000,AA$1,'Pres Converted'!$C$2:$C$10000,$A11)</f>
        <v>264</v>
      </c>
      <c r="AB11" s="6">
        <f>SUMIFS('Pres Converted'!M$2:M$10000,'Pres Converted'!$D$2:$D$10000,AB$1,'Pres Converted'!$C$2:$C$10000,$A11)</f>
        <v>3</v>
      </c>
      <c r="AC11" s="6"/>
      <c r="AD11" s="6"/>
      <c r="AE11" s="6"/>
      <c r="AF11" s="6"/>
      <c r="AG11" s="6"/>
      <c r="AH11" s="6">
        <f t="shared" si="1"/>
        <v>8.3682008368200833E-2</v>
      </c>
      <c r="AI11" s="6">
        <f t="shared" si="14"/>
        <v>0.23640167364016737</v>
      </c>
      <c r="AJ11" s="6">
        <f t="shared" si="15"/>
        <v>0.12133891213389121</v>
      </c>
      <c r="AK11" s="6">
        <f t="shared" si="16"/>
        <v>0.55230125523012552</v>
      </c>
      <c r="AL11" s="6">
        <f t="shared" si="17"/>
        <v>6.2761506276150627E-3</v>
      </c>
      <c r="AM11" s="6">
        <f t="shared" si="18"/>
        <v>0</v>
      </c>
      <c r="AN11" s="6">
        <f t="shared" si="19"/>
        <v>0</v>
      </c>
      <c r="AO11" s="6">
        <f t="shared" si="20"/>
        <v>0</v>
      </c>
      <c r="AP11" s="6">
        <f t="shared" si="21"/>
        <v>0</v>
      </c>
      <c r="AQ11" s="6">
        <f t="shared" si="22"/>
        <v>0</v>
      </c>
      <c r="AR11" s="6">
        <f>SUMIFS('Pres Converted'!N$2:N$10000,'Pres Converted'!$D$2:$D$10000,AR$1,'Pres Converted'!$C$2:$C$10000,$A11)</f>
        <v>247</v>
      </c>
      <c r="AS11" s="6">
        <f>SUMIFS('Pres Converted'!I$2:I$10000,'Pres Converted'!$D$2:$D$10000,AS$1,'Pres Converted'!$C$2:$C$10000,$A11)</f>
        <v>19</v>
      </c>
      <c r="AT11" s="6">
        <f>SUMIFS('Pres Converted'!J$2:J$10000,'Pres Converted'!$D$2:$D$10000,AT$1,'Pres Converted'!$C$2:$C$10000,$A11)</f>
        <v>58</v>
      </c>
      <c r="AU11" s="6">
        <f>SUMIFS('Pres Converted'!K$2:K$10000,'Pres Converted'!$D$2:$D$10000,AU$1,'Pres Converted'!$C$2:$C$10000,$A11)</f>
        <v>55</v>
      </c>
      <c r="AV11" s="6">
        <f>SUMIFS('Pres Converted'!L$2:L$10000,'Pres Converted'!$D$2:$D$10000,AV$1,'Pres Converted'!$C$2:$C$10000,$A11)</f>
        <v>113</v>
      </c>
      <c r="AW11" s="6">
        <f>SUMIFS('Pres Converted'!M$2:M$10000,'Pres Converted'!$D$2:$D$10000,AW$1,'Pres Converted'!$C$2:$C$10000,$A11)</f>
        <v>2</v>
      </c>
      <c r="AX11" s="6"/>
      <c r="AY11" s="6"/>
      <c r="AZ11" s="6"/>
      <c r="BA11" s="6"/>
      <c r="BB11" s="6"/>
      <c r="BC11" s="6">
        <f t="shared" si="2"/>
        <v>7.6923076923076927E-2</v>
      </c>
      <c r="BD11" s="6">
        <f t="shared" si="23"/>
        <v>0.23481781376518218</v>
      </c>
      <c r="BE11" s="6">
        <f t="shared" si="24"/>
        <v>0.22267206477732793</v>
      </c>
      <c r="BF11" s="6">
        <f t="shared" si="25"/>
        <v>0.45748987854251011</v>
      </c>
      <c r="BG11" s="6">
        <f t="shared" si="26"/>
        <v>8.0971659919028341E-3</v>
      </c>
      <c r="BH11" s="6">
        <f t="shared" si="27"/>
        <v>0</v>
      </c>
      <c r="BI11" s="6">
        <f t="shared" si="28"/>
        <v>0</v>
      </c>
      <c r="BJ11" s="6">
        <f t="shared" si="29"/>
        <v>0</v>
      </c>
      <c r="BK11" s="6">
        <f t="shared" si="30"/>
        <v>0</v>
      </c>
      <c r="BL11" s="6">
        <f t="shared" si="31"/>
        <v>0</v>
      </c>
      <c r="BM11" s="6">
        <f t="shared" si="32"/>
        <v>4521</v>
      </c>
      <c r="BN11" s="6">
        <f t="shared" si="3"/>
        <v>342</v>
      </c>
      <c r="BO11" s="6">
        <f t="shared" si="3"/>
        <v>1164</v>
      </c>
      <c r="BP11" s="6">
        <f t="shared" si="3"/>
        <v>627</v>
      </c>
      <c r="BQ11" s="6">
        <f t="shared" si="3"/>
        <v>2363</v>
      </c>
      <c r="BR11" s="6">
        <f t="shared" si="3"/>
        <v>25</v>
      </c>
      <c r="BS11" s="6">
        <f t="shared" si="3"/>
        <v>0</v>
      </c>
      <c r="BT11" s="6">
        <f t="shared" si="3"/>
        <v>0</v>
      </c>
      <c r="BU11" s="6">
        <f t="shared" si="3"/>
        <v>0</v>
      </c>
      <c r="BV11" s="6">
        <f t="shared" si="3"/>
        <v>0</v>
      </c>
      <c r="BW11" s="6">
        <f t="shared" si="3"/>
        <v>0</v>
      </c>
      <c r="BX11" s="6">
        <f t="shared" si="4"/>
        <v>7.5646980756469806E-2</v>
      </c>
      <c r="BY11" s="6">
        <f t="shared" si="33"/>
        <v>0.25746516257465163</v>
      </c>
      <c r="BZ11" s="6">
        <f t="shared" si="34"/>
        <v>0.13868613138686131</v>
      </c>
      <c r="CA11" s="6">
        <f t="shared" si="35"/>
        <v>0.52267197522671971</v>
      </c>
      <c r="CB11" s="6">
        <f t="shared" si="36"/>
        <v>5.5297500552975009E-3</v>
      </c>
      <c r="CC11" s="6">
        <f t="shared" si="37"/>
        <v>0</v>
      </c>
      <c r="CD11" s="6">
        <f t="shared" si="38"/>
        <v>0</v>
      </c>
      <c r="CE11" s="6">
        <f t="shared" si="39"/>
        <v>0</v>
      </c>
      <c r="CF11" s="6">
        <f t="shared" si="40"/>
        <v>0</v>
      </c>
      <c r="CG11" s="6">
        <f t="shared" si="41"/>
        <v>0</v>
      </c>
      <c r="CH11" s="7">
        <f t="shared" si="42"/>
        <v>0.52267197522671971</v>
      </c>
    </row>
    <row r="12" spans="1:86" x14ac:dyDescent="0.3">
      <c r="A12">
        <f t="shared" si="43"/>
        <v>10</v>
      </c>
      <c r="B12" s="6">
        <f>SUMIFS('Pres Converted'!N$2:N$10000,'Pres Converted'!$D$2:$D$10000,B$1,'Pres Converted'!$C$2:$C$10000,$A12)</f>
        <v>10599</v>
      </c>
      <c r="C12" s="6">
        <f>SUMIFS('Pres Converted'!I$2:I$10000,'Pres Converted'!$D$2:$D$10000,C$1,'Pres Converted'!$C$2:$C$10000,$A12)</f>
        <v>706</v>
      </c>
      <c r="D12" s="6">
        <f>SUMIFS('Pres Converted'!J$2:J$10000,'Pres Converted'!$D$2:$D$10000,D$1,'Pres Converted'!$C$2:$C$10000,$A12)</f>
        <v>2383</v>
      </c>
      <c r="E12" s="6">
        <f>SUMIFS('Pres Converted'!K$2:K$10000,'Pres Converted'!$D$2:$D$10000,E$1,'Pres Converted'!$C$2:$C$10000,$A12)</f>
        <v>926</v>
      </c>
      <c r="F12" s="6">
        <f>SUMIFS('Pres Converted'!L$2:L$10000,'Pres Converted'!$D$2:$D$10000,F$1,'Pres Converted'!$C$2:$C$10000,$A12)</f>
        <v>6550</v>
      </c>
      <c r="G12" s="6">
        <f>SUMIFS('Pres Converted'!M$2:M$10000,'Pres Converted'!$D$2:$D$10000,G$1,'Pres Converted'!$C$2:$C$10000,$A12)</f>
        <v>34</v>
      </c>
      <c r="H12" s="6"/>
      <c r="I12" s="6"/>
      <c r="J12" s="6"/>
      <c r="K12" s="6"/>
      <c r="L12" s="6"/>
      <c r="M12" s="6">
        <f t="shared" si="0"/>
        <v>6.66100575525993E-2</v>
      </c>
      <c r="N12" s="6">
        <f t="shared" si="5"/>
        <v>0.22483253137088405</v>
      </c>
      <c r="O12" s="6">
        <f t="shared" si="6"/>
        <v>8.7366732710633083E-2</v>
      </c>
      <c r="P12" s="6">
        <f t="shared" si="7"/>
        <v>0.61798282856873288</v>
      </c>
      <c r="Q12" s="6">
        <f t="shared" si="8"/>
        <v>3.2078497971506745E-3</v>
      </c>
      <c r="R12" s="6">
        <f t="shared" si="9"/>
        <v>0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6">
        <f>SUMIFS('Pres Converted'!N$2:N$10000,'Pres Converted'!$D$2:$D$10000,W$1,'Pres Converted'!$C$2:$C$10000,$A12)</f>
        <v>1442</v>
      </c>
      <c r="X12" s="6">
        <f>SUMIFS('Pres Converted'!I$2:I$10000,'Pres Converted'!$D$2:$D$10000,X$1,'Pres Converted'!$C$2:$C$10000,$A12)</f>
        <v>114</v>
      </c>
      <c r="Y12" s="6">
        <f>SUMIFS('Pres Converted'!J$2:J$10000,'Pres Converted'!$D$2:$D$10000,Y$1,'Pres Converted'!$C$2:$C$10000,$A12)</f>
        <v>303</v>
      </c>
      <c r="Z12" s="6">
        <f>SUMIFS('Pres Converted'!K$2:K$10000,'Pres Converted'!$D$2:$D$10000,Z$1,'Pres Converted'!$C$2:$C$10000,$A12)</f>
        <v>93</v>
      </c>
      <c r="AA12" s="6">
        <f>SUMIFS('Pres Converted'!L$2:L$10000,'Pres Converted'!$D$2:$D$10000,AA$1,'Pres Converted'!$C$2:$C$10000,$A12)</f>
        <v>928</v>
      </c>
      <c r="AB12" s="6">
        <f>SUMIFS('Pres Converted'!M$2:M$10000,'Pres Converted'!$D$2:$D$10000,AB$1,'Pres Converted'!$C$2:$C$10000,$A12)</f>
        <v>4</v>
      </c>
      <c r="AC12" s="6"/>
      <c r="AD12" s="6"/>
      <c r="AE12" s="6"/>
      <c r="AF12" s="6"/>
      <c r="AG12" s="6"/>
      <c r="AH12" s="6">
        <f t="shared" si="1"/>
        <v>7.9056865464632461E-2</v>
      </c>
      <c r="AI12" s="6">
        <f t="shared" si="14"/>
        <v>0.21012482662968099</v>
      </c>
      <c r="AJ12" s="6">
        <f t="shared" si="15"/>
        <v>6.4493758668515949E-2</v>
      </c>
      <c r="AK12" s="6">
        <f t="shared" si="16"/>
        <v>0.64355062413314845</v>
      </c>
      <c r="AL12" s="6">
        <f t="shared" si="17"/>
        <v>2.7739251040221915E-3</v>
      </c>
      <c r="AM12" s="6">
        <f t="shared" si="18"/>
        <v>0</v>
      </c>
      <c r="AN12" s="6">
        <f t="shared" si="19"/>
        <v>0</v>
      </c>
      <c r="AO12" s="6">
        <f t="shared" si="20"/>
        <v>0</v>
      </c>
      <c r="AP12" s="6">
        <f t="shared" si="21"/>
        <v>0</v>
      </c>
      <c r="AQ12" s="6">
        <f t="shared" si="22"/>
        <v>0</v>
      </c>
      <c r="AR12" s="6">
        <f>SUMIFS('Pres Converted'!N$2:N$10000,'Pres Converted'!$D$2:$D$10000,AR$1,'Pres Converted'!$C$2:$C$10000,$A12)</f>
        <v>347</v>
      </c>
      <c r="AS12" s="6">
        <f>SUMIFS('Pres Converted'!I$2:I$10000,'Pres Converted'!$D$2:$D$10000,AS$1,'Pres Converted'!$C$2:$C$10000,$A12)</f>
        <v>29</v>
      </c>
      <c r="AT12" s="6">
        <f>SUMIFS('Pres Converted'!J$2:J$10000,'Pres Converted'!$D$2:$D$10000,AT$1,'Pres Converted'!$C$2:$C$10000,$A12)</f>
        <v>92</v>
      </c>
      <c r="AU12" s="6">
        <f>SUMIFS('Pres Converted'!K$2:K$10000,'Pres Converted'!$D$2:$D$10000,AU$1,'Pres Converted'!$C$2:$C$10000,$A12)</f>
        <v>44</v>
      </c>
      <c r="AV12" s="6">
        <f>SUMIFS('Pres Converted'!L$2:L$10000,'Pres Converted'!$D$2:$D$10000,AV$1,'Pres Converted'!$C$2:$C$10000,$A12)</f>
        <v>181</v>
      </c>
      <c r="AW12" s="6">
        <f>SUMIFS('Pres Converted'!M$2:M$10000,'Pres Converted'!$D$2:$D$10000,AW$1,'Pres Converted'!$C$2:$C$10000,$A12)</f>
        <v>1</v>
      </c>
      <c r="AX12" s="6"/>
      <c r="AY12" s="6"/>
      <c r="AZ12" s="6"/>
      <c r="BA12" s="6"/>
      <c r="BB12" s="6"/>
      <c r="BC12" s="6">
        <f t="shared" si="2"/>
        <v>8.3573487031700283E-2</v>
      </c>
      <c r="BD12" s="6">
        <f t="shared" si="23"/>
        <v>0.26512968299711814</v>
      </c>
      <c r="BE12" s="6">
        <f t="shared" si="24"/>
        <v>0.12680115273775217</v>
      </c>
      <c r="BF12" s="6">
        <f t="shared" si="25"/>
        <v>0.52161383285302598</v>
      </c>
      <c r="BG12" s="6">
        <f t="shared" si="26"/>
        <v>2.881844380403458E-3</v>
      </c>
      <c r="BH12" s="6">
        <f t="shared" si="27"/>
        <v>0</v>
      </c>
      <c r="BI12" s="6">
        <f t="shared" si="28"/>
        <v>0</v>
      </c>
      <c r="BJ12" s="6">
        <f t="shared" si="29"/>
        <v>0</v>
      </c>
      <c r="BK12" s="6">
        <f t="shared" si="30"/>
        <v>0</v>
      </c>
      <c r="BL12" s="6">
        <f t="shared" si="31"/>
        <v>0</v>
      </c>
      <c r="BM12" s="6">
        <f t="shared" si="32"/>
        <v>12388</v>
      </c>
      <c r="BN12" s="6">
        <f t="shared" si="3"/>
        <v>849</v>
      </c>
      <c r="BO12" s="6">
        <f t="shared" si="3"/>
        <v>2778</v>
      </c>
      <c r="BP12" s="6">
        <f t="shared" si="3"/>
        <v>1063</v>
      </c>
      <c r="BQ12" s="6">
        <f t="shared" si="3"/>
        <v>7659</v>
      </c>
      <c r="BR12" s="6">
        <f t="shared" si="3"/>
        <v>39</v>
      </c>
      <c r="BS12" s="6">
        <f t="shared" si="3"/>
        <v>0</v>
      </c>
      <c r="BT12" s="6">
        <f t="shared" si="3"/>
        <v>0</v>
      </c>
      <c r="BU12" s="6">
        <f t="shared" si="3"/>
        <v>0</v>
      </c>
      <c r="BV12" s="6">
        <f t="shared" si="3"/>
        <v>0</v>
      </c>
      <c r="BW12" s="6">
        <f t="shared" si="3"/>
        <v>0</v>
      </c>
      <c r="BX12" s="6">
        <f t="shared" si="4"/>
        <v>6.8534065224410717E-2</v>
      </c>
      <c r="BY12" s="6">
        <f t="shared" si="33"/>
        <v>0.22424927349047466</v>
      </c>
      <c r="BZ12" s="6">
        <f t="shared" si="34"/>
        <v>8.5808847271553121E-2</v>
      </c>
      <c r="CA12" s="6">
        <f t="shared" si="35"/>
        <v>0.61825960607039065</v>
      </c>
      <c r="CB12" s="6">
        <f t="shared" si="36"/>
        <v>3.1482079431708106E-3</v>
      </c>
      <c r="CC12" s="6">
        <f t="shared" si="37"/>
        <v>0</v>
      </c>
      <c r="CD12" s="6">
        <f t="shared" si="38"/>
        <v>0</v>
      </c>
      <c r="CE12" s="6">
        <f t="shared" si="39"/>
        <v>0</v>
      </c>
      <c r="CF12" s="6">
        <f t="shared" si="40"/>
        <v>0</v>
      </c>
      <c r="CG12" s="6">
        <f t="shared" si="41"/>
        <v>0</v>
      </c>
      <c r="CH12" s="7">
        <f t="shared" si="42"/>
        <v>0.61825960607039065</v>
      </c>
    </row>
    <row r="13" spans="1:86" x14ac:dyDescent="0.3">
      <c r="A13">
        <f t="shared" si="43"/>
        <v>11</v>
      </c>
      <c r="B13" s="6">
        <f>SUMIFS('Pres Converted'!N$2:N$10000,'Pres Converted'!$D$2:$D$10000,B$1,'Pres Converted'!$C$2:$C$10000,$A13)</f>
        <v>13743</v>
      </c>
      <c r="C13" s="6">
        <f>SUMIFS('Pres Converted'!I$2:I$10000,'Pres Converted'!$D$2:$D$10000,C$1,'Pres Converted'!$C$2:$C$10000,$A13)</f>
        <v>840</v>
      </c>
      <c r="D13" s="6">
        <f>SUMIFS('Pres Converted'!J$2:J$10000,'Pres Converted'!$D$2:$D$10000,D$1,'Pres Converted'!$C$2:$C$10000,$A13)</f>
        <v>2829</v>
      </c>
      <c r="E13" s="6">
        <f>SUMIFS('Pres Converted'!K$2:K$10000,'Pres Converted'!$D$2:$D$10000,E$1,'Pres Converted'!$C$2:$C$10000,$A13)</f>
        <v>1594</v>
      </c>
      <c r="F13" s="6">
        <f>SUMIFS('Pres Converted'!L$2:L$10000,'Pres Converted'!$D$2:$D$10000,F$1,'Pres Converted'!$C$2:$C$10000,$A13)</f>
        <v>8405</v>
      </c>
      <c r="G13" s="6">
        <f>SUMIFS('Pres Converted'!M$2:M$10000,'Pres Converted'!$D$2:$D$10000,G$1,'Pres Converted'!$C$2:$C$10000,$A13)</f>
        <v>75</v>
      </c>
      <c r="H13" s="6"/>
      <c r="I13" s="6"/>
      <c r="J13" s="6"/>
      <c r="K13" s="6"/>
      <c r="L13" s="6"/>
      <c r="M13" s="6">
        <f t="shared" si="0"/>
        <v>6.1122025758567997E-2</v>
      </c>
      <c r="N13" s="6">
        <f t="shared" si="5"/>
        <v>0.2058502510368915</v>
      </c>
      <c r="O13" s="6">
        <f t="shared" si="6"/>
        <v>0.1159863203085207</v>
      </c>
      <c r="P13" s="6">
        <f t="shared" si="7"/>
        <v>0.61158407916757618</v>
      </c>
      <c r="Q13" s="6">
        <f t="shared" si="8"/>
        <v>5.4573237284435711E-3</v>
      </c>
      <c r="R13" s="6">
        <f t="shared" si="9"/>
        <v>0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6">
        <f>SUMIFS('Pres Converted'!N$2:N$10000,'Pres Converted'!$D$2:$D$10000,W$1,'Pres Converted'!$C$2:$C$10000,$A13)</f>
        <v>1580</v>
      </c>
      <c r="X13" s="6">
        <f>SUMIFS('Pres Converted'!I$2:I$10000,'Pres Converted'!$D$2:$D$10000,X$1,'Pres Converted'!$C$2:$C$10000,$A13)</f>
        <v>128</v>
      </c>
      <c r="Y13" s="6">
        <f>SUMIFS('Pres Converted'!J$2:J$10000,'Pres Converted'!$D$2:$D$10000,Y$1,'Pres Converted'!$C$2:$C$10000,$A13)</f>
        <v>328</v>
      </c>
      <c r="Z13" s="6">
        <f>SUMIFS('Pres Converted'!K$2:K$10000,'Pres Converted'!$D$2:$D$10000,Z$1,'Pres Converted'!$C$2:$C$10000,$A13)</f>
        <v>136</v>
      </c>
      <c r="AA13" s="6">
        <f>SUMIFS('Pres Converted'!L$2:L$10000,'Pres Converted'!$D$2:$D$10000,AA$1,'Pres Converted'!$C$2:$C$10000,$A13)</f>
        <v>988</v>
      </c>
      <c r="AB13" s="6">
        <f>SUMIFS('Pres Converted'!M$2:M$10000,'Pres Converted'!$D$2:$D$10000,AB$1,'Pres Converted'!$C$2:$C$10000,$A13)</f>
        <v>0</v>
      </c>
      <c r="AC13" s="6"/>
      <c r="AD13" s="6"/>
      <c r="AE13" s="6"/>
      <c r="AF13" s="6"/>
      <c r="AG13" s="6"/>
      <c r="AH13" s="6">
        <f t="shared" si="1"/>
        <v>8.1012658227848103E-2</v>
      </c>
      <c r="AI13" s="6">
        <f t="shared" si="14"/>
        <v>0.20759493670886076</v>
      </c>
      <c r="AJ13" s="6">
        <f t="shared" si="15"/>
        <v>8.6075949367088608E-2</v>
      </c>
      <c r="AK13" s="6">
        <f t="shared" si="16"/>
        <v>0.62531645569620253</v>
      </c>
      <c r="AL13" s="6">
        <f t="shared" si="17"/>
        <v>0</v>
      </c>
      <c r="AM13" s="6">
        <f t="shared" si="18"/>
        <v>0</v>
      </c>
      <c r="AN13" s="6">
        <f t="shared" si="19"/>
        <v>0</v>
      </c>
      <c r="AO13" s="6">
        <f t="shared" si="20"/>
        <v>0</v>
      </c>
      <c r="AP13" s="6">
        <f t="shared" si="21"/>
        <v>0</v>
      </c>
      <c r="AQ13" s="6">
        <f t="shared" si="22"/>
        <v>0</v>
      </c>
      <c r="AR13" s="6">
        <f>SUMIFS('Pres Converted'!N$2:N$10000,'Pres Converted'!$D$2:$D$10000,AR$1,'Pres Converted'!$C$2:$C$10000,$A13)</f>
        <v>643</v>
      </c>
      <c r="AS13" s="6">
        <f>SUMIFS('Pres Converted'!I$2:I$10000,'Pres Converted'!$D$2:$D$10000,AS$1,'Pres Converted'!$C$2:$C$10000,$A13)</f>
        <v>48</v>
      </c>
      <c r="AT13" s="6">
        <f>SUMIFS('Pres Converted'!J$2:J$10000,'Pres Converted'!$D$2:$D$10000,AT$1,'Pres Converted'!$C$2:$C$10000,$A13)</f>
        <v>151</v>
      </c>
      <c r="AU13" s="6">
        <f>SUMIFS('Pres Converted'!K$2:K$10000,'Pres Converted'!$D$2:$D$10000,AU$1,'Pres Converted'!$C$2:$C$10000,$A13)</f>
        <v>94</v>
      </c>
      <c r="AV13" s="6">
        <f>SUMIFS('Pres Converted'!L$2:L$10000,'Pres Converted'!$D$2:$D$10000,AV$1,'Pres Converted'!$C$2:$C$10000,$A13)</f>
        <v>348</v>
      </c>
      <c r="AW13" s="6">
        <f>SUMIFS('Pres Converted'!M$2:M$10000,'Pres Converted'!$D$2:$D$10000,AW$1,'Pres Converted'!$C$2:$C$10000,$A13)</f>
        <v>2</v>
      </c>
      <c r="AX13" s="6"/>
      <c r="AY13" s="6"/>
      <c r="AZ13" s="6"/>
      <c r="BA13" s="6"/>
      <c r="BB13" s="6"/>
      <c r="BC13" s="6">
        <f t="shared" si="2"/>
        <v>7.4650077760497674E-2</v>
      </c>
      <c r="BD13" s="6">
        <f t="shared" si="23"/>
        <v>0.23483670295489892</v>
      </c>
      <c r="BE13" s="6">
        <f t="shared" si="24"/>
        <v>0.14618973561430793</v>
      </c>
      <c r="BF13" s="6">
        <f t="shared" si="25"/>
        <v>0.54121306376360812</v>
      </c>
      <c r="BG13" s="6">
        <f t="shared" si="26"/>
        <v>3.1104199066874028E-3</v>
      </c>
      <c r="BH13" s="6">
        <f t="shared" si="27"/>
        <v>0</v>
      </c>
      <c r="BI13" s="6">
        <f t="shared" si="28"/>
        <v>0</v>
      </c>
      <c r="BJ13" s="6">
        <f t="shared" si="29"/>
        <v>0</v>
      </c>
      <c r="BK13" s="6">
        <f t="shared" si="30"/>
        <v>0</v>
      </c>
      <c r="BL13" s="6">
        <f t="shared" si="31"/>
        <v>0</v>
      </c>
      <c r="BM13" s="6">
        <f t="shared" si="32"/>
        <v>15966</v>
      </c>
      <c r="BN13" s="6">
        <f t="shared" si="3"/>
        <v>1016</v>
      </c>
      <c r="BO13" s="6">
        <f t="shared" si="3"/>
        <v>3308</v>
      </c>
      <c r="BP13" s="6">
        <f t="shared" si="3"/>
        <v>1824</v>
      </c>
      <c r="BQ13" s="6">
        <f t="shared" si="3"/>
        <v>9741</v>
      </c>
      <c r="BR13" s="6">
        <f t="shared" si="3"/>
        <v>77</v>
      </c>
      <c r="BS13" s="6">
        <f t="shared" si="3"/>
        <v>0</v>
      </c>
      <c r="BT13" s="6">
        <f t="shared" si="3"/>
        <v>0</v>
      </c>
      <c r="BU13" s="6">
        <f t="shared" si="3"/>
        <v>0</v>
      </c>
      <c r="BV13" s="6">
        <f t="shared" si="3"/>
        <v>0</v>
      </c>
      <c r="BW13" s="6">
        <f t="shared" si="3"/>
        <v>0</v>
      </c>
      <c r="BX13" s="6">
        <f t="shared" si="4"/>
        <v>6.3635224852812228E-2</v>
      </c>
      <c r="BY13" s="6">
        <f t="shared" si="33"/>
        <v>0.20719027934360515</v>
      </c>
      <c r="BZ13" s="6">
        <f t="shared" si="34"/>
        <v>0.11424276587748966</v>
      </c>
      <c r="CA13" s="6">
        <f t="shared" si="35"/>
        <v>0.61010898158587001</v>
      </c>
      <c r="CB13" s="6">
        <f t="shared" si="36"/>
        <v>4.8227483402229739E-3</v>
      </c>
      <c r="CC13" s="6">
        <f t="shared" si="37"/>
        <v>0</v>
      </c>
      <c r="CD13" s="6">
        <f t="shared" si="38"/>
        <v>0</v>
      </c>
      <c r="CE13" s="6">
        <f t="shared" si="39"/>
        <v>0</v>
      </c>
      <c r="CF13" s="6">
        <f t="shared" si="40"/>
        <v>0</v>
      </c>
      <c r="CG13" s="6">
        <f t="shared" si="41"/>
        <v>0</v>
      </c>
      <c r="CH13" s="7">
        <f t="shared" si="42"/>
        <v>0.61010898158587001</v>
      </c>
    </row>
    <row r="14" spans="1:86" x14ac:dyDescent="0.3">
      <c r="A14">
        <f t="shared" si="43"/>
        <v>12</v>
      </c>
      <c r="B14" s="6">
        <f>SUMIFS('Pres Converted'!N$2:N$10000,'Pres Converted'!$D$2:$D$10000,B$1,'Pres Converted'!$C$2:$C$10000,$A14)</f>
        <v>10066</v>
      </c>
      <c r="C14" s="6">
        <f>SUMIFS('Pres Converted'!I$2:I$10000,'Pres Converted'!$D$2:$D$10000,C$1,'Pres Converted'!$C$2:$C$10000,$A14)</f>
        <v>661</v>
      </c>
      <c r="D14" s="6">
        <f>SUMIFS('Pres Converted'!J$2:J$10000,'Pres Converted'!$D$2:$D$10000,D$1,'Pres Converted'!$C$2:$C$10000,$A14)</f>
        <v>2029</v>
      </c>
      <c r="E14" s="6">
        <f>SUMIFS('Pres Converted'!K$2:K$10000,'Pres Converted'!$D$2:$D$10000,E$1,'Pres Converted'!$C$2:$C$10000,$A14)</f>
        <v>1037</v>
      </c>
      <c r="F14" s="6">
        <f>SUMIFS('Pres Converted'!L$2:L$10000,'Pres Converted'!$D$2:$D$10000,F$1,'Pres Converted'!$C$2:$C$10000,$A14)</f>
        <v>6284</v>
      </c>
      <c r="G14" s="6">
        <f>SUMIFS('Pres Converted'!M$2:M$10000,'Pres Converted'!$D$2:$D$10000,G$1,'Pres Converted'!$C$2:$C$10000,$A14)</f>
        <v>55</v>
      </c>
      <c r="H14" s="6"/>
      <c r="I14" s="6"/>
      <c r="J14" s="6"/>
      <c r="K14" s="6"/>
      <c r="L14" s="6"/>
      <c r="M14" s="6">
        <f t="shared" si="0"/>
        <v>6.5666600437115044E-2</v>
      </c>
      <c r="N14" s="6">
        <f t="shared" si="5"/>
        <v>0.20156964037353467</v>
      </c>
      <c r="O14" s="6">
        <f t="shared" si="6"/>
        <v>0.10302006755414266</v>
      </c>
      <c r="P14" s="6">
        <f t="shared" si="7"/>
        <v>0.62427975362606791</v>
      </c>
      <c r="Q14" s="6">
        <f t="shared" si="8"/>
        <v>5.4639380091396784E-3</v>
      </c>
      <c r="R14" s="6">
        <f t="shared" si="9"/>
        <v>0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6">
        <f>SUMIFS('Pres Converted'!N$2:N$10000,'Pres Converted'!$D$2:$D$10000,W$1,'Pres Converted'!$C$2:$C$10000,$A14)</f>
        <v>1545</v>
      </c>
      <c r="X14" s="6">
        <f>SUMIFS('Pres Converted'!I$2:I$10000,'Pres Converted'!$D$2:$D$10000,X$1,'Pres Converted'!$C$2:$C$10000,$A14)</f>
        <v>133</v>
      </c>
      <c r="Y14" s="6">
        <f>SUMIFS('Pres Converted'!J$2:J$10000,'Pres Converted'!$D$2:$D$10000,Y$1,'Pres Converted'!$C$2:$C$10000,$A14)</f>
        <v>332</v>
      </c>
      <c r="Z14" s="6">
        <f>SUMIFS('Pres Converted'!K$2:K$10000,'Pres Converted'!$D$2:$D$10000,Z$1,'Pres Converted'!$C$2:$C$10000,$A14)</f>
        <v>112</v>
      </c>
      <c r="AA14" s="6">
        <f>SUMIFS('Pres Converted'!L$2:L$10000,'Pres Converted'!$D$2:$D$10000,AA$1,'Pres Converted'!$C$2:$C$10000,$A14)</f>
        <v>957</v>
      </c>
      <c r="AB14" s="6">
        <f>SUMIFS('Pres Converted'!M$2:M$10000,'Pres Converted'!$D$2:$D$10000,AB$1,'Pres Converted'!$C$2:$C$10000,$A14)</f>
        <v>11</v>
      </c>
      <c r="AC14" s="6"/>
      <c r="AD14" s="6"/>
      <c r="AE14" s="6"/>
      <c r="AF14" s="6"/>
      <c r="AG14" s="6"/>
      <c r="AH14" s="6">
        <f t="shared" si="1"/>
        <v>8.6084142394822011E-2</v>
      </c>
      <c r="AI14" s="6">
        <f t="shared" si="14"/>
        <v>0.21488673139158576</v>
      </c>
      <c r="AJ14" s="6">
        <f t="shared" si="15"/>
        <v>7.2491909385113268E-2</v>
      </c>
      <c r="AK14" s="6">
        <f t="shared" si="16"/>
        <v>0.61941747572815531</v>
      </c>
      <c r="AL14" s="6">
        <f t="shared" si="17"/>
        <v>7.119741100323625E-3</v>
      </c>
      <c r="AM14" s="6">
        <f t="shared" si="18"/>
        <v>0</v>
      </c>
      <c r="AN14" s="6">
        <f t="shared" si="19"/>
        <v>0</v>
      </c>
      <c r="AO14" s="6">
        <f t="shared" si="20"/>
        <v>0</v>
      </c>
      <c r="AP14" s="6">
        <f t="shared" si="21"/>
        <v>0</v>
      </c>
      <c r="AQ14" s="6">
        <f t="shared" si="22"/>
        <v>0</v>
      </c>
      <c r="AR14" s="6">
        <f>SUMIFS('Pres Converted'!N$2:N$10000,'Pres Converted'!$D$2:$D$10000,AR$1,'Pres Converted'!$C$2:$C$10000,$A14)</f>
        <v>398</v>
      </c>
      <c r="AS14" s="6">
        <f>SUMIFS('Pres Converted'!I$2:I$10000,'Pres Converted'!$D$2:$D$10000,AS$1,'Pres Converted'!$C$2:$C$10000,$A14)</f>
        <v>35</v>
      </c>
      <c r="AT14" s="6">
        <f>SUMIFS('Pres Converted'!J$2:J$10000,'Pres Converted'!$D$2:$D$10000,AT$1,'Pres Converted'!$C$2:$C$10000,$A14)</f>
        <v>95</v>
      </c>
      <c r="AU14" s="6">
        <f>SUMIFS('Pres Converted'!K$2:K$10000,'Pres Converted'!$D$2:$D$10000,AU$1,'Pres Converted'!$C$2:$C$10000,$A14)</f>
        <v>58</v>
      </c>
      <c r="AV14" s="6">
        <f>SUMIFS('Pres Converted'!L$2:L$10000,'Pres Converted'!$D$2:$D$10000,AV$1,'Pres Converted'!$C$2:$C$10000,$A14)</f>
        <v>209</v>
      </c>
      <c r="AW14" s="6">
        <f>SUMIFS('Pres Converted'!M$2:M$10000,'Pres Converted'!$D$2:$D$10000,AW$1,'Pres Converted'!$C$2:$C$10000,$A14)</f>
        <v>1</v>
      </c>
      <c r="AX14" s="6"/>
      <c r="AY14" s="6"/>
      <c r="AZ14" s="6"/>
      <c r="BA14" s="6"/>
      <c r="BB14" s="6"/>
      <c r="BC14" s="6">
        <f t="shared" si="2"/>
        <v>8.7939698492462318E-2</v>
      </c>
      <c r="BD14" s="6">
        <f t="shared" si="23"/>
        <v>0.23869346733668342</v>
      </c>
      <c r="BE14" s="6">
        <f t="shared" si="24"/>
        <v>0.14572864321608039</v>
      </c>
      <c r="BF14" s="6">
        <f t="shared" si="25"/>
        <v>0.52512562814070352</v>
      </c>
      <c r="BG14" s="6">
        <f t="shared" si="26"/>
        <v>2.5125628140703518E-3</v>
      </c>
      <c r="BH14" s="6">
        <f t="shared" si="27"/>
        <v>0</v>
      </c>
      <c r="BI14" s="6">
        <f t="shared" si="28"/>
        <v>0</v>
      </c>
      <c r="BJ14" s="6">
        <f t="shared" si="29"/>
        <v>0</v>
      </c>
      <c r="BK14" s="6">
        <f t="shared" si="30"/>
        <v>0</v>
      </c>
      <c r="BL14" s="6">
        <f t="shared" si="31"/>
        <v>0</v>
      </c>
      <c r="BM14" s="6">
        <f t="shared" si="32"/>
        <v>12009</v>
      </c>
      <c r="BN14" s="6">
        <f t="shared" si="3"/>
        <v>829</v>
      </c>
      <c r="BO14" s="6">
        <f t="shared" si="3"/>
        <v>2456</v>
      </c>
      <c r="BP14" s="6">
        <f t="shared" si="3"/>
        <v>1207</v>
      </c>
      <c r="BQ14" s="6">
        <f t="shared" si="3"/>
        <v>7450</v>
      </c>
      <c r="BR14" s="6">
        <f t="shared" si="3"/>
        <v>67</v>
      </c>
      <c r="BS14" s="6">
        <f t="shared" si="3"/>
        <v>0</v>
      </c>
      <c r="BT14" s="6">
        <f t="shared" si="3"/>
        <v>0</v>
      </c>
      <c r="BU14" s="6">
        <f t="shared" si="3"/>
        <v>0</v>
      </c>
      <c r="BV14" s="6">
        <f t="shared" si="3"/>
        <v>0</v>
      </c>
      <c r="BW14" s="6">
        <f t="shared" si="3"/>
        <v>0</v>
      </c>
      <c r="BX14" s="6">
        <f t="shared" si="4"/>
        <v>6.9031559663585651E-2</v>
      </c>
      <c r="BY14" s="6">
        <f t="shared" si="33"/>
        <v>0.20451328170538763</v>
      </c>
      <c r="BZ14" s="6">
        <f t="shared" si="34"/>
        <v>0.10050795236905655</v>
      </c>
      <c r="CA14" s="6">
        <f t="shared" si="35"/>
        <v>0.62036805729036559</v>
      </c>
      <c r="CB14" s="6">
        <f t="shared" si="36"/>
        <v>5.57914897160463E-3</v>
      </c>
      <c r="CC14" s="6">
        <f t="shared" si="37"/>
        <v>0</v>
      </c>
      <c r="CD14" s="6">
        <f t="shared" si="38"/>
        <v>0</v>
      </c>
      <c r="CE14" s="6">
        <f t="shared" si="39"/>
        <v>0</v>
      </c>
      <c r="CF14" s="6">
        <f t="shared" si="40"/>
        <v>0</v>
      </c>
      <c r="CG14" s="6">
        <f t="shared" si="41"/>
        <v>0</v>
      </c>
      <c r="CH14" s="7">
        <f t="shared" si="42"/>
        <v>0.62036805729036559</v>
      </c>
    </row>
    <row r="15" spans="1:86" x14ac:dyDescent="0.3">
      <c r="A15">
        <f t="shared" si="43"/>
        <v>13</v>
      </c>
      <c r="B15" s="6">
        <f>SUMIFS('Pres Converted'!N$2:N$10000,'Pres Converted'!$D$2:$D$10000,B$1,'Pres Converted'!$C$2:$C$10000,$A15)</f>
        <v>8182</v>
      </c>
      <c r="C15" s="6">
        <f>SUMIFS('Pres Converted'!I$2:I$10000,'Pres Converted'!$D$2:$D$10000,C$1,'Pres Converted'!$C$2:$C$10000,$A15)</f>
        <v>349</v>
      </c>
      <c r="D15" s="6">
        <f>SUMIFS('Pres Converted'!J$2:J$10000,'Pres Converted'!$D$2:$D$10000,D$1,'Pres Converted'!$C$2:$C$10000,$A15)</f>
        <v>1431</v>
      </c>
      <c r="E15" s="6">
        <f>SUMIFS('Pres Converted'!K$2:K$10000,'Pres Converted'!$D$2:$D$10000,E$1,'Pres Converted'!$C$2:$C$10000,$A15)</f>
        <v>1351</v>
      </c>
      <c r="F15" s="6">
        <f>SUMIFS('Pres Converted'!L$2:L$10000,'Pres Converted'!$D$2:$D$10000,F$1,'Pres Converted'!$C$2:$C$10000,$A15)</f>
        <v>5026</v>
      </c>
      <c r="G15" s="6">
        <f>SUMIFS('Pres Converted'!M$2:M$10000,'Pres Converted'!$D$2:$D$10000,G$1,'Pres Converted'!$C$2:$C$10000,$A15)</f>
        <v>25</v>
      </c>
      <c r="H15" s="6"/>
      <c r="I15" s="6"/>
      <c r="J15" s="6"/>
      <c r="K15" s="6"/>
      <c r="L15" s="6"/>
      <c r="M15" s="6">
        <f t="shared" si="0"/>
        <v>4.2654607675384988E-2</v>
      </c>
      <c r="N15" s="6">
        <f t="shared" si="5"/>
        <v>0.17489611341970179</v>
      </c>
      <c r="O15" s="6">
        <f t="shared" si="6"/>
        <v>0.16511855292104619</v>
      </c>
      <c r="P15" s="6">
        <f t="shared" si="7"/>
        <v>0.61427523832803721</v>
      </c>
      <c r="Q15" s="6">
        <f t="shared" si="8"/>
        <v>3.0554876558298704E-3</v>
      </c>
      <c r="R15" s="6">
        <f t="shared" si="9"/>
        <v>0</v>
      </c>
      <c r="S15" s="6">
        <f t="shared" si="10"/>
        <v>0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6">
        <f>SUMIFS('Pres Converted'!N$2:N$10000,'Pres Converted'!$D$2:$D$10000,W$1,'Pres Converted'!$C$2:$C$10000,$A15)</f>
        <v>1463</v>
      </c>
      <c r="X15" s="6">
        <f>SUMIFS('Pres Converted'!I$2:I$10000,'Pres Converted'!$D$2:$D$10000,X$1,'Pres Converted'!$C$2:$C$10000,$A15)</f>
        <v>103</v>
      </c>
      <c r="Y15" s="6">
        <f>SUMIFS('Pres Converted'!J$2:J$10000,'Pres Converted'!$D$2:$D$10000,Y$1,'Pres Converted'!$C$2:$C$10000,$A15)</f>
        <v>287</v>
      </c>
      <c r="Z15" s="6">
        <f>SUMIFS('Pres Converted'!K$2:K$10000,'Pres Converted'!$D$2:$D$10000,Z$1,'Pres Converted'!$C$2:$C$10000,$A15)</f>
        <v>158</v>
      </c>
      <c r="AA15" s="6">
        <f>SUMIFS('Pres Converted'!L$2:L$10000,'Pres Converted'!$D$2:$D$10000,AA$1,'Pres Converted'!$C$2:$C$10000,$A15)</f>
        <v>915</v>
      </c>
      <c r="AB15" s="6">
        <f>SUMIFS('Pres Converted'!M$2:M$10000,'Pres Converted'!$D$2:$D$10000,AB$1,'Pres Converted'!$C$2:$C$10000,$A15)</f>
        <v>0</v>
      </c>
      <c r="AC15" s="6"/>
      <c r="AD15" s="6"/>
      <c r="AE15" s="6"/>
      <c r="AF15" s="6"/>
      <c r="AG15" s="6"/>
      <c r="AH15" s="6">
        <f t="shared" si="1"/>
        <v>7.0403280929596718E-2</v>
      </c>
      <c r="AI15" s="6">
        <f t="shared" si="14"/>
        <v>0.19617224880382775</v>
      </c>
      <c r="AJ15" s="6">
        <f t="shared" si="15"/>
        <v>0.10799726589200273</v>
      </c>
      <c r="AK15" s="6">
        <f t="shared" si="16"/>
        <v>0.62542720437457278</v>
      </c>
      <c r="AL15" s="6">
        <f t="shared" si="17"/>
        <v>0</v>
      </c>
      <c r="AM15" s="6">
        <f t="shared" si="18"/>
        <v>0</v>
      </c>
      <c r="AN15" s="6">
        <f t="shared" si="19"/>
        <v>0</v>
      </c>
      <c r="AO15" s="6">
        <f t="shared" si="20"/>
        <v>0</v>
      </c>
      <c r="AP15" s="6">
        <f t="shared" si="21"/>
        <v>0</v>
      </c>
      <c r="AQ15" s="6">
        <f t="shared" si="22"/>
        <v>0</v>
      </c>
      <c r="AR15" s="6">
        <f>SUMIFS('Pres Converted'!N$2:N$10000,'Pres Converted'!$D$2:$D$10000,AR$1,'Pres Converted'!$C$2:$C$10000,$A15)</f>
        <v>446</v>
      </c>
      <c r="AS15" s="6">
        <f>SUMIFS('Pres Converted'!I$2:I$10000,'Pres Converted'!$D$2:$D$10000,AS$1,'Pres Converted'!$C$2:$C$10000,$A15)</f>
        <v>27</v>
      </c>
      <c r="AT15" s="6">
        <f>SUMIFS('Pres Converted'!J$2:J$10000,'Pres Converted'!$D$2:$D$10000,AT$1,'Pres Converted'!$C$2:$C$10000,$A15)</f>
        <v>88</v>
      </c>
      <c r="AU15" s="6">
        <f>SUMIFS('Pres Converted'!K$2:K$10000,'Pres Converted'!$D$2:$D$10000,AU$1,'Pres Converted'!$C$2:$C$10000,$A15)</f>
        <v>99</v>
      </c>
      <c r="AV15" s="6">
        <f>SUMIFS('Pres Converted'!L$2:L$10000,'Pres Converted'!$D$2:$D$10000,AV$1,'Pres Converted'!$C$2:$C$10000,$A15)</f>
        <v>229</v>
      </c>
      <c r="AW15" s="6">
        <f>SUMIFS('Pres Converted'!M$2:M$10000,'Pres Converted'!$D$2:$D$10000,AW$1,'Pres Converted'!$C$2:$C$10000,$A15)</f>
        <v>3</v>
      </c>
      <c r="AX15" s="6"/>
      <c r="AY15" s="6"/>
      <c r="AZ15" s="6"/>
      <c r="BA15" s="6"/>
      <c r="BB15" s="6"/>
      <c r="BC15" s="6">
        <f t="shared" si="2"/>
        <v>6.0538116591928252E-2</v>
      </c>
      <c r="BD15" s="6">
        <f t="shared" si="23"/>
        <v>0.19730941704035873</v>
      </c>
      <c r="BE15" s="6">
        <f t="shared" si="24"/>
        <v>0.22197309417040359</v>
      </c>
      <c r="BF15" s="6">
        <f t="shared" si="25"/>
        <v>0.51345291479820632</v>
      </c>
      <c r="BG15" s="6">
        <f t="shared" si="26"/>
        <v>6.7264573991031393E-3</v>
      </c>
      <c r="BH15" s="6">
        <f t="shared" si="27"/>
        <v>0</v>
      </c>
      <c r="BI15" s="6">
        <f t="shared" si="28"/>
        <v>0</v>
      </c>
      <c r="BJ15" s="6">
        <f t="shared" si="29"/>
        <v>0</v>
      </c>
      <c r="BK15" s="6">
        <f t="shared" si="30"/>
        <v>0</v>
      </c>
      <c r="BL15" s="6">
        <f t="shared" si="31"/>
        <v>0</v>
      </c>
      <c r="BM15" s="6">
        <f t="shared" si="32"/>
        <v>10091</v>
      </c>
      <c r="BN15" s="6">
        <f t="shared" si="3"/>
        <v>479</v>
      </c>
      <c r="BO15" s="6">
        <f t="shared" si="3"/>
        <v>1806</v>
      </c>
      <c r="BP15" s="6">
        <f t="shared" si="3"/>
        <v>1608</v>
      </c>
      <c r="BQ15" s="6">
        <f t="shared" si="3"/>
        <v>6170</v>
      </c>
      <c r="BR15" s="6">
        <f t="shared" si="3"/>
        <v>28</v>
      </c>
      <c r="BS15" s="6">
        <f t="shared" si="3"/>
        <v>0</v>
      </c>
      <c r="BT15" s="6">
        <f t="shared" si="3"/>
        <v>0</v>
      </c>
      <c r="BU15" s="6">
        <f t="shared" si="3"/>
        <v>0</v>
      </c>
      <c r="BV15" s="6">
        <f t="shared" si="3"/>
        <v>0</v>
      </c>
      <c r="BW15" s="6">
        <f t="shared" si="3"/>
        <v>0</v>
      </c>
      <c r="BX15" s="6">
        <f t="shared" si="4"/>
        <v>4.7468040828461004E-2</v>
      </c>
      <c r="BY15" s="6">
        <f t="shared" si="33"/>
        <v>0.17897136061837282</v>
      </c>
      <c r="BZ15" s="6">
        <f t="shared" si="34"/>
        <v>0.15934991576652463</v>
      </c>
      <c r="CA15" s="6">
        <f t="shared" si="35"/>
        <v>0.61143593300961252</v>
      </c>
      <c r="CB15" s="6">
        <f t="shared" si="36"/>
        <v>2.7747497770290357E-3</v>
      </c>
      <c r="CC15" s="6">
        <f t="shared" si="37"/>
        <v>0</v>
      </c>
      <c r="CD15" s="6">
        <f t="shared" si="38"/>
        <v>0</v>
      </c>
      <c r="CE15" s="6">
        <f t="shared" si="39"/>
        <v>0</v>
      </c>
      <c r="CF15" s="6">
        <f t="shared" si="40"/>
        <v>0</v>
      </c>
      <c r="CG15" s="6">
        <f t="shared" si="41"/>
        <v>0</v>
      </c>
      <c r="CH15" s="7">
        <f t="shared" si="42"/>
        <v>0.61143593300961252</v>
      </c>
    </row>
    <row r="16" spans="1:86" x14ac:dyDescent="0.3">
      <c r="A16">
        <f t="shared" si="43"/>
        <v>14</v>
      </c>
      <c r="B16" s="6">
        <f>SUMIFS('Pres Converted'!N$2:N$10000,'Pres Converted'!$D$2:$D$10000,B$1,'Pres Converted'!$C$2:$C$10000,$A16)</f>
        <v>2475</v>
      </c>
      <c r="C16" s="6">
        <f>SUMIFS('Pres Converted'!I$2:I$10000,'Pres Converted'!$D$2:$D$10000,C$1,'Pres Converted'!$C$2:$C$10000,$A16)</f>
        <v>190</v>
      </c>
      <c r="D16" s="6">
        <f>SUMIFS('Pres Converted'!J$2:J$10000,'Pres Converted'!$D$2:$D$10000,D$1,'Pres Converted'!$C$2:$C$10000,$A16)</f>
        <v>692</v>
      </c>
      <c r="E16" s="6">
        <f>SUMIFS('Pres Converted'!K$2:K$10000,'Pres Converted'!$D$2:$D$10000,E$1,'Pres Converted'!$C$2:$C$10000,$A16)</f>
        <v>349</v>
      </c>
      <c r="F16" s="6">
        <f>SUMIFS('Pres Converted'!L$2:L$10000,'Pres Converted'!$D$2:$D$10000,F$1,'Pres Converted'!$C$2:$C$10000,$A16)</f>
        <v>1236</v>
      </c>
      <c r="G16" s="6">
        <f>SUMIFS('Pres Converted'!M$2:M$10000,'Pres Converted'!$D$2:$D$10000,G$1,'Pres Converted'!$C$2:$C$10000,$A16)</f>
        <v>8</v>
      </c>
      <c r="H16" s="6"/>
      <c r="I16" s="6"/>
      <c r="J16" s="6"/>
      <c r="K16" s="6"/>
      <c r="L16" s="6"/>
      <c r="M16" s="6">
        <f t="shared" si="0"/>
        <v>7.6767676767676762E-2</v>
      </c>
      <c r="N16" s="6">
        <f t="shared" si="5"/>
        <v>0.27959595959595962</v>
      </c>
      <c r="O16" s="6">
        <f t="shared" si="6"/>
        <v>0.141010101010101</v>
      </c>
      <c r="P16" s="6">
        <f t="shared" si="7"/>
        <v>0.49939393939393939</v>
      </c>
      <c r="Q16" s="6">
        <f t="shared" si="8"/>
        <v>3.2323232323232323E-3</v>
      </c>
      <c r="R16" s="6">
        <f t="shared" si="9"/>
        <v>0</v>
      </c>
      <c r="S16" s="6">
        <f t="shared" si="10"/>
        <v>0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6">
        <f>SUMIFS('Pres Converted'!N$2:N$10000,'Pres Converted'!$D$2:$D$10000,W$1,'Pres Converted'!$C$2:$C$10000,$A16)</f>
        <v>406</v>
      </c>
      <c r="X16" s="6">
        <f>SUMIFS('Pres Converted'!I$2:I$10000,'Pres Converted'!$D$2:$D$10000,X$1,'Pres Converted'!$C$2:$C$10000,$A16)</f>
        <v>53</v>
      </c>
      <c r="Y16" s="6">
        <f>SUMIFS('Pres Converted'!J$2:J$10000,'Pres Converted'!$D$2:$D$10000,Y$1,'Pres Converted'!$C$2:$C$10000,$A16)</f>
        <v>115</v>
      </c>
      <c r="Z16" s="6">
        <f>SUMIFS('Pres Converted'!K$2:K$10000,'Pres Converted'!$D$2:$D$10000,Z$1,'Pres Converted'!$C$2:$C$10000,$A16)</f>
        <v>32</v>
      </c>
      <c r="AA16" s="6">
        <f>SUMIFS('Pres Converted'!L$2:L$10000,'Pres Converted'!$D$2:$D$10000,AA$1,'Pres Converted'!$C$2:$C$10000,$A16)</f>
        <v>205</v>
      </c>
      <c r="AB16" s="6">
        <f>SUMIFS('Pres Converted'!M$2:M$10000,'Pres Converted'!$D$2:$D$10000,AB$1,'Pres Converted'!$C$2:$C$10000,$A16)</f>
        <v>1</v>
      </c>
      <c r="AC16" s="6"/>
      <c r="AD16" s="6"/>
      <c r="AE16" s="6"/>
      <c r="AF16" s="6"/>
      <c r="AG16" s="6"/>
      <c r="AH16" s="6">
        <f t="shared" si="1"/>
        <v>0.13054187192118227</v>
      </c>
      <c r="AI16" s="6">
        <f t="shared" si="14"/>
        <v>0.28325123152709358</v>
      </c>
      <c r="AJ16" s="6">
        <f t="shared" si="15"/>
        <v>7.8817733990147784E-2</v>
      </c>
      <c r="AK16" s="6">
        <f t="shared" si="16"/>
        <v>0.50492610837438423</v>
      </c>
      <c r="AL16" s="6">
        <f t="shared" si="17"/>
        <v>2.4630541871921183E-3</v>
      </c>
      <c r="AM16" s="6">
        <f t="shared" si="18"/>
        <v>0</v>
      </c>
      <c r="AN16" s="6">
        <f t="shared" si="19"/>
        <v>0</v>
      </c>
      <c r="AO16" s="6">
        <f t="shared" si="20"/>
        <v>0</v>
      </c>
      <c r="AP16" s="6">
        <f t="shared" si="21"/>
        <v>0</v>
      </c>
      <c r="AQ16" s="6">
        <f t="shared" si="22"/>
        <v>0</v>
      </c>
      <c r="AR16" s="6">
        <f>SUMIFS('Pres Converted'!N$2:N$10000,'Pres Converted'!$D$2:$D$10000,AR$1,'Pres Converted'!$C$2:$C$10000,$A16)</f>
        <v>102</v>
      </c>
      <c r="AS16" s="6">
        <f>SUMIFS('Pres Converted'!I$2:I$10000,'Pres Converted'!$D$2:$D$10000,AS$1,'Pres Converted'!$C$2:$C$10000,$A16)</f>
        <v>11</v>
      </c>
      <c r="AT16" s="6">
        <f>SUMIFS('Pres Converted'!J$2:J$10000,'Pres Converted'!$D$2:$D$10000,AT$1,'Pres Converted'!$C$2:$C$10000,$A16)</f>
        <v>37</v>
      </c>
      <c r="AU16" s="6">
        <f>SUMIFS('Pres Converted'!K$2:K$10000,'Pres Converted'!$D$2:$D$10000,AU$1,'Pres Converted'!$C$2:$C$10000,$A16)</f>
        <v>20</v>
      </c>
      <c r="AV16" s="6">
        <f>SUMIFS('Pres Converted'!L$2:L$10000,'Pres Converted'!$D$2:$D$10000,AV$1,'Pres Converted'!$C$2:$C$10000,$A16)</f>
        <v>32</v>
      </c>
      <c r="AW16" s="6">
        <f>SUMIFS('Pres Converted'!M$2:M$10000,'Pres Converted'!$D$2:$D$10000,AW$1,'Pres Converted'!$C$2:$C$10000,$A16)</f>
        <v>2</v>
      </c>
      <c r="AX16" s="6"/>
      <c r="AY16" s="6"/>
      <c r="AZ16" s="6"/>
      <c r="BA16" s="6"/>
      <c r="BB16" s="6"/>
      <c r="BC16" s="6">
        <f t="shared" si="2"/>
        <v>0.10784313725490197</v>
      </c>
      <c r="BD16" s="6">
        <f t="shared" si="23"/>
        <v>0.36274509803921567</v>
      </c>
      <c r="BE16" s="6">
        <f t="shared" si="24"/>
        <v>0.19607843137254902</v>
      </c>
      <c r="BF16" s="6">
        <f t="shared" si="25"/>
        <v>0.31372549019607843</v>
      </c>
      <c r="BG16" s="6">
        <f t="shared" si="26"/>
        <v>1.9607843137254902E-2</v>
      </c>
      <c r="BH16" s="6">
        <f t="shared" si="27"/>
        <v>0</v>
      </c>
      <c r="BI16" s="6">
        <f t="shared" si="28"/>
        <v>0</v>
      </c>
      <c r="BJ16" s="6">
        <f t="shared" si="29"/>
        <v>0</v>
      </c>
      <c r="BK16" s="6">
        <f t="shared" si="30"/>
        <v>0</v>
      </c>
      <c r="BL16" s="6">
        <f t="shared" si="31"/>
        <v>0</v>
      </c>
      <c r="BM16" s="6">
        <f t="shared" si="32"/>
        <v>2983</v>
      </c>
      <c r="BN16" s="6">
        <f t="shared" si="3"/>
        <v>254</v>
      </c>
      <c r="BO16" s="6">
        <f t="shared" si="3"/>
        <v>844</v>
      </c>
      <c r="BP16" s="6">
        <f t="shared" si="3"/>
        <v>401</v>
      </c>
      <c r="BQ16" s="6">
        <f t="shared" si="3"/>
        <v>1473</v>
      </c>
      <c r="BR16" s="6">
        <f t="shared" si="3"/>
        <v>11</v>
      </c>
      <c r="BS16" s="6">
        <f t="shared" si="3"/>
        <v>0</v>
      </c>
      <c r="BT16" s="6">
        <f t="shared" si="3"/>
        <v>0</v>
      </c>
      <c r="BU16" s="6">
        <f t="shared" si="3"/>
        <v>0</v>
      </c>
      <c r="BV16" s="6">
        <f t="shared" si="3"/>
        <v>0</v>
      </c>
      <c r="BW16" s="6">
        <f t="shared" si="3"/>
        <v>0</v>
      </c>
      <c r="BX16" s="6">
        <f t="shared" si="4"/>
        <v>8.5149178679182036E-2</v>
      </c>
      <c r="BY16" s="6">
        <f t="shared" si="33"/>
        <v>0.282936640965471</v>
      </c>
      <c r="BZ16" s="6">
        <f t="shared" si="34"/>
        <v>0.13442842775729133</v>
      </c>
      <c r="CA16" s="6">
        <f t="shared" si="35"/>
        <v>0.49379818974187062</v>
      </c>
      <c r="CB16" s="6">
        <f t="shared" si="36"/>
        <v>3.6875628561850488E-3</v>
      </c>
      <c r="CC16" s="6">
        <f t="shared" si="37"/>
        <v>0</v>
      </c>
      <c r="CD16" s="6">
        <f t="shared" si="38"/>
        <v>0</v>
      </c>
      <c r="CE16" s="6">
        <f t="shared" si="39"/>
        <v>0</v>
      </c>
      <c r="CF16" s="6">
        <f t="shared" si="40"/>
        <v>0</v>
      </c>
      <c r="CG16" s="6">
        <f t="shared" si="41"/>
        <v>0</v>
      </c>
      <c r="CH16" s="7">
        <f t="shared" si="42"/>
        <v>0.49379818974187062</v>
      </c>
    </row>
    <row r="17" spans="1:86" x14ac:dyDescent="0.3">
      <c r="A17">
        <f t="shared" si="43"/>
        <v>15</v>
      </c>
      <c r="B17" s="6">
        <f>SUMIFS('Pres Converted'!N$2:N$10000,'Pres Converted'!$D$2:$D$10000,B$1,'Pres Converted'!$C$2:$C$10000,$A17)</f>
        <v>1439</v>
      </c>
      <c r="C17" s="6">
        <f>SUMIFS('Pres Converted'!I$2:I$10000,'Pres Converted'!$D$2:$D$10000,C$1,'Pres Converted'!$C$2:$C$10000,$A17)</f>
        <v>168</v>
      </c>
      <c r="D17" s="6">
        <f>SUMIFS('Pres Converted'!J$2:J$10000,'Pres Converted'!$D$2:$D$10000,D$1,'Pres Converted'!$C$2:$C$10000,$A17)</f>
        <v>583</v>
      </c>
      <c r="E17" s="6">
        <f>SUMIFS('Pres Converted'!K$2:K$10000,'Pres Converted'!$D$2:$D$10000,E$1,'Pres Converted'!$C$2:$C$10000,$A17)</f>
        <v>54</v>
      </c>
      <c r="F17" s="6">
        <f>SUMIFS('Pres Converted'!L$2:L$10000,'Pres Converted'!$D$2:$D$10000,F$1,'Pres Converted'!$C$2:$C$10000,$A17)</f>
        <v>629</v>
      </c>
      <c r="G17" s="6">
        <f>SUMIFS('Pres Converted'!M$2:M$10000,'Pres Converted'!$D$2:$D$10000,G$1,'Pres Converted'!$C$2:$C$10000,$A17)</f>
        <v>5</v>
      </c>
      <c r="H17" s="6"/>
      <c r="I17" s="6"/>
      <c r="J17" s="6"/>
      <c r="K17" s="6"/>
      <c r="L17" s="6"/>
      <c r="M17" s="6">
        <f t="shared" si="0"/>
        <v>0.11674774148714386</v>
      </c>
      <c r="N17" s="6">
        <f t="shared" si="5"/>
        <v>0.40514246004169563</v>
      </c>
      <c r="O17" s="6">
        <f t="shared" si="6"/>
        <v>3.7526059763724806E-2</v>
      </c>
      <c r="P17" s="6">
        <f t="shared" si="7"/>
        <v>0.43710910354412785</v>
      </c>
      <c r="Q17" s="6">
        <f t="shared" si="8"/>
        <v>3.4746351633078527E-3</v>
      </c>
      <c r="R17" s="6">
        <f t="shared" si="9"/>
        <v>0</v>
      </c>
      <c r="S17" s="6">
        <f t="shared" si="10"/>
        <v>0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6">
        <f>SUMIFS('Pres Converted'!N$2:N$10000,'Pres Converted'!$D$2:$D$10000,W$1,'Pres Converted'!$C$2:$C$10000,$A17)</f>
        <v>345</v>
      </c>
      <c r="X17" s="6">
        <f>SUMIFS('Pres Converted'!I$2:I$10000,'Pres Converted'!$D$2:$D$10000,X$1,'Pres Converted'!$C$2:$C$10000,$A17)</f>
        <v>42</v>
      </c>
      <c r="Y17" s="6">
        <f>SUMIFS('Pres Converted'!J$2:J$10000,'Pres Converted'!$D$2:$D$10000,Y$1,'Pres Converted'!$C$2:$C$10000,$A17)</f>
        <v>100</v>
      </c>
      <c r="Z17" s="6">
        <f>SUMIFS('Pres Converted'!K$2:K$10000,'Pres Converted'!$D$2:$D$10000,Z$1,'Pres Converted'!$C$2:$C$10000,$A17)</f>
        <v>29</v>
      </c>
      <c r="AA17" s="6">
        <f>SUMIFS('Pres Converted'!L$2:L$10000,'Pres Converted'!$D$2:$D$10000,AA$1,'Pres Converted'!$C$2:$C$10000,$A17)</f>
        <v>168</v>
      </c>
      <c r="AB17" s="6">
        <f>SUMIFS('Pres Converted'!M$2:M$10000,'Pres Converted'!$D$2:$D$10000,AB$1,'Pres Converted'!$C$2:$C$10000,$A17)</f>
        <v>6</v>
      </c>
      <c r="AC17" s="6"/>
      <c r="AD17" s="6"/>
      <c r="AE17" s="6"/>
      <c r="AF17" s="6"/>
      <c r="AG17" s="6"/>
      <c r="AH17" s="6">
        <f t="shared" si="1"/>
        <v>0.12173913043478261</v>
      </c>
      <c r="AI17" s="6">
        <f t="shared" si="14"/>
        <v>0.28985507246376813</v>
      </c>
      <c r="AJ17" s="6">
        <f t="shared" si="15"/>
        <v>8.4057971014492749E-2</v>
      </c>
      <c r="AK17" s="6">
        <f t="shared" si="16"/>
        <v>0.48695652173913045</v>
      </c>
      <c r="AL17" s="6">
        <f t="shared" si="17"/>
        <v>1.7391304347826087E-2</v>
      </c>
      <c r="AM17" s="6">
        <f t="shared" si="18"/>
        <v>0</v>
      </c>
      <c r="AN17" s="6">
        <f t="shared" si="19"/>
        <v>0</v>
      </c>
      <c r="AO17" s="6">
        <f t="shared" si="20"/>
        <v>0</v>
      </c>
      <c r="AP17" s="6">
        <f t="shared" si="21"/>
        <v>0</v>
      </c>
      <c r="AQ17" s="6">
        <f t="shared" si="22"/>
        <v>0</v>
      </c>
      <c r="AR17" s="6">
        <f>SUMIFS('Pres Converted'!N$2:N$10000,'Pres Converted'!$D$2:$D$10000,AR$1,'Pres Converted'!$C$2:$C$10000,$A17)</f>
        <v>78</v>
      </c>
      <c r="AS17" s="6">
        <f>SUMIFS('Pres Converted'!I$2:I$10000,'Pres Converted'!$D$2:$D$10000,AS$1,'Pres Converted'!$C$2:$C$10000,$A17)</f>
        <v>3</v>
      </c>
      <c r="AT17" s="6">
        <f>SUMIFS('Pres Converted'!J$2:J$10000,'Pres Converted'!$D$2:$D$10000,AT$1,'Pres Converted'!$C$2:$C$10000,$A17)</f>
        <v>27</v>
      </c>
      <c r="AU17" s="6">
        <f>SUMIFS('Pres Converted'!K$2:K$10000,'Pres Converted'!$D$2:$D$10000,AU$1,'Pres Converted'!$C$2:$C$10000,$A17)</f>
        <v>13</v>
      </c>
      <c r="AV17" s="6">
        <f>SUMIFS('Pres Converted'!L$2:L$10000,'Pres Converted'!$D$2:$D$10000,AV$1,'Pres Converted'!$C$2:$C$10000,$A17)</f>
        <v>35</v>
      </c>
      <c r="AW17" s="6">
        <f>SUMIFS('Pres Converted'!M$2:M$10000,'Pres Converted'!$D$2:$D$10000,AW$1,'Pres Converted'!$C$2:$C$10000,$A17)</f>
        <v>0</v>
      </c>
      <c r="AX17" s="6"/>
      <c r="AY17" s="6"/>
      <c r="AZ17" s="6"/>
      <c r="BA17" s="6"/>
      <c r="BB17" s="6"/>
      <c r="BC17" s="6">
        <f t="shared" si="2"/>
        <v>3.8461538461538464E-2</v>
      </c>
      <c r="BD17" s="6">
        <f t="shared" si="23"/>
        <v>0.34615384615384615</v>
      </c>
      <c r="BE17" s="6">
        <f t="shared" si="24"/>
        <v>0.16666666666666666</v>
      </c>
      <c r="BF17" s="6">
        <f t="shared" si="25"/>
        <v>0.44871794871794873</v>
      </c>
      <c r="BG17" s="6">
        <f t="shared" si="26"/>
        <v>0</v>
      </c>
      <c r="BH17" s="6">
        <f t="shared" si="27"/>
        <v>0</v>
      </c>
      <c r="BI17" s="6">
        <f t="shared" si="28"/>
        <v>0</v>
      </c>
      <c r="BJ17" s="6">
        <f t="shared" si="29"/>
        <v>0</v>
      </c>
      <c r="BK17" s="6">
        <f t="shared" si="30"/>
        <v>0</v>
      </c>
      <c r="BL17" s="6">
        <f t="shared" si="31"/>
        <v>0</v>
      </c>
      <c r="BM17" s="6">
        <f t="shared" si="32"/>
        <v>1862</v>
      </c>
      <c r="BN17" s="6">
        <f t="shared" si="3"/>
        <v>213</v>
      </c>
      <c r="BO17" s="6">
        <f t="shared" si="3"/>
        <v>710</v>
      </c>
      <c r="BP17" s="6">
        <f t="shared" si="3"/>
        <v>96</v>
      </c>
      <c r="BQ17" s="6">
        <f t="shared" si="3"/>
        <v>832</v>
      </c>
      <c r="BR17" s="6">
        <f t="shared" si="3"/>
        <v>11</v>
      </c>
      <c r="BS17" s="6">
        <f t="shared" si="3"/>
        <v>0</v>
      </c>
      <c r="BT17" s="6">
        <f t="shared" si="3"/>
        <v>0</v>
      </c>
      <c r="BU17" s="6">
        <f t="shared" si="3"/>
        <v>0</v>
      </c>
      <c r="BV17" s="6">
        <f t="shared" si="3"/>
        <v>0</v>
      </c>
      <c r="BW17" s="6">
        <f t="shared" si="3"/>
        <v>0</v>
      </c>
      <c r="BX17" s="6">
        <f t="shared" si="4"/>
        <v>0.11439312567132116</v>
      </c>
      <c r="BY17" s="6">
        <f t="shared" si="33"/>
        <v>0.38131041890440387</v>
      </c>
      <c r="BZ17" s="6">
        <f t="shared" si="34"/>
        <v>5.155746509129968E-2</v>
      </c>
      <c r="CA17" s="6">
        <f t="shared" si="35"/>
        <v>0.44683136412459723</v>
      </c>
      <c r="CB17" s="6">
        <f t="shared" si="36"/>
        <v>5.9076262083780882E-3</v>
      </c>
      <c r="CC17" s="6">
        <f t="shared" si="37"/>
        <v>0</v>
      </c>
      <c r="CD17" s="6">
        <f t="shared" si="38"/>
        <v>0</v>
      </c>
      <c r="CE17" s="6">
        <f t="shared" si="39"/>
        <v>0</v>
      </c>
      <c r="CF17" s="6">
        <f t="shared" si="40"/>
        <v>0</v>
      </c>
      <c r="CG17" s="6">
        <f t="shared" si="41"/>
        <v>0</v>
      </c>
      <c r="CH17" s="7">
        <f t="shared" si="42"/>
        <v>0.44683136412459723</v>
      </c>
    </row>
    <row r="18" spans="1:86" x14ac:dyDescent="0.3">
      <c r="A18">
        <f t="shared" si="43"/>
        <v>16</v>
      </c>
      <c r="B18" s="6">
        <f>SUMIFS('Pres Converted'!N$2:N$10000,'Pres Converted'!$D$2:$D$10000,B$1,'Pres Converted'!$C$2:$C$10000,$A18)</f>
        <v>1867</v>
      </c>
      <c r="C18" s="6">
        <f>SUMIFS('Pres Converted'!I$2:I$10000,'Pres Converted'!$D$2:$D$10000,C$1,'Pres Converted'!$C$2:$C$10000,$A18)</f>
        <v>157</v>
      </c>
      <c r="D18" s="6">
        <f>SUMIFS('Pres Converted'!J$2:J$10000,'Pres Converted'!$D$2:$D$10000,D$1,'Pres Converted'!$C$2:$C$10000,$A18)</f>
        <v>930</v>
      </c>
      <c r="E18" s="6">
        <f>SUMIFS('Pres Converted'!K$2:K$10000,'Pres Converted'!$D$2:$D$10000,E$1,'Pres Converted'!$C$2:$C$10000,$A18)</f>
        <v>91</v>
      </c>
      <c r="F18" s="6">
        <f>SUMIFS('Pres Converted'!L$2:L$10000,'Pres Converted'!$D$2:$D$10000,F$1,'Pres Converted'!$C$2:$C$10000,$A18)</f>
        <v>686</v>
      </c>
      <c r="G18" s="6">
        <f>SUMIFS('Pres Converted'!M$2:M$10000,'Pres Converted'!$D$2:$D$10000,G$1,'Pres Converted'!$C$2:$C$10000,$A18)</f>
        <v>3</v>
      </c>
      <c r="H18" s="6"/>
      <c r="I18" s="6"/>
      <c r="J18" s="6"/>
      <c r="K18" s="6"/>
      <c r="L18" s="6"/>
      <c r="M18" s="6">
        <f t="shared" si="0"/>
        <v>8.4092126405998932E-2</v>
      </c>
      <c r="N18" s="6">
        <f t="shared" si="5"/>
        <v>0.49812533476164972</v>
      </c>
      <c r="O18" s="6">
        <f t="shared" si="6"/>
        <v>4.874129619710766E-2</v>
      </c>
      <c r="P18" s="6">
        <f t="shared" si="7"/>
        <v>0.36743438671665773</v>
      </c>
      <c r="Q18" s="6">
        <f t="shared" si="8"/>
        <v>1.6068559185859668E-3</v>
      </c>
      <c r="R18" s="6">
        <f t="shared" si="9"/>
        <v>0</v>
      </c>
      <c r="S18" s="6">
        <f t="shared" si="10"/>
        <v>0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6">
        <f>SUMIFS('Pres Converted'!N$2:N$10000,'Pres Converted'!$D$2:$D$10000,W$1,'Pres Converted'!$C$2:$C$10000,$A18)</f>
        <v>304</v>
      </c>
      <c r="X18" s="6">
        <f>SUMIFS('Pres Converted'!I$2:I$10000,'Pres Converted'!$D$2:$D$10000,X$1,'Pres Converted'!$C$2:$C$10000,$A18)</f>
        <v>32</v>
      </c>
      <c r="Y18" s="6">
        <f>SUMIFS('Pres Converted'!J$2:J$10000,'Pres Converted'!$D$2:$D$10000,Y$1,'Pres Converted'!$C$2:$C$10000,$A18)</f>
        <v>101</v>
      </c>
      <c r="Z18" s="6">
        <f>SUMIFS('Pres Converted'!K$2:K$10000,'Pres Converted'!$D$2:$D$10000,Z$1,'Pres Converted'!$C$2:$C$10000,$A18)</f>
        <v>22</v>
      </c>
      <c r="AA18" s="6">
        <f>SUMIFS('Pres Converted'!L$2:L$10000,'Pres Converted'!$D$2:$D$10000,AA$1,'Pres Converted'!$C$2:$C$10000,$A18)</f>
        <v>149</v>
      </c>
      <c r="AB18" s="6">
        <f>SUMIFS('Pres Converted'!M$2:M$10000,'Pres Converted'!$D$2:$D$10000,AB$1,'Pres Converted'!$C$2:$C$10000,$A18)</f>
        <v>0</v>
      </c>
      <c r="AC18" s="6"/>
      <c r="AD18" s="6"/>
      <c r="AE18" s="6"/>
      <c r="AF18" s="6"/>
      <c r="AG18" s="6"/>
      <c r="AH18" s="6">
        <f t="shared" si="1"/>
        <v>0.10526315789473684</v>
      </c>
      <c r="AI18" s="6">
        <f t="shared" si="14"/>
        <v>0.33223684210526316</v>
      </c>
      <c r="AJ18" s="6">
        <f t="shared" si="15"/>
        <v>7.2368421052631582E-2</v>
      </c>
      <c r="AK18" s="6">
        <f t="shared" si="16"/>
        <v>0.49013157894736842</v>
      </c>
      <c r="AL18" s="6">
        <f t="shared" si="17"/>
        <v>0</v>
      </c>
      <c r="AM18" s="6">
        <f t="shared" si="18"/>
        <v>0</v>
      </c>
      <c r="AN18" s="6">
        <f t="shared" si="19"/>
        <v>0</v>
      </c>
      <c r="AO18" s="6">
        <f t="shared" si="20"/>
        <v>0</v>
      </c>
      <c r="AP18" s="6">
        <f t="shared" si="21"/>
        <v>0</v>
      </c>
      <c r="AQ18" s="6">
        <f t="shared" si="22"/>
        <v>0</v>
      </c>
      <c r="AR18" s="6">
        <f>SUMIFS('Pres Converted'!N$2:N$10000,'Pres Converted'!$D$2:$D$10000,AR$1,'Pres Converted'!$C$2:$C$10000,$A18)</f>
        <v>115</v>
      </c>
      <c r="AS18" s="6">
        <f>SUMIFS('Pres Converted'!I$2:I$10000,'Pres Converted'!$D$2:$D$10000,AS$1,'Pres Converted'!$C$2:$C$10000,$A18)</f>
        <v>15</v>
      </c>
      <c r="AT18" s="6">
        <f>SUMIFS('Pres Converted'!J$2:J$10000,'Pres Converted'!$D$2:$D$10000,AT$1,'Pres Converted'!$C$2:$C$10000,$A18)</f>
        <v>52</v>
      </c>
      <c r="AU18" s="6">
        <f>SUMIFS('Pres Converted'!K$2:K$10000,'Pres Converted'!$D$2:$D$10000,AU$1,'Pres Converted'!$C$2:$C$10000,$A18)</f>
        <v>12</v>
      </c>
      <c r="AV18" s="6">
        <f>SUMIFS('Pres Converted'!L$2:L$10000,'Pres Converted'!$D$2:$D$10000,AV$1,'Pres Converted'!$C$2:$C$10000,$A18)</f>
        <v>34</v>
      </c>
      <c r="AW18" s="6">
        <f>SUMIFS('Pres Converted'!M$2:M$10000,'Pres Converted'!$D$2:$D$10000,AW$1,'Pres Converted'!$C$2:$C$10000,$A18)</f>
        <v>2</v>
      </c>
      <c r="AX18" s="6"/>
      <c r="AY18" s="6"/>
      <c r="AZ18" s="6"/>
      <c r="BA18" s="6"/>
      <c r="BB18" s="6"/>
      <c r="BC18" s="6">
        <f t="shared" si="2"/>
        <v>0.13043478260869565</v>
      </c>
      <c r="BD18" s="6">
        <f t="shared" si="23"/>
        <v>0.45217391304347826</v>
      </c>
      <c r="BE18" s="6">
        <f t="shared" si="24"/>
        <v>0.10434782608695652</v>
      </c>
      <c r="BF18" s="6">
        <f t="shared" si="25"/>
        <v>0.29565217391304349</v>
      </c>
      <c r="BG18" s="6">
        <f t="shared" si="26"/>
        <v>1.7391304347826087E-2</v>
      </c>
      <c r="BH18" s="6">
        <f t="shared" si="27"/>
        <v>0</v>
      </c>
      <c r="BI18" s="6">
        <f t="shared" si="28"/>
        <v>0</v>
      </c>
      <c r="BJ18" s="6">
        <f t="shared" si="29"/>
        <v>0</v>
      </c>
      <c r="BK18" s="6">
        <f t="shared" si="30"/>
        <v>0</v>
      </c>
      <c r="BL18" s="6">
        <f t="shared" si="31"/>
        <v>0</v>
      </c>
      <c r="BM18" s="6">
        <f t="shared" si="32"/>
        <v>2286</v>
      </c>
      <c r="BN18" s="6">
        <f t="shared" si="3"/>
        <v>204</v>
      </c>
      <c r="BO18" s="6">
        <f t="shared" si="3"/>
        <v>1083</v>
      </c>
      <c r="BP18" s="6">
        <f t="shared" si="3"/>
        <v>125</v>
      </c>
      <c r="BQ18" s="6">
        <f t="shared" si="3"/>
        <v>869</v>
      </c>
      <c r="BR18" s="6">
        <f t="shared" si="3"/>
        <v>5</v>
      </c>
      <c r="BS18" s="6">
        <f t="shared" si="3"/>
        <v>0</v>
      </c>
      <c r="BT18" s="6">
        <f t="shared" si="3"/>
        <v>0</v>
      </c>
      <c r="BU18" s="6">
        <f t="shared" si="3"/>
        <v>0</v>
      </c>
      <c r="BV18" s="6">
        <f t="shared" si="3"/>
        <v>0</v>
      </c>
      <c r="BW18" s="6">
        <f t="shared" si="3"/>
        <v>0</v>
      </c>
      <c r="BX18" s="6">
        <f t="shared" si="4"/>
        <v>8.9238845144356954E-2</v>
      </c>
      <c r="BY18" s="6">
        <f t="shared" si="33"/>
        <v>0.47375328083989499</v>
      </c>
      <c r="BZ18" s="6">
        <f t="shared" si="34"/>
        <v>5.4680664916885391E-2</v>
      </c>
      <c r="CA18" s="6">
        <f t="shared" si="35"/>
        <v>0.38013998250218722</v>
      </c>
      <c r="CB18" s="6">
        <f t="shared" si="36"/>
        <v>2.1872265966754157E-3</v>
      </c>
      <c r="CC18" s="6">
        <f t="shared" si="37"/>
        <v>0</v>
      </c>
      <c r="CD18" s="6">
        <f t="shared" si="38"/>
        <v>0</v>
      </c>
      <c r="CE18" s="6">
        <f t="shared" si="39"/>
        <v>0</v>
      </c>
      <c r="CF18" s="6">
        <f t="shared" si="40"/>
        <v>0</v>
      </c>
      <c r="CG18" s="6">
        <f t="shared" si="41"/>
        <v>0</v>
      </c>
      <c r="CH18" s="7">
        <f t="shared" si="42"/>
        <v>2.4737532808398948</v>
      </c>
    </row>
    <row r="19" spans="1:86" x14ac:dyDescent="0.3">
      <c r="A19">
        <f t="shared" si="43"/>
        <v>17</v>
      </c>
      <c r="B19" s="6">
        <f>SUMIFS('Pres Converted'!N$2:N$10000,'Pres Converted'!$D$2:$D$10000,B$1,'Pres Converted'!$C$2:$C$10000,$A19)</f>
        <v>2419</v>
      </c>
      <c r="C19" s="6">
        <f>SUMIFS('Pres Converted'!I$2:I$10000,'Pres Converted'!$D$2:$D$10000,C$1,'Pres Converted'!$C$2:$C$10000,$A19)</f>
        <v>237</v>
      </c>
      <c r="D19" s="6">
        <f>SUMIFS('Pres Converted'!J$2:J$10000,'Pres Converted'!$D$2:$D$10000,D$1,'Pres Converted'!$C$2:$C$10000,$A19)</f>
        <v>1473</v>
      </c>
      <c r="E19" s="6">
        <f>SUMIFS('Pres Converted'!K$2:K$10000,'Pres Converted'!$D$2:$D$10000,E$1,'Pres Converted'!$C$2:$C$10000,$A19)</f>
        <v>94</v>
      </c>
      <c r="F19" s="6">
        <f>SUMIFS('Pres Converted'!L$2:L$10000,'Pres Converted'!$D$2:$D$10000,F$1,'Pres Converted'!$C$2:$C$10000,$A19)</f>
        <v>614</v>
      </c>
      <c r="G19" s="6">
        <f>SUMIFS('Pres Converted'!M$2:M$10000,'Pres Converted'!$D$2:$D$10000,G$1,'Pres Converted'!$C$2:$C$10000,$A19)</f>
        <v>1</v>
      </c>
      <c r="H19" s="6"/>
      <c r="I19" s="6"/>
      <c r="J19" s="6"/>
      <c r="K19" s="6"/>
      <c r="L19" s="6"/>
      <c r="M19" s="6">
        <f t="shared" si="0"/>
        <v>9.7974369574204218E-2</v>
      </c>
      <c r="N19" s="6">
        <f t="shared" si="5"/>
        <v>0.60892930963207936</v>
      </c>
      <c r="O19" s="6">
        <f t="shared" si="6"/>
        <v>3.885903265812319E-2</v>
      </c>
      <c r="P19" s="6">
        <f t="shared" si="7"/>
        <v>0.25382389417114509</v>
      </c>
      <c r="Q19" s="6">
        <f t="shared" si="8"/>
        <v>4.1339396444811904E-4</v>
      </c>
      <c r="R19" s="6">
        <f t="shared" si="9"/>
        <v>0</v>
      </c>
      <c r="S19" s="6">
        <f t="shared" si="10"/>
        <v>0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6">
        <f>SUMIFS('Pres Converted'!N$2:N$10000,'Pres Converted'!$D$2:$D$10000,W$1,'Pres Converted'!$C$2:$C$10000,$A19)</f>
        <v>131</v>
      </c>
      <c r="X19" s="6">
        <f>SUMIFS('Pres Converted'!I$2:I$10000,'Pres Converted'!$D$2:$D$10000,X$1,'Pres Converted'!$C$2:$C$10000,$A19)</f>
        <v>16</v>
      </c>
      <c r="Y19" s="6">
        <f>SUMIFS('Pres Converted'!J$2:J$10000,'Pres Converted'!$D$2:$D$10000,Y$1,'Pres Converted'!$C$2:$C$10000,$A19)</f>
        <v>58</v>
      </c>
      <c r="Z19" s="6">
        <f>SUMIFS('Pres Converted'!K$2:K$10000,'Pres Converted'!$D$2:$D$10000,Z$1,'Pres Converted'!$C$2:$C$10000,$A19)</f>
        <v>9</v>
      </c>
      <c r="AA19" s="6">
        <f>SUMIFS('Pres Converted'!L$2:L$10000,'Pres Converted'!$D$2:$D$10000,AA$1,'Pres Converted'!$C$2:$C$10000,$A19)</f>
        <v>44</v>
      </c>
      <c r="AB19" s="6">
        <f>SUMIFS('Pres Converted'!M$2:M$10000,'Pres Converted'!$D$2:$D$10000,AB$1,'Pres Converted'!$C$2:$C$10000,$A19)</f>
        <v>4</v>
      </c>
      <c r="AC19" s="6"/>
      <c r="AD19" s="6"/>
      <c r="AE19" s="6"/>
      <c r="AF19" s="6"/>
      <c r="AG19" s="6"/>
      <c r="AH19" s="6">
        <f t="shared" si="1"/>
        <v>0.12213740458015267</v>
      </c>
      <c r="AI19" s="6">
        <f t="shared" si="14"/>
        <v>0.44274809160305345</v>
      </c>
      <c r="AJ19" s="6">
        <f t="shared" si="15"/>
        <v>6.8702290076335881E-2</v>
      </c>
      <c r="AK19" s="6">
        <f t="shared" si="16"/>
        <v>0.33587786259541985</v>
      </c>
      <c r="AL19" s="6">
        <f t="shared" si="17"/>
        <v>3.0534351145038167E-2</v>
      </c>
      <c r="AM19" s="6">
        <f t="shared" si="18"/>
        <v>0</v>
      </c>
      <c r="AN19" s="6">
        <f t="shared" si="19"/>
        <v>0</v>
      </c>
      <c r="AO19" s="6">
        <f t="shared" si="20"/>
        <v>0</v>
      </c>
      <c r="AP19" s="6">
        <f t="shared" si="21"/>
        <v>0</v>
      </c>
      <c r="AQ19" s="6">
        <f t="shared" si="22"/>
        <v>0</v>
      </c>
      <c r="AR19" s="6">
        <f>SUMIFS('Pres Converted'!N$2:N$10000,'Pres Converted'!$D$2:$D$10000,AR$1,'Pres Converted'!$C$2:$C$10000,$A19)</f>
        <v>194</v>
      </c>
      <c r="AS19" s="6">
        <f>SUMIFS('Pres Converted'!I$2:I$10000,'Pres Converted'!$D$2:$D$10000,AS$1,'Pres Converted'!$C$2:$C$10000,$A19)</f>
        <v>27</v>
      </c>
      <c r="AT19" s="6">
        <f>SUMIFS('Pres Converted'!J$2:J$10000,'Pres Converted'!$D$2:$D$10000,AT$1,'Pres Converted'!$C$2:$C$10000,$A19)</f>
        <v>92</v>
      </c>
      <c r="AU19" s="6">
        <f>SUMIFS('Pres Converted'!K$2:K$10000,'Pres Converted'!$D$2:$D$10000,AU$1,'Pres Converted'!$C$2:$C$10000,$A19)</f>
        <v>11</v>
      </c>
      <c r="AV19" s="6">
        <f>SUMIFS('Pres Converted'!L$2:L$10000,'Pres Converted'!$D$2:$D$10000,AV$1,'Pres Converted'!$C$2:$C$10000,$A19)</f>
        <v>62</v>
      </c>
      <c r="AW19" s="6">
        <f>SUMIFS('Pres Converted'!M$2:M$10000,'Pres Converted'!$D$2:$D$10000,AW$1,'Pres Converted'!$C$2:$C$10000,$A19)</f>
        <v>2</v>
      </c>
      <c r="AX19" s="6"/>
      <c r="AY19" s="6"/>
      <c r="AZ19" s="6"/>
      <c r="BA19" s="6"/>
      <c r="BB19" s="6"/>
      <c r="BC19" s="6">
        <f t="shared" si="2"/>
        <v>0.13917525773195877</v>
      </c>
      <c r="BD19" s="6">
        <f t="shared" si="23"/>
        <v>0.47422680412371132</v>
      </c>
      <c r="BE19" s="6">
        <f t="shared" si="24"/>
        <v>5.6701030927835051E-2</v>
      </c>
      <c r="BF19" s="6">
        <f t="shared" si="25"/>
        <v>0.31958762886597936</v>
      </c>
      <c r="BG19" s="6">
        <f t="shared" si="26"/>
        <v>1.0309278350515464E-2</v>
      </c>
      <c r="BH19" s="6">
        <f t="shared" si="27"/>
        <v>0</v>
      </c>
      <c r="BI19" s="6">
        <f t="shared" si="28"/>
        <v>0</v>
      </c>
      <c r="BJ19" s="6">
        <f t="shared" si="29"/>
        <v>0</v>
      </c>
      <c r="BK19" s="6">
        <f t="shared" si="30"/>
        <v>0</v>
      </c>
      <c r="BL19" s="6">
        <f t="shared" si="31"/>
        <v>0</v>
      </c>
      <c r="BM19" s="6">
        <f t="shared" si="32"/>
        <v>2744</v>
      </c>
      <c r="BN19" s="6">
        <f t="shared" si="32"/>
        <v>280</v>
      </c>
      <c r="BO19" s="6">
        <f t="shared" si="32"/>
        <v>1623</v>
      </c>
      <c r="BP19" s="6">
        <f t="shared" si="32"/>
        <v>114</v>
      </c>
      <c r="BQ19" s="6">
        <f t="shared" si="32"/>
        <v>720</v>
      </c>
      <c r="BR19" s="6">
        <f t="shared" si="32"/>
        <v>7</v>
      </c>
      <c r="BS19" s="6">
        <f t="shared" si="32"/>
        <v>0</v>
      </c>
      <c r="BT19" s="6">
        <f t="shared" si="32"/>
        <v>0</v>
      </c>
      <c r="BU19" s="6">
        <f t="shared" si="32"/>
        <v>0</v>
      </c>
      <c r="BV19" s="6">
        <f t="shared" si="32"/>
        <v>0</v>
      </c>
      <c r="BW19" s="6">
        <f t="shared" si="32"/>
        <v>0</v>
      </c>
      <c r="BX19" s="6">
        <f t="shared" si="4"/>
        <v>0.10204081632653061</v>
      </c>
      <c r="BY19" s="6">
        <f t="shared" si="33"/>
        <v>0.59147230320699706</v>
      </c>
      <c r="BZ19" s="6">
        <f t="shared" si="34"/>
        <v>4.1545189504373178E-2</v>
      </c>
      <c r="CA19" s="6">
        <f t="shared" si="35"/>
        <v>0.26239067055393583</v>
      </c>
      <c r="CB19" s="6">
        <f t="shared" si="36"/>
        <v>2.5510204081632651E-3</v>
      </c>
      <c r="CC19" s="6">
        <f t="shared" si="37"/>
        <v>0</v>
      </c>
      <c r="CD19" s="6">
        <f t="shared" si="38"/>
        <v>0</v>
      </c>
      <c r="CE19" s="6">
        <f t="shared" si="39"/>
        <v>0</v>
      </c>
      <c r="CF19" s="6">
        <f t="shared" si="40"/>
        <v>0</v>
      </c>
      <c r="CG19" s="6">
        <f t="shared" si="41"/>
        <v>0</v>
      </c>
      <c r="CH19" s="7">
        <f t="shared" si="42"/>
        <v>2.5914723032069968</v>
      </c>
    </row>
    <row r="20" spans="1:86" x14ac:dyDescent="0.3">
      <c r="A20">
        <f t="shared" si="43"/>
        <v>18</v>
      </c>
      <c r="B20" s="6">
        <f>SUMIFS('Pres Converted'!N$2:N$10000,'Pres Converted'!$D$2:$D$10000,B$1,'Pres Converted'!$C$2:$C$10000,$A20)</f>
        <v>2124</v>
      </c>
      <c r="C20" s="6">
        <f>SUMIFS('Pres Converted'!I$2:I$10000,'Pres Converted'!$D$2:$D$10000,C$1,'Pres Converted'!$C$2:$C$10000,$A20)</f>
        <v>167</v>
      </c>
      <c r="D20" s="6">
        <f>SUMIFS('Pres Converted'!J$2:J$10000,'Pres Converted'!$D$2:$D$10000,D$1,'Pres Converted'!$C$2:$C$10000,$A20)</f>
        <v>1233</v>
      </c>
      <c r="E20" s="6">
        <f>SUMIFS('Pres Converted'!K$2:K$10000,'Pres Converted'!$D$2:$D$10000,E$1,'Pres Converted'!$C$2:$C$10000,$A20)</f>
        <v>78</v>
      </c>
      <c r="F20" s="6">
        <f>SUMIFS('Pres Converted'!L$2:L$10000,'Pres Converted'!$D$2:$D$10000,F$1,'Pres Converted'!$C$2:$C$10000,$A20)</f>
        <v>645</v>
      </c>
      <c r="G20" s="6">
        <f>SUMIFS('Pres Converted'!M$2:M$10000,'Pres Converted'!$D$2:$D$10000,G$1,'Pres Converted'!$C$2:$C$10000,$A20)</f>
        <v>1</v>
      </c>
      <c r="H20" s="6"/>
      <c r="I20" s="6"/>
      <c r="J20" s="6"/>
      <c r="K20" s="6"/>
      <c r="L20" s="6"/>
      <c r="M20" s="6">
        <f t="shared" si="0"/>
        <v>7.8625235404896424E-2</v>
      </c>
      <c r="N20" s="6">
        <f t="shared" si="5"/>
        <v>0.58050847457627119</v>
      </c>
      <c r="O20" s="6">
        <f t="shared" si="6"/>
        <v>3.6723163841807911E-2</v>
      </c>
      <c r="P20" s="6">
        <f t="shared" si="7"/>
        <v>0.3036723163841808</v>
      </c>
      <c r="Q20" s="6">
        <f t="shared" si="8"/>
        <v>4.7080979284369113E-4</v>
      </c>
      <c r="R20" s="6">
        <f t="shared" si="9"/>
        <v>0</v>
      </c>
      <c r="S20" s="6">
        <f t="shared" si="10"/>
        <v>0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6">
        <f>SUMIFS('Pres Converted'!N$2:N$10000,'Pres Converted'!$D$2:$D$10000,W$1,'Pres Converted'!$C$2:$C$10000,$A20)</f>
        <v>158</v>
      </c>
      <c r="X20" s="6">
        <f>SUMIFS('Pres Converted'!I$2:I$10000,'Pres Converted'!$D$2:$D$10000,X$1,'Pres Converted'!$C$2:$C$10000,$A20)</f>
        <v>18</v>
      </c>
      <c r="Y20" s="6">
        <f>SUMIFS('Pres Converted'!J$2:J$10000,'Pres Converted'!$D$2:$D$10000,Y$1,'Pres Converted'!$C$2:$C$10000,$A20)</f>
        <v>49</v>
      </c>
      <c r="Z20" s="6">
        <f>SUMIFS('Pres Converted'!K$2:K$10000,'Pres Converted'!$D$2:$D$10000,Z$1,'Pres Converted'!$C$2:$C$10000,$A20)</f>
        <v>14</v>
      </c>
      <c r="AA20" s="6">
        <f>SUMIFS('Pres Converted'!L$2:L$10000,'Pres Converted'!$D$2:$D$10000,AA$1,'Pres Converted'!$C$2:$C$10000,$A20)</f>
        <v>76</v>
      </c>
      <c r="AB20" s="6">
        <f>SUMIFS('Pres Converted'!M$2:M$10000,'Pres Converted'!$D$2:$D$10000,AB$1,'Pres Converted'!$C$2:$C$10000,$A20)</f>
        <v>1</v>
      </c>
      <c r="AC20" s="6"/>
      <c r="AD20" s="6"/>
      <c r="AE20" s="6"/>
      <c r="AF20" s="6"/>
      <c r="AG20" s="6"/>
      <c r="AH20" s="6">
        <f t="shared" si="1"/>
        <v>0.11392405063291139</v>
      </c>
      <c r="AI20" s="6">
        <f t="shared" si="14"/>
        <v>0.310126582278481</v>
      </c>
      <c r="AJ20" s="6">
        <f t="shared" si="15"/>
        <v>8.8607594936708861E-2</v>
      </c>
      <c r="AK20" s="6">
        <f t="shared" si="16"/>
        <v>0.48101265822784811</v>
      </c>
      <c r="AL20" s="6">
        <f t="shared" si="17"/>
        <v>6.3291139240506328E-3</v>
      </c>
      <c r="AM20" s="6">
        <f t="shared" si="18"/>
        <v>0</v>
      </c>
      <c r="AN20" s="6">
        <f t="shared" si="19"/>
        <v>0</v>
      </c>
      <c r="AO20" s="6">
        <f t="shared" si="20"/>
        <v>0</v>
      </c>
      <c r="AP20" s="6">
        <f t="shared" si="21"/>
        <v>0</v>
      </c>
      <c r="AQ20" s="6">
        <f t="shared" si="22"/>
        <v>0</v>
      </c>
      <c r="AR20" s="6">
        <f>SUMIFS('Pres Converted'!N$2:N$10000,'Pres Converted'!$D$2:$D$10000,AR$1,'Pres Converted'!$C$2:$C$10000,$A20)</f>
        <v>104</v>
      </c>
      <c r="AS20" s="6">
        <f>SUMIFS('Pres Converted'!I$2:I$10000,'Pres Converted'!$D$2:$D$10000,AS$1,'Pres Converted'!$C$2:$C$10000,$A20)</f>
        <v>8</v>
      </c>
      <c r="AT20" s="6">
        <f>SUMIFS('Pres Converted'!J$2:J$10000,'Pres Converted'!$D$2:$D$10000,AT$1,'Pres Converted'!$C$2:$C$10000,$A20)</f>
        <v>45</v>
      </c>
      <c r="AU20" s="6">
        <f>SUMIFS('Pres Converted'!K$2:K$10000,'Pres Converted'!$D$2:$D$10000,AU$1,'Pres Converted'!$C$2:$C$10000,$A20)</f>
        <v>3</v>
      </c>
      <c r="AV20" s="6">
        <f>SUMIFS('Pres Converted'!L$2:L$10000,'Pres Converted'!$D$2:$D$10000,AV$1,'Pres Converted'!$C$2:$C$10000,$A20)</f>
        <v>48</v>
      </c>
      <c r="AW20" s="6">
        <f>SUMIFS('Pres Converted'!M$2:M$10000,'Pres Converted'!$D$2:$D$10000,AW$1,'Pres Converted'!$C$2:$C$10000,$A20)</f>
        <v>0</v>
      </c>
      <c r="AX20" s="6"/>
      <c r="AY20" s="6"/>
      <c r="AZ20" s="6"/>
      <c r="BA20" s="6"/>
      <c r="BB20" s="6"/>
      <c r="BC20" s="6">
        <f t="shared" si="2"/>
        <v>7.6923076923076927E-2</v>
      </c>
      <c r="BD20" s="6">
        <f t="shared" si="23"/>
        <v>0.43269230769230771</v>
      </c>
      <c r="BE20" s="6">
        <f t="shared" si="24"/>
        <v>2.8846153846153848E-2</v>
      </c>
      <c r="BF20" s="6">
        <f t="shared" si="25"/>
        <v>0.46153846153846156</v>
      </c>
      <c r="BG20" s="6">
        <f t="shared" si="26"/>
        <v>0</v>
      </c>
      <c r="BH20" s="6">
        <f t="shared" si="27"/>
        <v>0</v>
      </c>
      <c r="BI20" s="6">
        <f t="shared" si="28"/>
        <v>0</v>
      </c>
      <c r="BJ20" s="6">
        <f t="shared" si="29"/>
        <v>0</v>
      </c>
      <c r="BK20" s="6">
        <f t="shared" si="30"/>
        <v>0</v>
      </c>
      <c r="BL20" s="6">
        <f t="shared" si="31"/>
        <v>0</v>
      </c>
      <c r="BM20" s="6">
        <f t="shared" si="32"/>
        <v>2386</v>
      </c>
      <c r="BN20" s="6">
        <f t="shared" si="32"/>
        <v>193</v>
      </c>
      <c r="BO20" s="6">
        <f t="shared" si="32"/>
        <v>1327</v>
      </c>
      <c r="BP20" s="6">
        <f t="shared" si="32"/>
        <v>95</v>
      </c>
      <c r="BQ20" s="6">
        <f t="shared" si="32"/>
        <v>769</v>
      </c>
      <c r="BR20" s="6">
        <f t="shared" si="32"/>
        <v>2</v>
      </c>
      <c r="BS20" s="6">
        <f t="shared" si="32"/>
        <v>0</v>
      </c>
      <c r="BT20" s="6">
        <f t="shared" si="32"/>
        <v>0</v>
      </c>
      <c r="BU20" s="6">
        <f t="shared" si="32"/>
        <v>0</v>
      </c>
      <c r="BV20" s="6">
        <f t="shared" si="32"/>
        <v>0</v>
      </c>
      <c r="BW20" s="6">
        <f t="shared" si="32"/>
        <v>0</v>
      </c>
      <c r="BX20" s="6">
        <f t="shared" si="4"/>
        <v>8.0888516345347869E-2</v>
      </c>
      <c r="BY20" s="6">
        <f t="shared" si="33"/>
        <v>0.55616093880972339</v>
      </c>
      <c r="BZ20" s="6">
        <f t="shared" si="34"/>
        <v>3.9815590947191955E-2</v>
      </c>
      <c r="CA20" s="6">
        <f t="shared" si="35"/>
        <v>0.32229673093042749</v>
      </c>
      <c r="CB20" s="6">
        <f t="shared" si="36"/>
        <v>8.3822296730930428E-4</v>
      </c>
      <c r="CC20" s="6">
        <f t="shared" si="37"/>
        <v>0</v>
      </c>
      <c r="CD20" s="6">
        <f t="shared" si="38"/>
        <v>0</v>
      </c>
      <c r="CE20" s="6">
        <f t="shared" si="39"/>
        <v>0</v>
      </c>
      <c r="CF20" s="6">
        <f t="shared" si="40"/>
        <v>0</v>
      </c>
      <c r="CG20" s="6">
        <f t="shared" si="41"/>
        <v>0</v>
      </c>
      <c r="CH20" s="7">
        <f t="shared" si="42"/>
        <v>2.5561609388097235</v>
      </c>
    </row>
    <row r="21" spans="1:86" x14ac:dyDescent="0.3">
      <c r="A21">
        <f t="shared" si="43"/>
        <v>19</v>
      </c>
      <c r="B21" s="6">
        <f>SUMIFS('Pres Converted'!N$2:N$10000,'Pres Converted'!$D$2:$D$10000,B$1,'Pres Converted'!$C$2:$C$10000,$A21)</f>
        <v>3405</v>
      </c>
      <c r="C21" s="6">
        <f>SUMIFS('Pres Converted'!I$2:I$10000,'Pres Converted'!$D$2:$D$10000,C$1,'Pres Converted'!$C$2:$C$10000,$A21)</f>
        <v>189</v>
      </c>
      <c r="D21" s="6">
        <f>SUMIFS('Pres Converted'!J$2:J$10000,'Pres Converted'!$D$2:$D$10000,D$1,'Pres Converted'!$C$2:$C$10000,$A21)</f>
        <v>897</v>
      </c>
      <c r="E21" s="6">
        <f>SUMIFS('Pres Converted'!K$2:K$10000,'Pres Converted'!$D$2:$D$10000,E$1,'Pres Converted'!$C$2:$C$10000,$A21)</f>
        <v>512</v>
      </c>
      <c r="F21" s="6">
        <f>SUMIFS('Pres Converted'!L$2:L$10000,'Pres Converted'!$D$2:$D$10000,F$1,'Pres Converted'!$C$2:$C$10000,$A21)</f>
        <v>1797</v>
      </c>
      <c r="G21" s="6">
        <f>SUMIFS('Pres Converted'!M$2:M$10000,'Pres Converted'!$D$2:$D$10000,G$1,'Pres Converted'!$C$2:$C$10000,$A21)</f>
        <v>10</v>
      </c>
      <c r="H21" s="6"/>
      <c r="I21" s="6"/>
      <c r="J21" s="6"/>
      <c r="K21" s="6"/>
      <c r="L21" s="6"/>
      <c r="M21" s="6">
        <f t="shared" si="0"/>
        <v>5.5506607929515416E-2</v>
      </c>
      <c r="N21" s="6">
        <f t="shared" si="5"/>
        <v>0.26343612334801764</v>
      </c>
      <c r="O21" s="6">
        <f t="shared" si="6"/>
        <v>0.15036710719530103</v>
      </c>
      <c r="P21" s="6">
        <f t="shared" si="7"/>
        <v>0.52775330396475773</v>
      </c>
      <c r="Q21" s="6">
        <f t="shared" si="8"/>
        <v>2.936857562408223E-3</v>
      </c>
      <c r="R21" s="6">
        <f t="shared" si="9"/>
        <v>0</v>
      </c>
      <c r="S21" s="6">
        <f t="shared" si="10"/>
        <v>0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6">
        <f>SUMIFS('Pres Converted'!N$2:N$10000,'Pres Converted'!$D$2:$D$10000,W$1,'Pres Converted'!$C$2:$C$10000,$A21)</f>
        <v>733</v>
      </c>
      <c r="X21" s="6">
        <f>SUMIFS('Pres Converted'!I$2:I$10000,'Pres Converted'!$D$2:$D$10000,X$1,'Pres Converted'!$C$2:$C$10000,$A21)</f>
        <v>55</v>
      </c>
      <c r="Y21" s="6">
        <f>SUMIFS('Pres Converted'!J$2:J$10000,'Pres Converted'!$D$2:$D$10000,Y$1,'Pres Converted'!$C$2:$C$10000,$A21)</f>
        <v>215</v>
      </c>
      <c r="Z21" s="6">
        <f>SUMIFS('Pres Converted'!K$2:K$10000,'Pres Converted'!$D$2:$D$10000,Z$1,'Pres Converted'!$C$2:$C$10000,$A21)</f>
        <v>100</v>
      </c>
      <c r="AA21" s="6">
        <f>SUMIFS('Pres Converted'!L$2:L$10000,'Pres Converted'!$D$2:$D$10000,AA$1,'Pres Converted'!$C$2:$C$10000,$A21)</f>
        <v>363</v>
      </c>
      <c r="AB21" s="6">
        <f>SUMIFS('Pres Converted'!M$2:M$10000,'Pres Converted'!$D$2:$D$10000,AB$1,'Pres Converted'!$C$2:$C$10000,$A21)</f>
        <v>0</v>
      </c>
      <c r="AC21" s="6"/>
      <c r="AD21" s="6"/>
      <c r="AE21" s="6"/>
      <c r="AF21" s="6"/>
      <c r="AG21" s="6"/>
      <c r="AH21" s="6">
        <f t="shared" si="1"/>
        <v>7.5034106412005461E-2</v>
      </c>
      <c r="AI21" s="6">
        <f t="shared" si="14"/>
        <v>0.29331514324693042</v>
      </c>
      <c r="AJ21" s="6">
        <f t="shared" si="15"/>
        <v>0.13642564802182811</v>
      </c>
      <c r="AK21" s="6">
        <f t="shared" si="16"/>
        <v>0.495225102319236</v>
      </c>
      <c r="AL21" s="6">
        <f t="shared" si="17"/>
        <v>0</v>
      </c>
      <c r="AM21" s="6">
        <f t="shared" si="18"/>
        <v>0</v>
      </c>
      <c r="AN21" s="6">
        <f t="shared" si="19"/>
        <v>0</v>
      </c>
      <c r="AO21" s="6">
        <f t="shared" si="20"/>
        <v>0</v>
      </c>
      <c r="AP21" s="6">
        <f t="shared" si="21"/>
        <v>0</v>
      </c>
      <c r="AQ21" s="6">
        <f t="shared" si="22"/>
        <v>0</v>
      </c>
      <c r="AR21" s="6">
        <f>SUMIFS('Pres Converted'!N$2:N$10000,'Pres Converted'!$D$2:$D$10000,AR$1,'Pres Converted'!$C$2:$C$10000,$A21)</f>
        <v>211</v>
      </c>
      <c r="AS21" s="6">
        <f>SUMIFS('Pres Converted'!I$2:I$10000,'Pres Converted'!$D$2:$D$10000,AS$1,'Pres Converted'!$C$2:$C$10000,$A21)</f>
        <v>23</v>
      </c>
      <c r="AT21" s="6">
        <f>SUMIFS('Pres Converted'!J$2:J$10000,'Pres Converted'!$D$2:$D$10000,AT$1,'Pres Converted'!$C$2:$C$10000,$A21)</f>
        <v>56</v>
      </c>
      <c r="AU21" s="6">
        <f>SUMIFS('Pres Converted'!K$2:K$10000,'Pres Converted'!$D$2:$D$10000,AU$1,'Pres Converted'!$C$2:$C$10000,$A21)</f>
        <v>37</v>
      </c>
      <c r="AV21" s="6">
        <f>SUMIFS('Pres Converted'!L$2:L$10000,'Pres Converted'!$D$2:$D$10000,AV$1,'Pres Converted'!$C$2:$C$10000,$A21)</f>
        <v>95</v>
      </c>
      <c r="AW21" s="6">
        <f>SUMIFS('Pres Converted'!M$2:M$10000,'Pres Converted'!$D$2:$D$10000,AW$1,'Pres Converted'!$C$2:$C$10000,$A21)</f>
        <v>0</v>
      </c>
      <c r="AX21" s="6"/>
      <c r="AY21" s="6"/>
      <c r="AZ21" s="6"/>
      <c r="BA21" s="6"/>
      <c r="BB21" s="6"/>
      <c r="BC21" s="6">
        <f t="shared" si="2"/>
        <v>0.10900473933649289</v>
      </c>
      <c r="BD21" s="6">
        <f t="shared" si="23"/>
        <v>0.26540284360189575</v>
      </c>
      <c r="BE21" s="6">
        <f t="shared" si="24"/>
        <v>0.17535545023696683</v>
      </c>
      <c r="BF21" s="6">
        <f t="shared" si="25"/>
        <v>0.45023696682464454</v>
      </c>
      <c r="BG21" s="6">
        <f t="shared" si="26"/>
        <v>0</v>
      </c>
      <c r="BH21" s="6">
        <f t="shared" si="27"/>
        <v>0</v>
      </c>
      <c r="BI21" s="6">
        <f t="shared" si="28"/>
        <v>0</v>
      </c>
      <c r="BJ21" s="6">
        <f t="shared" si="29"/>
        <v>0</v>
      </c>
      <c r="BK21" s="6">
        <f t="shared" si="30"/>
        <v>0</v>
      </c>
      <c r="BL21" s="6">
        <f t="shared" si="31"/>
        <v>0</v>
      </c>
      <c r="BM21" s="6">
        <f t="shared" si="32"/>
        <v>4349</v>
      </c>
      <c r="BN21" s="6">
        <f t="shared" si="32"/>
        <v>267</v>
      </c>
      <c r="BO21" s="6">
        <f t="shared" si="32"/>
        <v>1168</v>
      </c>
      <c r="BP21" s="6">
        <f t="shared" si="32"/>
        <v>649</v>
      </c>
      <c r="BQ21" s="6">
        <f t="shared" si="32"/>
        <v>2255</v>
      </c>
      <c r="BR21" s="6">
        <f t="shared" si="32"/>
        <v>10</v>
      </c>
      <c r="BS21" s="6">
        <f t="shared" si="32"/>
        <v>0</v>
      </c>
      <c r="BT21" s="6">
        <f t="shared" si="32"/>
        <v>0</v>
      </c>
      <c r="BU21" s="6">
        <f t="shared" si="32"/>
        <v>0</v>
      </c>
      <c r="BV21" s="6">
        <f t="shared" si="32"/>
        <v>0</v>
      </c>
      <c r="BW21" s="6">
        <f t="shared" si="32"/>
        <v>0</v>
      </c>
      <c r="BX21" s="6">
        <f t="shared" si="4"/>
        <v>6.1393423775580595E-2</v>
      </c>
      <c r="BY21" s="6">
        <f t="shared" si="33"/>
        <v>0.26856748677856979</v>
      </c>
      <c r="BZ21" s="6">
        <f t="shared" si="34"/>
        <v>0.14922970797884572</v>
      </c>
      <c r="CA21" s="6">
        <f t="shared" si="35"/>
        <v>0.51851000229937916</v>
      </c>
      <c r="CB21" s="6">
        <f t="shared" si="36"/>
        <v>2.2993791676247412E-3</v>
      </c>
      <c r="CC21" s="6">
        <f t="shared" si="37"/>
        <v>0</v>
      </c>
      <c r="CD21" s="6">
        <f t="shared" si="38"/>
        <v>0</v>
      </c>
      <c r="CE21" s="6">
        <f t="shared" si="39"/>
        <v>0</v>
      </c>
      <c r="CF21" s="6">
        <f t="shared" si="40"/>
        <v>0</v>
      </c>
      <c r="CG21" s="6">
        <f t="shared" si="41"/>
        <v>0</v>
      </c>
      <c r="CH21" s="7">
        <f t="shared" si="42"/>
        <v>0.51851000229937916</v>
      </c>
    </row>
    <row r="22" spans="1:86" x14ac:dyDescent="0.3">
      <c r="A22">
        <f t="shared" si="43"/>
        <v>20</v>
      </c>
      <c r="B22" s="6">
        <f>SUMIFS('Pres Converted'!N$2:N$10000,'Pres Converted'!$D$2:$D$10000,B$1,'Pres Converted'!$C$2:$C$10000,$A22)</f>
        <v>18443</v>
      </c>
      <c r="C22" s="6">
        <f>SUMIFS('Pres Converted'!I$2:I$10000,'Pres Converted'!$D$2:$D$10000,C$1,'Pres Converted'!$C$2:$C$10000,$A22)</f>
        <v>974</v>
      </c>
      <c r="D22" s="6">
        <f>SUMIFS('Pres Converted'!J$2:J$10000,'Pres Converted'!$D$2:$D$10000,D$1,'Pres Converted'!$C$2:$C$10000,$A22)</f>
        <v>4105</v>
      </c>
      <c r="E22" s="6">
        <f>SUMIFS('Pres Converted'!K$2:K$10000,'Pres Converted'!$D$2:$D$10000,E$1,'Pres Converted'!$C$2:$C$10000,$A22)</f>
        <v>3771</v>
      </c>
      <c r="F22" s="6">
        <f>SUMIFS('Pres Converted'!L$2:L$10000,'Pres Converted'!$D$2:$D$10000,F$1,'Pres Converted'!$C$2:$C$10000,$A22)</f>
        <v>9446</v>
      </c>
      <c r="G22" s="6">
        <f>SUMIFS('Pres Converted'!M$2:M$10000,'Pres Converted'!$D$2:$D$10000,G$1,'Pres Converted'!$C$2:$C$10000,$A22)</f>
        <v>147</v>
      </c>
      <c r="H22" s="6"/>
      <c r="I22" s="6"/>
      <c r="J22" s="6"/>
      <c r="K22" s="6"/>
      <c r="L22" s="6"/>
      <c r="M22" s="6">
        <f t="shared" si="0"/>
        <v>5.2811364745431869E-2</v>
      </c>
      <c r="N22" s="6">
        <f t="shared" si="5"/>
        <v>0.22257767174537765</v>
      </c>
      <c r="O22" s="6">
        <f t="shared" si="6"/>
        <v>0.20446781976901807</v>
      </c>
      <c r="P22" s="6">
        <f t="shared" si="7"/>
        <v>0.51217264002602614</v>
      </c>
      <c r="Q22" s="6">
        <f t="shared" si="8"/>
        <v>7.9705037141462893E-3</v>
      </c>
      <c r="R22" s="6">
        <f t="shared" si="9"/>
        <v>0</v>
      </c>
      <c r="S22" s="6">
        <f t="shared" si="10"/>
        <v>0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6">
        <f>SUMIFS('Pres Converted'!N$2:N$10000,'Pres Converted'!$D$2:$D$10000,W$1,'Pres Converted'!$C$2:$C$10000,$A22)</f>
        <v>3056</v>
      </c>
      <c r="X22" s="6">
        <f>SUMIFS('Pres Converted'!I$2:I$10000,'Pres Converted'!$D$2:$D$10000,X$1,'Pres Converted'!$C$2:$C$10000,$A22)</f>
        <v>232</v>
      </c>
      <c r="Y22" s="6">
        <f>SUMIFS('Pres Converted'!J$2:J$10000,'Pres Converted'!$D$2:$D$10000,Y$1,'Pres Converted'!$C$2:$C$10000,$A22)</f>
        <v>769</v>
      </c>
      <c r="Z22" s="6">
        <f>SUMIFS('Pres Converted'!K$2:K$10000,'Pres Converted'!$D$2:$D$10000,Z$1,'Pres Converted'!$C$2:$C$10000,$A22)</f>
        <v>353</v>
      </c>
      <c r="AA22" s="6">
        <f>SUMIFS('Pres Converted'!L$2:L$10000,'Pres Converted'!$D$2:$D$10000,AA$1,'Pres Converted'!$C$2:$C$10000,$A22)</f>
        <v>1660</v>
      </c>
      <c r="AB22" s="6">
        <f>SUMIFS('Pres Converted'!M$2:M$10000,'Pres Converted'!$D$2:$D$10000,AB$1,'Pres Converted'!$C$2:$C$10000,$A22)</f>
        <v>42</v>
      </c>
      <c r="AC22" s="6"/>
      <c r="AD22" s="6"/>
      <c r="AE22" s="6"/>
      <c r="AF22" s="6"/>
      <c r="AG22" s="6"/>
      <c r="AH22" s="6">
        <f t="shared" si="1"/>
        <v>7.5916230366492143E-2</v>
      </c>
      <c r="AI22" s="6">
        <f t="shared" si="14"/>
        <v>0.25163612565445026</v>
      </c>
      <c r="AJ22" s="6">
        <f t="shared" si="15"/>
        <v>0.11551047120418848</v>
      </c>
      <c r="AK22" s="6">
        <f t="shared" si="16"/>
        <v>0.54319371727748689</v>
      </c>
      <c r="AL22" s="6">
        <f t="shared" si="17"/>
        <v>1.37434554973822E-2</v>
      </c>
      <c r="AM22" s="6">
        <f t="shared" si="18"/>
        <v>0</v>
      </c>
      <c r="AN22" s="6">
        <f t="shared" si="19"/>
        <v>0</v>
      </c>
      <c r="AO22" s="6">
        <f t="shared" si="20"/>
        <v>0</v>
      </c>
      <c r="AP22" s="6">
        <f t="shared" si="21"/>
        <v>0</v>
      </c>
      <c r="AQ22" s="6">
        <f t="shared" si="22"/>
        <v>0</v>
      </c>
      <c r="AR22" s="6">
        <f>SUMIFS('Pres Converted'!N$2:N$10000,'Pres Converted'!$D$2:$D$10000,AR$1,'Pres Converted'!$C$2:$C$10000,$A22)</f>
        <v>1500</v>
      </c>
      <c r="AS22" s="6">
        <f>SUMIFS('Pres Converted'!I$2:I$10000,'Pres Converted'!$D$2:$D$10000,AS$1,'Pres Converted'!$C$2:$C$10000,$A22)</f>
        <v>98</v>
      </c>
      <c r="AT22" s="6">
        <f>SUMIFS('Pres Converted'!J$2:J$10000,'Pres Converted'!$D$2:$D$10000,AT$1,'Pres Converted'!$C$2:$C$10000,$A22)</f>
        <v>436</v>
      </c>
      <c r="AU22" s="6">
        <f>SUMIFS('Pres Converted'!K$2:K$10000,'Pres Converted'!$D$2:$D$10000,AU$1,'Pres Converted'!$C$2:$C$10000,$A22)</f>
        <v>378</v>
      </c>
      <c r="AV22" s="6">
        <f>SUMIFS('Pres Converted'!L$2:L$10000,'Pres Converted'!$D$2:$D$10000,AV$1,'Pres Converted'!$C$2:$C$10000,$A22)</f>
        <v>567</v>
      </c>
      <c r="AW22" s="6">
        <f>SUMIFS('Pres Converted'!M$2:M$10000,'Pres Converted'!$D$2:$D$10000,AW$1,'Pres Converted'!$C$2:$C$10000,$A22)</f>
        <v>21</v>
      </c>
      <c r="AX22" s="6"/>
      <c r="AY22" s="6"/>
      <c r="AZ22" s="6"/>
      <c r="BA22" s="6"/>
      <c r="BB22" s="6"/>
      <c r="BC22" s="6">
        <f t="shared" si="2"/>
        <v>6.5333333333333327E-2</v>
      </c>
      <c r="BD22" s="6">
        <f t="shared" si="23"/>
        <v>0.29066666666666668</v>
      </c>
      <c r="BE22" s="6">
        <f t="shared" si="24"/>
        <v>0.252</v>
      </c>
      <c r="BF22" s="6">
        <f t="shared" si="25"/>
        <v>0.378</v>
      </c>
      <c r="BG22" s="6">
        <f t="shared" si="26"/>
        <v>1.4E-2</v>
      </c>
      <c r="BH22" s="6">
        <f t="shared" si="27"/>
        <v>0</v>
      </c>
      <c r="BI22" s="6">
        <f t="shared" si="28"/>
        <v>0</v>
      </c>
      <c r="BJ22" s="6">
        <f t="shared" si="29"/>
        <v>0</v>
      </c>
      <c r="BK22" s="6">
        <f t="shared" si="30"/>
        <v>0</v>
      </c>
      <c r="BL22" s="6">
        <f t="shared" si="31"/>
        <v>0</v>
      </c>
      <c r="BM22" s="6">
        <f t="shared" si="32"/>
        <v>22999</v>
      </c>
      <c r="BN22" s="6">
        <f t="shared" si="32"/>
        <v>1304</v>
      </c>
      <c r="BO22" s="6">
        <f t="shared" si="32"/>
        <v>5310</v>
      </c>
      <c r="BP22" s="6">
        <f t="shared" si="32"/>
        <v>4502</v>
      </c>
      <c r="BQ22" s="6">
        <f t="shared" si="32"/>
        <v>11673</v>
      </c>
      <c r="BR22" s="6">
        <f t="shared" si="32"/>
        <v>210</v>
      </c>
      <c r="BS22" s="6">
        <f t="shared" si="32"/>
        <v>0</v>
      </c>
      <c r="BT22" s="6">
        <f t="shared" si="32"/>
        <v>0</v>
      </c>
      <c r="BU22" s="6">
        <f t="shared" si="32"/>
        <v>0</v>
      </c>
      <c r="BV22" s="6">
        <f t="shared" si="32"/>
        <v>0</v>
      </c>
      <c r="BW22" s="6">
        <f t="shared" si="32"/>
        <v>0</v>
      </c>
      <c r="BX22" s="6">
        <f t="shared" si="4"/>
        <v>5.6698117309448237E-2</v>
      </c>
      <c r="BY22" s="6">
        <f t="shared" si="33"/>
        <v>0.23087960346102004</v>
      </c>
      <c r="BZ22" s="6">
        <f t="shared" si="34"/>
        <v>0.19574764120179139</v>
      </c>
      <c r="CA22" s="6">
        <f t="shared" si="35"/>
        <v>0.50754380625244577</v>
      </c>
      <c r="CB22" s="6">
        <f t="shared" si="36"/>
        <v>9.1308317752945775E-3</v>
      </c>
      <c r="CC22" s="6">
        <f t="shared" si="37"/>
        <v>0</v>
      </c>
      <c r="CD22" s="6">
        <f t="shared" si="38"/>
        <v>0</v>
      </c>
      <c r="CE22" s="6">
        <f t="shared" si="39"/>
        <v>0</v>
      </c>
      <c r="CF22" s="6">
        <f t="shared" si="40"/>
        <v>0</v>
      </c>
      <c r="CG22" s="6">
        <f t="shared" si="41"/>
        <v>0</v>
      </c>
      <c r="CH22" s="7">
        <f t="shared" si="42"/>
        <v>0.50754380625244577</v>
      </c>
    </row>
    <row r="23" spans="1:86" x14ac:dyDescent="0.3">
      <c r="A23">
        <f t="shared" si="43"/>
        <v>21</v>
      </c>
      <c r="B23" s="6">
        <f>SUMIFS('Pres Converted'!N$2:N$10000,'Pres Converted'!$D$2:$D$10000,B$1,'Pres Converted'!$C$2:$C$10000,$A23)</f>
        <v>1947</v>
      </c>
      <c r="C23" s="6">
        <f>SUMIFS('Pres Converted'!I$2:I$10000,'Pres Converted'!$D$2:$D$10000,C$1,'Pres Converted'!$C$2:$C$10000,$A23)</f>
        <v>188</v>
      </c>
      <c r="D23" s="6">
        <f>SUMIFS('Pres Converted'!J$2:J$10000,'Pres Converted'!$D$2:$D$10000,D$1,'Pres Converted'!$C$2:$C$10000,$A23)</f>
        <v>872</v>
      </c>
      <c r="E23" s="6">
        <f>SUMIFS('Pres Converted'!K$2:K$10000,'Pres Converted'!$D$2:$D$10000,E$1,'Pres Converted'!$C$2:$C$10000,$A23)</f>
        <v>91</v>
      </c>
      <c r="F23" s="6">
        <f>SUMIFS('Pres Converted'!L$2:L$10000,'Pres Converted'!$D$2:$D$10000,F$1,'Pres Converted'!$C$2:$C$10000,$A23)</f>
        <v>796</v>
      </c>
      <c r="G23" s="6">
        <f>SUMIFS('Pres Converted'!M$2:M$10000,'Pres Converted'!$D$2:$D$10000,G$1,'Pres Converted'!$C$2:$C$10000,$A23)</f>
        <v>0</v>
      </c>
      <c r="H23" s="6"/>
      <c r="I23" s="6"/>
      <c r="J23" s="6"/>
      <c r="K23" s="6"/>
      <c r="L23" s="6"/>
      <c r="M23" s="6">
        <f t="shared" si="0"/>
        <v>9.6558808423215209E-2</v>
      </c>
      <c r="N23" s="6">
        <f t="shared" si="5"/>
        <v>0.44786851566512581</v>
      </c>
      <c r="O23" s="6">
        <f t="shared" si="6"/>
        <v>4.6738572162300977E-2</v>
      </c>
      <c r="P23" s="6">
        <f t="shared" si="7"/>
        <v>0.40883410374935797</v>
      </c>
      <c r="Q23" s="6">
        <f t="shared" si="8"/>
        <v>0</v>
      </c>
      <c r="R23" s="6">
        <f t="shared" si="9"/>
        <v>0</v>
      </c>
      <c r="S23" s="6">
        <f t="shared" si="10"/>
        <v>0</v>
      </c>
      <c r="T23" s="6">
        <f t="shared" si="11"/>
        <v>0</v>
      </c>
      <c r="U23" s="6">
        <f t="shared" si="12"/>
        <v>0</v>
      </c>
      <c r="V23" s="6">
        <f t="shared" si="13"/>
        <v>0</v>
      </c>
      <c r="W23" s="6">
        <f>SUMIFS('Pres Converted'!N$2:N$10000,'Pres Converted'!$D$2:$D$10000,W$1,'Pres Converted'!$C$2:$C$10000,$A23)</f>
        <v>197</v>
      </c>
      <c r="X23" s="6">
        <f>SUMIFS('Pres Converted'!I$2:I$10000,'Pres Converted'!$D$2:$D$10000,X$1,'Pres Converted'!$C$2:$C$10000,$A23)</f>
        <v>22</v>
      </c>
      <c r="Y23" s="6">
        <f>SUMIFS('Pres Converted'!J$2:J$10000,'Pres Converted'!$D$2:$D$10000,Y$1,'Pres Converted'!$C$2:$C$10000,$A23)</f>
        <v>52</v>
      </c>
      <c r="Z23" s="6">
        <f>SUMIFS('Pres Converted'!K$2:K$10000,'Pres Converted'!$D$2:$D$10000,Z$1,'Pres Converted'!$C$2:$C$10000,$A23)</f>
        <v>13</v>
      </c>
      <c r="AA23" s="6">
        <f>SUMIFS('Pres Converted'!L$2:L$10000,'Pres Converted'!$D$2:$D$10000,AA$1,'Pres Converted'!$C$2:$C$10000,$A23)</f>
        <v>107</v>
      </c>
      <c r="AB23" s="6">
        <f>SUMIFS('Pres Converted'!M$2:M$10000,'Pres Converted'!$D$2:$D$10000,AB$1,'Pres Converted'!$C$2:$C$10000,$A23)</f>
        <v>3</v>
      </c>
      <c r="AC23" s="6"/>
      <c r="AD23" s="6"/>
      <c r="AE23" s="6"/>
      <c r="AF23" s="6"/>
      <c r="AG23" s="6"/>
      <c r="AH23" s="6">
        <f t="shared" si="1"/>
        <v>0.1116751269035533</v>
      </c>
      <c r="AI23" s="6">
        <f t="shared" si="14"/>
        <v>0.26395939086294418</v>
      </c>
      <c r="AJ23" s="6">
        <f t="shared" si="15"/>
        <v>6.5989847715736044E-2</v>
      </c>
      <c r="AK23" s="6">
        <f t="shared" si="16"/>
        <v>0.54314720812182737</v>
      </c>
      <c r="AL23" s="6">
        <f t="shared" si="17"/>
        <v>1.5228426395939087E-2</v>
      </c>
      <c r="AM23" s="6">
        <f t="shared" si="18"/>
        <v>0</v>
      </c>
      <c r="AN23" s="6">
        <f t="shared" si="19"/>
        <v>0</v>
      </c>
      <c r="AO23" s="6">
        <f t="shared" si="20"/>
        <v>0</v>
      </c>
      <c r="AP23" s="6">
        <f t="shared" si="21"/>
        <v>0</v>
      </c>
      <c r="AQ23" s="6">
        <f t="shared" si="22"/>
        <v>0</v>
      </c>
      <c r="AR23" s="6">
        <f>SUMIFS('Pres Converted'!N$2:N$10000,'Pres Converted'!$D$2:$D$10000,AR$1,'Pres Converted'!$C$2:$C$10000,$A23)</f>
        <v>229</v>
      </c>
      <c r="AS23" s="6">
        <f>SUMIFS('Pres Converted'!I$2:I$10000,'Pres Converted'!$D$2:$D$10000,AS$1,'Pres Converted'!$C$2:$C$10000,$A23)</f>
        <v>13</v>
      </c>
      <c r="AT23" s="6">
        <f>SUMIFS('Pres Converted'!J$2:J$10000,'Pres Converted'!$D$2:$D$10000,AT$1,'Pres Converted'!$C$2:$C$10000,$A23)</f>
        <v>98</v>
      </c>
      <c r="AU23" s="6">
        <f>SUMIFS('Pres Converted'!K$2:K$10000,'Pres Converted'!$D$2:$D$10000,AU$1,'Pres Converted'!$C$2:$C$10000,$A23)</f>
        <v>8</v>
      </c>
      <c r="AV23" s="6">
        <f>SUMIFS('Pres Converted'!L$2:L$10000,'Pres Converted'!$D$2:$D$10000,AV$1,'Pres Converted'!$C$2:$C$10000,$A23)</f>
        <v>107</v>
      </c>
      <c r="AW23" s="6">
        <f>SUMIFS('Pres Converted'!M$2:M$10000,'Pres Converted'!$D$2:$D$10000,AW$1,'Pres Converted'!$C$2:$C$10000,$A23)</f>
        <v>3</v>
      </c>
      <c r="AX23" s="6"/>
      <c r="AY23" s="6"/>
      <c r="AZ23" s="6"/>
      <c r="BA23" s="6"/>
      <c r="BB23" s="6"/>
      <c r="BC23" s="6">
        <f t="shared" si="2"/>
        <v>5.6768558951965066E-2</v>
      </c>
      <c r="BD23" s="6">
        <f t="shared" si="23"/>
        <v>0.42794759825327511</v>
      </c>
      <c r="BE23" s="6">
        <f t="shared" si="24"/>
        <v>3.4934497816593885E-2</v>
      </c>
      <c r="BF23" s="6">
        <f t="shared" si="25"/>
        <v>0.46724890829694321</v>
      </c>
      <c r="BG23" s="6">
        <f t="shared" si="26"/>
        <v>1.3100436681222707E-2</v>
      </c>
      <c r="BH23" s="6">
        <f t="shared" si="27"/>
        <v>0</v>
      </c>
      <c r="BI23" s="6">
        <f t="shared" si="28"/>
        <v>0</v>
      </c>
      <c r="BJ23" s="6">
        <f t="shared" si="29"/>
        <v>0</v>
      </c>
      <c r="BK23" s="6">
        <f t="shared" si="30"/>
        <v>0</v>
      </c>
      <c r="BL23" s="6">
        <f t="shared" si="31"/>
        <v>0</v>
      </c>
      <c r="BM23" s="6">
        <f t="shared" si="32"/>
        <v>2373</v>
      </c>
      <c r="BN23" s="6">
        <f t="shared" si="32"/>
        <v>223</v>
      </c>
      <c r="BO23" s="6">
        <f t="shared" si="32"/>
        <v>1022</v>
      </c>
      <c r="BP23" s="6">
        <f t="shared" si="32"/>
        <v>112</v>
      </c>
      <c r="BQ23" s="6">
        <f t="shared" si="32"/>
        <v>1010</v>
      </c>
      <c r="BR23" s="6">
        <f t="shared" si="32"/>
        <v>6</v>
      </c>
      <c r="BS23" s="6">
        <f t="shared" si="32"/>
        <v>0</v>
      </c>
      <c r="BT23" s="6">
        <f t="shared" si="32"/>
        <v>0</v>
      </c>
      <c r="BU23" s="6">
        <f t="shared" si="32"/>
        <v>0</v>
      </c>
      <c r="BV23" s="6">
        <f t="shared" si="32"/>
        <v>0</v>
      </c>
      <c r="BW23" s="6">
        <f t="shared" si="32"/>
        <v>0</v>
      </c>
      <c r="BX23" s="6">
        <f t="shared" si="4"/>
        <v>9.3973872734934683E-2</v>
      </c>
      <c r="BY23" s="6">
        <f t="shared" si="33"/>
        <v>0.43067846607669619</v>
      </c>
      <c r="BZ23" s="6">
        <f t="shared" si="34"/>
        <v>4.71976401179941E-2</v>
      </c>
      <c r="CA23" s="6">
        <f t="shared" si="35"/>
        <v>0.42562157606405393</v>
      </c>
      <c r="CB23" s="6">
        <f t="shared" si="36"/>
        <v>2.5284450063211127E-3</v>
      </c>
      <c r="CC23" s="6">
        <f t="shared" si="37"/>
        <v>0</v>
      </c>
      <c r="CD23" s="6">
        <f t="shared" si="38"/>
        <v>0</v>
      </c>
      <c r="CE23" s="6">
        <f t="shared" si="39"/>
        <v>0</v>
      </c>
      <c r="CF23" s="6">
        <f t="shared" si="40"/>
        <v>0</v>
      </c>
      <c r="CG23" s="6">
        <f t="shared" si="41"/>
        <v>0</v>
      </c>
      <c r="CH23" s="7">
        <f t="shared" si="42"/>
        <v>2.4306784660766962</v>
      </c>
    </row>
    <row r="24" spans="1:86" x14ac:dyDescent="0.3">
      <c r="A24">
        <f t="shared" si="43"/>
        <v>22</v>
      </c>
      <c r="B24" s="6">
        <f>SUMIFS('Pres Converted'!N$2:N$10000,'Pres Converted'!$D$2:$D$10000,B$1,'Pres Converted'!$C$2:$C$10000,$A24)</f>
        <v>2299</v>
      </c>
      <c r="C24" s="6">
        <f>SUMIFS('Pres Converted'!I$2:I$10000,'Pres Converted'!$D$2:$D$10000,C$1,'Pres Converted'!$C$2:$C$10000,$A24)</f>
        <v>177</v>
      </c>
      <c r="D24" s="6">
        <f>SUMIFS('Pres Converted'!J$2:J$10000,'Pres Converted'!$D$2:$D$10000,D$1,'Pres Converted'!$C$2:$C$10000,$A24)</f>
        <v>1079</v>
      </c>
      <c r="E24" s="6">
        <f>SUMIFS('Pres Converted'!K$2:K$10000,'Pres Converted'!$D$2:$D$10000,E$1,'Pres Converted'!$C$2:$C$10000,$A24)</f>
        <v>102</v>
      </c>
      <c r="F24" s="6">
        <f>SUMIFS('Pres Converted'!L$2:L$10000,'Pres Converted'!$D$2:$D$10000,F$1,'Pres Converted'!$C$2:$C$10000,$A24)</f>
        <v>940</v>
      </c>
      <c r="G24" s="6">
        <f>SUMIFS('Pres Converted'!M$2:M$10000,'Pres Converted'!$D$2:$D$10000,G$1,'Pres Converted'!$C$2:$C$10000,$A24)</f>
        <v>1</v>
      </c>
      <c r="H24" s="6"/>
      <c r="I24" s="6"/>
      <c r="J24" s="6"/>
      <c r="K24" s="6"/>
      <c r="L24" s="6"/>
      <c r="M24" s="6">
        <f t="shared" si="0"/>
        <v>7.6989995650282736E-2</v>
      </c>
      <c r="N24" s="6">
        <f t="shared" si="5"/>
        <v>0.46933449325793825</v>
      </c>
      <c r="O24" s="6">
        <f t="shared" si="6"/>
        <v>4.4367116137451063E-2</v>
      </c>
      <c r="P24" s="6">
        <f t="shared" si="7"/>
        <v>0.40887342322749021</v>
      </c>
      <c r="Q24" s="6">
        <f t="shared" si="8"/>
        <v>4.3497172683775554E-4</v>
      </c>
      <c r="R24" s="6">
        <f t="shared" si="9"/>
        <v>0</v>
      </c>
      <c r="S24" s="6">
        <f t="shared" si="10"/>
        <v>0</v>
      </c>
      <c r="T24" s="6">
        <f t="shared" si="11"/>
        <v>0</v>
      </c>
      <c r="U24" s="6">
        <f t="shared" si="12"/>
        <v>0</v>
      </c>
      <c r="V24" s="6">
        <f t="shared" si="13"/>
        <v>0</v>
      </c>
      <c r="W24" s="6">
        <f>SUMIFS('Pres Converted'!N$2:N$10000,'Pres Converted'!$D$2:$D$10000,W$1,'Pres Converted'!$C$2:$C$10000,$A24)</f>
        <v>195</v>
      </c>
      <c r="X24" s="6">
        <f>SUMIFS('Pres Converted'!I$2:I$10000,'Pres Converted'!$D$2:$D$10000,X$1,'Pres Converted'!$C$2:$C$10000,$A24)</f>
        <v>14</v>
      </c>
      <c r="Y24" s="6">
        <f>SUMIFS('Pres Converted'!J$2:J$10000,'Pres Converted'!$D$2:$D$10000,Y$1,'Pres Converted'!$C$2:$C$10000,$A24)</f>
        <v>72</v>
      </c>
      <c r="Z24" s="6">
        <f>SUMIFS('Pres Converted'!K$2:K$10000,'Pres Converted'!$D$2:$D$10000,Z$1,'Pres Converted'!$C$2:$C$10000,$A24)</f>
        <v>7</v>
      </c>
      <c r="AA24" s="6">
        <f>SUMIFS('Pres Converted'!L$2:L$10000,'Pres Converted'!$D$2:$D$10000,AA$1,'Pres Converted'!$C$2:$C$10000,$A24)</f>
        <v>100</v>
      </c>
      <c r="AB24" s="6">
        <f>SUMIFS('Pres Converted'!M$2:M$10000,'Pres Converted'!$D$2:$D$10000,AB$1,'Pres Converted'!$C$2:$C$10000,$A24)</f>
        <v>2</v>
      </c>
      <c r="AC24" s="6"/>
      <c r="AD24" s="6"/>
      <c r="AE24" s="6"/>
      <c r="AF24" s="6"/>
      <c r="AG24" s="6"/>
      <c r="AH24" s="6">
        <f t="shared" si="1"/>
        <v>7.179487179487179E-2</v>
      </c>
      <c r="AI24" s="6">
        <f t="shared" si="14"/>
        <v>0.36923076923076925</v>
      </c>
      <c r="AJ24" s="6">
        <f t="shared" si="15"/>
        <v>3.5897435897435895E-2</v>
      </c>
      <c r="AK24" s="6">
        <f t="shared" si="16"/>
        <v>0.51282051282051277</v>
      </c>
      <c r="AL24" s="6">
        <f t="shared" si="17"/>
        <v>1.0256410256410256E-2</v>
      </c>
      <c r="AM24" s="6">
        <f t="shared" si="18"/>
        <v>0</v>
      </c>
      <c r="AN24" s="6">
        <f t="shared" si="19"/>
        <v>0</v>
      </c>
      <c r="AO24" s="6">
        <f t="shared" si="20"/>
        <v>0</v>
      </c>
      <c r="AP24" s="6">
        <f t="shared" si="21"/>
        <v>0</v>
      </c>
      <c r="AQ24" s="6">
        <f t="shared" si="22"/>
        <v>0</v>
      </c>
      <c r="AR24" s="6">
        <f>SUMIFS('Pres Converted'!N$2:N$10000,'Pres Converted'!$D$2:$D$10000,AR$1,'Pres Converted'!$C$2:$C$10000,$A24)</f>
        <v>103</v>
      </c>
      <c r="AS24" s="6">
        <f>SUMIFS('Pres Converted'!I$2:I$10000,'Pres Converted'!$D$2:$D$10000,AS$1,'Pres Converted'!$C$2:$C$10000,$A24)</f>
        <v>11</v>
      </c>
      <c r="AT24" s="6">
        <f>SUMIFS('Pres Converted'!J$2:J$10000,'Pres Converted'!$D$2:$D$10000,AT$1,'Pres Converted'!$C$2:$C$10000,$A24)</f>
        <v>42</v>
      </c>
      <c r="AU24" s="6">
        <f>SUMIFS('Pres Converted'!K$2:K$10000,'Pres Converted'!$D$2:$D$10000,AU$1,'Pres Converted'!$C$2:$C$10000,$A24)</f>
        <v>8</v>
      </c>
      <c r="AV24" s="6">
        <f>SUMIFS('Pres Converted'!L$2:L$10000,'Pres Converted'!$D$2:$D$10000,AV$1,'Pres Converted'!$C$2:$C$10000,$A24)</f>
        <v>41</v>
      </c>
      <c r="AW24" s="6">
        <f>SUMIFS('Pres Converted'!M$2:M$10000,'Pres Converted'!$D$2:$D$10000,AW$1,'Pres Converted'!$C$2:$C$10000,$A24)</f>
        <v>1</v>
      </c>
      <c r="AX24" s="6"/>
      <c r="AY24" s="6"/>
      <c r="AZ24" s="6"/>
      <c r="BA24" s="6"/>
      <c r="BB24" s="6"/>
      <c r="BC24" s="6">
        <f t="shared" si="2"/>
        <v>0.10679611650485436</v>
      </c>
      <c r="BD24" s="6">
        <f t="shared" si="23"/>
        <v>0.40776699029126212</v>
      </c>
      <c r="BE24" s="6">
        <f t="shared" si="24"/>
        <v>7.7669902912621352E-2</v>
      </c>
      <c r="BF24" s="6">
        <f t="shared" si="25"/>
        <v>0.39805825242718446</v>
      </c>
      <c r="BG24" s="6">
        <f t="shared" si="26"/>
        <v>9.7087378640776691E-3</v>
      </c>
      <c r="BH24" s="6">
        <f t="shared" si="27"/>
        <v>0</v>
      </c>
      <c r="BI24" s="6">
        <f t="shared" si="28"/>
        <v>0</v>
      </c>
      <c r="BJ24" s="6">
        <f t="shared" si="29"/>
        <v>0</v>
      </c>
      <c r="BK24" s="6">
        <f t="shared" si="30"/>
        <v>0</v>
      </c>
      <c r="BL24" s="6">
        <f t="shared" si="31"/>
        <v>0</v>
      </c>
      <c r="BM24" s="6">
        <f t="shared" si="32"/>
        <v>2597</v>
      </c>
      <c r="BN24" s="6">
        <f t="shared" si="32"/>
        <v>202</v>
      </c>
      <c r="BO24" s="6">
        <f t="shared" si="32"/>
        <v>1193</v>
      </c>
      <c r="BP24" s="6">
        <f t="shared" si="32"/>
        <v>117</v>
      </c>
      <c r="BQ24" s="6">
        <f t="shared" si="32"/>
        <v>1081</v>
      </c>
      <c r="BR24" s="6">
        <f t="shared" si="32"/>
        <v>4</v>
      </c>
      <c r="BS24" s="6">
        <f t="shared" si="32"/>
        <v>0</v>
      </c>
      <c r="BT24" s="6">
        <f t="shared" si="32"/>
        <v>0</v>
      </c>
      <c r="BU24" s="6">
        <f t="shared" si="32"/>
        <v>0</v>
      </c>
      <c r="BV24" s="6">
        <f t="shared" si="32"/>
        <v>0</v>
      </c>
      <c r="BW24" s="6">
        <f t="shared" si="32"/>
        <v>0</v>
      </c>
      <c r="BX24" s="6">
        <f t="shared" si="4"/>
        <v>7.7782056218713896E-2</v>
      </c>
      <c r="BY24" s="6">
        <f t="shared" si="33"/>
        <v>0.4593762033115133</v>
      </c>
      <c r="BZ24" s="6">
        <f t="shared" si="34"/>
        <v>4.5051983057373894E-2</v>
      </c>
      <c r="CA24" s="6">
        <f t="shared" si="35"/>
        <v>0.41624951867539467</v>
      </c>
      <c r="CB24" s="6">
        <f t="shared" si="36"/>
        <v>1.5402387370042356E-3</v>
      </c>
      <c r="CC24" s="6">
        <f t="shared" si="37"/>
        <v>0</v>
      </c>
      <c r="CD24" s="6">
        <f t="shared" si="38"/>
        <v>0</v>
      </c>
      <c r="CE24" s="6">
        <f t="shared" si="39"/>
        <v>0</v>
      </c>
      <c r="CF24" s="6">
        <f t="shared" si="40"/>
        <v>0</v>
      </c>
      <c r="CG24" s="6">
        <f t="shared" si="41"/>
        <v>0</v>
      </c>
      <c r="CH24" s="7">
        <f t="shared" si="42"/>
        <v>2.4593762033115132</v>
      </c>
    </row>
    <row r="25" spans="1:86" x14ac:dyDescent="0.3">
      <c r="A25" t="s">
        <v>40</v>
      </c>
      <c r="B25" s="6">
        <f t="shared" ref="B25:L25" si="44">SUM(B3:B24)</f>
        <v>131051</v>
      </c>
      <c r="C25" s="6">
        <f t="shared" si="44"/>
        <v>8776</v>
      </c>
      <c r="D25" s="6">
        <f t="shared" si="44"/>
        <v>34675</v>
      </c>
      <c r="E25" s="6">
        <f t="shared" si="44"/>
        <v>15435</v>
      </c>
      <c r="F25" s="6">
        <f t="shared" si="44"/>
        <v>71497</v>
      </c>
      <c r="G25" s="6">
        <f t="shared" si="44"/>
        <v>668</v>
      </c>
      <c r="H25" s="6">
        <f t="shared" si="44"/>
        <v>0</v>
      </c>
      <c r="I25" s="6">
        <f t="shared" si="44"/>
        <v>0</v>
      </c>
      <c r="J25" s="6">
        <f t="shared" si="44"/>
        <v>0</v>
      </c>
      <c r="K25" s="6">
        <f t="shared" si="44"/>
        <v>0</v>
      </c>
      <c r="L25" s="6">
        <f t="shared" si="44"/>
        <v>0</v>
      </c>
      <c r="M25" s="6">
        <f t="shared" ref="M25" si="45">C25/B25</f>
        <v>6.6966295564322292E-2</v>
      </c>
      <c r="N25" s="6">
        <f t="shared" ref="N25" si="46">D25/B25</f>
        <v>0.26459164752653547</v>
      </c>
      <c r="O25" s="6">
        <f t="shared" ref="O25" si="47">E25/B25</f>
        <v>0.1177785747533403</v>
      </c>
      <c r="P25" s="6">
        <f t="shared" ref="P25" si="48">F25/B25</f>
        <v>0.54556622994101533</v>
      </c>
      <c r="Q25" s="6">
        <f t="shared" ref="Q25" si="49">G25/B25</f>
        <v>5.0972522147866095E-3</v>
      </c>
      <c r="R25" s="6">
        <f t="shared" ref="R25" si="50">H25/B25</f>
        <v>0</v>
      </c>
      <c r="S25" s="6">
        <f t="shared" ref="S25" si="51">I25/B25</f>
        <v>0</v>
      </c>
      <c r="T25" s="6">
        <f t="shared" ref="T25" si="52">J25/B25</f>
        <v>0</v>
      </c>
      <c r="U25" s="6">
        <f t="shared" ref="U25" si="53">K25/B25</f>
        <v>0</v>
      </c>
      <c r="V25" s="6">
        <f t="shared" ref="V25" si="54">L25/B25</f>
        <v>0</v>
      </c>
      <c r="W25" s="6">
        <f t="shared" ref="W25:AG25" si="55">SUM(W3:W24)</f>
        <v>20135</v>
      </c>
      <c r="X25" s="6">
        <f t="shared" si="55"/>
        <v>1805</v>
      </c>
      <c r="Y25" s="6">
        <f t="shared" si="55"/>
        <v>5027</v>
      </c>
      <c r="Z25" s="6">
        <f t="shared" si="55"/>
        <v>1791</v>
      </c>
      <c r="AA25" s="6">
        <f t="shared" si="55"/>
        <v>11375</v>
      </c>
      <c r="AB25" s="6">
        <f t="shared" si="55"/>
        <v>137</v>
      </c>
      <c r="AC25" s="6">
        <f t="shared" si="55"/>
        <v>0</v>
      </c>
      <c r="AD25" s="6">
        <f t="shared" si="55"/>
        <v>0</v>
      </c>
      <c r="AE25" s="6">
        <f t="shared" si="55"/>
        <v>0</v>
      </c>
      <c r="AF25" s="6">
        <f t="shared" si="55"/>
        <v>0</v>
      </c>
      <c r="AG25" s="6">
        <f t="shared" si="55"/>
        <v>0</v>
      </c>
      <c r="AH25" s="6">
        <f t="shared" ref="AH25" si="56">X25/W25</f>
        <v>8.9644896945617086E-2</v>
      </c>
      <c r="AI25" s="6">
        <f t="shared" ref="AI25" si="57">Y25/W25</f>
        <v>0.24966476285075739</v>
      </c>
      <c r="AJ25" s="6">
        <f t="shared" ref="AJ25" si="58">Z25/W25</f>
        <v>8.894959026570648E-2</v>
      </c>
      <c r="AK25" s="6">
        <f t="shared" ref="AK25" si="59">AA25/W25</f>
        <v>0.56493667742736531</v>
      </c>
      <c r="AL25" s="6">
        <f t="shared" ref="AL25" si="60">AB25/W25</f>
        <v>6.804072510553762E-3</v>
      </c>
      <c r="AM25" s="6">
        <f t="shared" ref="AM25" si="61">AC25/W25</f>
        <v>0</v>
      </c>
      <c r="AN25" s="6">
        <f t="shared" ref="AN25" si="62">AD25/W25</f>
        <v>0</v>
      </c>
      <c r="AO25" s="6">
        <f t="shared" ref="AO25" si="63">AE25/W25</f>
        <v>0</v>
      </c>
      <c r="AP25" s="6">
        <f t="shared" ref="AP25" si="64">AF25/W25</f>
        <v>0</v>
      </c>
      <c r="AQ25" s="6">
        <f t="shared" ref="AQ25" si="65">AG25/W25</f>
        <v>0</v>
      </c>
      <c r="AR25" s="6">
        <f t="shared" ref="AR25:BB25" si="66">SUM(AR3:AR24)</f>
        <v>7259</v>
      </c>
      <c r="AS25" s="6">
        <f t="shared" si="66"/>
        <v>574</v>
      </c>
      <c r="AT25" s="6">
        <f t="shared" si="66"/>
        <v>2140</v>
      </c>
      <c r="AU25" s="6">
        <f t="shared" si="66"/>
        <v>1253</v>
      </c>
      <c r="AV25" s="6">
        <f t="shared" si="66"/>
        <v>3240</v>
      </c>
      <c r="AW25" s="6">
        <f t="shared" si="66"/>
        <v>52</v>
      </c>
      <c r="AX25" s="6">
        <f t="shared" si="66"/>
        <v>0</v>
      </c>
      <c r="AY25" s="6">
        <f t="shared" si="66"/>
        <v>0</v>
      </c>
      <c r="AZ25" s="6">
        <f t="shared" si="66"/>
        <v>0</v>
      </c>
      <c r="BA25" s="6">
        <f t="shared" si="66"/>
        <v>0</v>
      </c>
      <c r="BB25" s="6">
        <f t="shared" si="66"/>
        <v>0</v>
      </c>
      <c r="BC25" s="6">
        <f t="shared" si="2"/>
        <v>7.9074252651880422E-2</v>
      </c>
      <c r="BD25" s="6">
        <f t="shared" si="23"/>
        <v>0.29480644716903154</v>
      </c>
      <c r="BE25" s="6">
        <f t="shared" si="24"/>
        <v>0.17261330761812921</v>
      </c>
      <c r="BF25" s="6">
        <f t="shared" si="25"/>
        <v>0.44634247141479544</v>
      </c>
      <c r="BG25" s="6">
        <f t="shared" si="26"/>
        <v>7.1635211461633834E-3</v>
      </c>
      <c r="BH25" s="6">
        <f t="shared" si="27"/>
        <v>0</v>
      </c>
      <c r="BI25" s="6">
        <f t="shared" si="27"/>
        <v>0</v>
      </c>
      <c r="BJ25" s="6">
        <f t="shared" si="27"/>
        <v>0</v>
      </c>
      <c r="BK25" s="6">
        <f t="shared" si="27"/>
        <v>0</v>
      </c>
      <c r="BL25" s="6">
        <f t="shared" si="27"/>
        <v>0</v>
      </c>
      <c r="BM25" s="6">
        <f t="shared" ref="BM25:BW25" si="67">SUM(BM3:BM24)</f>
        <v>158445</v>
      </c>
      <c r="BN25" s="6">
        <f t="shared" si="67"/>
        <v>11155</v>
      </c>
      <c r="BO25" s="6">
        <f t="shared" si="67"/>
        <v>41842</v>
      </c>
      <c r="BP25" s="6">
        <f t="shared" si="67"/>
        <v>18479</v>
      </c>
      <c r="BQ25" s="6">
        <f t="shared" si="67"/>
        <v>86112</v>
      </c>
      <c r="BR25" s="6">
        <f t="shared" si="67"/>
        <v>857</v>
      </c>
      <c r="BS25" s="6">
        <f t="shared" si="67"/>
        <v>0</v>
      </c>
      <c r="BT25" s="6">
        <f t="shared" si="67"/>
        <v>0</v>
      </c>
      <c r="BU25" s="6">
        <f t="shared" si="67"/>
        <v>0</v>
      </c>
      <c r="BV25" s="6">
        <f t="shared" si="67"/>
        <v>0</v>
      </c>
      <c r="BW25" s="6">
        <f t="shared" si="67"/>
        <v>0</v>
      </c>
      <c r="BX25" s="6">
        <f t="shared" si="4"/>
        <v>7.0402978951686707E-2</v>
      </c>
      <c r="BY25" s="6">
        <f t="shared" si="33"/>
        <v>0.2640790179557575</v>
      </c>
      <c r="BZ25" s="6">
        <f t="shared" si="34"/>
        <v>0.1166272208021711</v>
      </c>
      <c r="CA25" s="6">
        <f t="shared" si="35"/>
        <v>0.54348196535075266</v>
      </c>
      <c r="CB25" s="6">
        <f t="shared" si="36"/>
        <v>5.4088169396320487E-3</v>
      </c>
      <c r="CC25" s="6">
        <f t="shared" si="37"/>
        <v>0</v>
      </c>
      <c r="CD25" s="6">
        <f t="shared" si="38"/>
        <v>0</v>
      </c>
      <c r="CE25" s="6">
        <f t="shared" si="39"/>
        <v>0</v>
      </c>
      <c r="CF25" s="6">
        <f t="shared" si="40"/>
        <v>0</v>
      </c>
      <c r="CG25" s="6">
        <f t="shared" si="41"/>
        <v>0</v>
      </c>
      <c r="CH25" s="7">
        <f t="shared" si="42"/>
        <v>0.54348196535075266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33D0-2469-469E-BF3F-7D1FC2C3A23F}">
  <dimension ref="A1:XFD176"/>
  <sheetViews>
    <sheetView topLeftCell="K1" workbookViewId="0">
      <selection activeCell="X1" sqref="X1"/>
    </sheetView>
  </sheetViews>
  <sheetFormatPr defaultRowHeight="14.4" x14ac:dyDescent="0.3"/>
  <sheetData>
    <row r="1" spans="1:149" x14ac:dyDescent="0.3">
      <c r="A1" s="8" t="s">
        <v>472</v>
      </c>
      <c r="B1" t="s">
        <v>473</v>
      </c>
      <c r="C1" t="s">
        <v>474</v>
      </c>
      <c r="D1" t="s">
        <v>457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4"/>
      <c r="L1" s="4"/>
      <c r="M1" s="5"/>
      <c r="N1" s="4"/>
      <c r="O1" t="s">
        <v>468</v>
      </c>
      <c r="P1" t="s">
        <v>469</v>
      </c>
      <c r="Q1" t="s">
        <v>470</v>
      </c>
      <c r="R1" t="s">
        <v>459</v>
      </c>
      <c r="S1" t="s">
        <v>458</v>
      </c>
      <c r="T1" s="4"/>
      <c r="U1" s="4"/>
      <c r="V1" s="4"/>
      <c r="W1" s="4"/>
      <c r="X1" s="4"/>
      <c r="Y1" s="3" t="s">
        <v>534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t="s">
        <v>9</v>
      </c>
      <c r="AU1" t="s">
        <v>430</v>
      </c>
      <c r="AV1" s="6"/>
      <c r="AW1" s="6"/>
      <c r="AX1" s="6"/>
      <c r="AY1" s="6"/>
      <c r="AZ1" s="6"/>
      <c r="BA1" s="6"/>
      <c r="BB1" s="6"/>
      <c r="BC1" s="6"/>
      <c r="BD1" s="6"/>
      <c r="BF1" t="s">
        <v>514</v>
      </c>
      <c r="BG1" t="s">
        <v>41</v>
      </c>
      <c r="BH1" t="s">
        <v>41</v>
      </c>
      <c r="BI1" t="s">
        <v>41</v>
      </c>
      <c r="BJ1" t="s">
        <v>41</v>
      </c>
      <c r="BK1" t="s">
        <v>41</v>
      </c>
      <c r="BL1" t="s">
        <v>41</v>
      </c>
      <c r="BM1" t="s">
        <v>41</v>
      </c>
      <c r="BN1" t="s">
        <v>41</v>
      </c>
      <c r="BO1" t="s">
        <v>41</v>
      </c>
      <c r="BP1" s="2" t="s">
        <v>41</v>
      </c>
      <c r="BQ1" s="2" t="s">
        <v>41</v>
      </c>
      <c r="BR1" t="s">
        <v>515</v>
      </c>
      <c r="BS1" t="s">
        <v>42</v>
      </c>
      <c r="BT1" t="s">
        <v>42</v>
      </c>
      <c r="BU1" t="s">
        <v>42</v>
      </c>
      <c r="BV1" t="s">
        <v>42</v>
      </c>
      <c r="BW1" t="s">
        <v>42</v>
      </c>
      <c r="BX1" t="s">
        <v>42</v>
      </c>
      <c r="BY1" t="s">
        <v>42</v>
      </c>
      <c r="BZ1" t="s">
        <v>42</v>
      </c>
      <c r="CA1" t="s">
        <v>42</v>
      </c>
      <c r="CB1" s="3" t="s">
        <v>42</v>
      </c>
      <c r="CC1" s="3" t="s">
        <v>42</v>
      </c>
      <c r="CD1" t="s">
        <v>43</v>
      </c>
      <c r="CE1" t="s">
        <v>43</v>
      </c>
      <c r="CF1" t="s">
        <v>43</v>
      </c>
      <c r="CG1" t="s">
        <v>43</v>
      </c>
      <c r="CH1" t="s">
        <v>43</v>
      </c>
      <c r="CI1" t="s">
        <v>43</v>
      </c>
      <c r="CJ1" t="s">
        <v>43</v>
      </c>
      <c r="CK1" t="s">
        <v>43</v>
      </c>
      <c r="CL1" t="s">
        <v>43</v>
      </c>
      <c r="CM1" s="3" t="s">
        <v>43</v>
      </c>
      <c r="CN1" s="3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44</v>
      </c>
      <c r="CW1" s="2" t="s">
        <v>44</v>
      </c>
      <c r="CX1" s="2" t="s">
        <v>44</v>
      </c>
      <c r="CY1" s="2" t="s">
        <v>44</v>
      </c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</row>
    <row r="2" spans="1:149" x14ac:dyDescent="0.3">
      <c r="A2" t="s">
        <v>475</v>
      </c>
      <c r="B2" t="s">
        <v>445</v>
      </c>
      <c r="C2" t="s">
        <v>445</v>
      </c>
      <c r="D2" s="6">
        <f>SUMIFS('Pres Converted'!N$2:N$10000,'Pres Converted'!$D$2:$D$10000,"ED",'Pres Converted'!$E$2:$E$10000,$C2)</f>
        <v>335</v>
      </c>
      <c r="E2" s="6">
        <f>SUMIFS('Pres Converted'!I$2:I$10000,'Pres Converted'!$D$2:$D$10000,"ED",'Pres Converted'!$E$2:$E$10000,$C2)</f>
        <v>46</v>
      </c>
      <c r="F2" s="6">
        <f>SUMIFS('Pres Converted'!J$2:J$10000,'Pres Converted'!$D$2:$D$10000,"ED",'Pres Converted'!$E$2:$E$10000,$C2)</f>
        <v>115</v>
      </c>
      <c r="G2" s="6">
        <f>SUMIFS('Pres Converted'!K$2:K$10000,'Pres Converted'!$D$2:$D$10000,"ED",'Pres Converted'!$E$2:$E$10000,$C2)</f>
        <v>17</v>
      </c>
      <c r="H2" s="6">
        <f>SUMIFS('Pres Converted'!L$2:L$10000,'Pres Converted'!$D$2:$D$10000,"ED",'Pres Converted'!$E$2:$E$10000,$C2)</f>
        <v>156</v>
      </c>
      <c r="I2" s="6">
        <f>SUMIFS('Pres Converted'!M$2:M$10000,'Pres Converted'!$D$2:$D$10000,"ED",'Pres Converted'!$E$2:$E$10000,$C2)</f>
        <v>1</v>
      </c>
      <c r="J2" s="6"/>
      <c r="K2" s="6"/>
      <c r="L2" s="6"/>
      <c r="M2" s="6"/>
      <c r="N2" s="6"/>
      <c r="O2" s="6">
        <f>E2/$D2</f>
        <v>0.1373134328358209</v>
      </c>
      <c r="P2" s="6">
        <f t="shared" ref="P2:P31" si="0">F2/$D2</f>
        <v>0.34328358208955223</v>
      </c>
      <c r="Q2" s="6">
        <f t="shared" ref="Q2:Q31" si="1">G2/$D2</f>
        <v>5.0746268656716415E-2</v>
      </c>
      <c r="R2" s="6">
        <f t="shared" ref="R2:R31" si="2">H2/$D2</f>
        <v>0.46567164179104475</v>
      </c>
      <c r="S2" s="6">
        <f t="shared" ref="S2:S31" si="3">I2/$D2</f>
        <v>2.9850746268656717E-3</v>
      </c>
      <c r="T2" s="6">
        <f t="shared" ref="T2:T31" si="4">J2/$D2</f>
        <v>0</v>
      </c>
      <c r="U2" s="6">
        <f t="shared" ref="U2:U31" si="5">K2/$D2</f>
        <v>0</v>
      </c>
      <c r="V2" s="6">
        <f t="shared" ref="V2:V31" si="6">L2/$D2</f>
        <v>0</v>
      </c>
      <c r="W2" s="6">
        <f t="shared" ref="W2:W31" si="7">M2/$D2</f>
        <v>0</v>
      </c>
      <c r="X2" s="6">
        <f t="shared" ref="X2:X31" si="8">N2/$D2</f>
        <v>0</v>
      </c>
      <c r="Y2" s="7">
        <f t="shared" ref="Y2:Y31" si="9">IF(D2=0,10,IF(MAX(E2:N2)=LARGE(E2:N2,2),9,IF(H2=MAX(E2:N2),R2,IF(E2=MAX(E2:N2),O2+1,IF(F2=MAX(E2:N2),P2+2,IF(G2=MAX(E2:N2),Q2+3,-1))))))</f>
        <v>0.46567164179104475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>
        <v>1</v>
      </c>
      <c r="AU2" t="s">
        <v>431</v>
      </c>
      <c r="AV2" s="6"/>
      <c r="AW2" s="6"/>
      <c r="AX2" s="6"/>
      <c r="AY2" s="6"/>
      <c r="AZ2" s="6"/>
      <c r="BA2" s="6"/>
      <c r="BB2" s="6"/>
      <c r="BC2" s="6"/>
      <c r="BD2" s="6"/>
      <c r="BE2" t="s">
        <v>9</v>
      </c>
      <c r="BF2" t="s">
        <v>430</v>
      </c>
      <c r="BG2" t="s">
        <v>516</v>
      </c>
      <c r="BH2" t="s">
        <v>4</v>
      </c>
      <c r="BI2" t="s">
        <v>5</v>
      </c>
      <c r="BJ2" t="s">
        <v>6</v>
      </c>
      <c r="BK2" t="s">
        <v>7</v>
      </c>
      <c r="BL2" t="s">
        <v>8</v>
      </c>
      <c r="BN2" s="4"/>
      <c r="BO2" s="4"/>
      <c r="BP2" s="5"/>
      <c r="BQ2" s="4"/>
      <c r="BR2" t="s">
        <v>517</v>
      </c>
      <c r="BS2" t="s">
        <v>518</v>
      </c>
      <c r="BT2" t="s">
        <v>4</v>
      </c>
      <c r="BU2" t="s">
        <v>5</v>
      </c>
      <c r="BV2" t="s">
        <v>6</v>
      </c>
      <c r="BW2" t="s">
        <v>7</v>
      </c>
      <c r="BX2" t="s">
        <v>8</v>
      </c>
      <c r="BZ2" s="4"/>
      <c r="CA2" s="4"/>
      <c r="CB2" s="5"/>
      <c r="CC2" s="4"/>
      <c r="CD2" t="s">
        <v>519</v>
      </c>
      <c r="CE2" t="s">
        <v>4</v>
      </c>
      <c r="CF2" t="s">
        <v>5</v>
      </c>
      <c r="CG2" t="s">
        <v>6</v>
      </c>
      <c r="CH2" t="s">
        <v>7</v>
      </c>
      <c r="CI2" t="s">
        <v>8</v>
      </c>
      <c r="CK2" s="4"/>
      <c r="CL2" s="4"/>
      <c r="CM2" s="5"/>
      <c r="CN2" s="4"/>
      <c r="CO2" t="s">
        <v>520</v>
      </c>
      <c r="CP2" t="s">
        <v>4</v>
      </c>
      <c r="CQ2" t="s">
        <v>5</v>
      </c>
      <c r="CR2" t="s">
        <v>6</v>
      </c>
      <c r="CS2" t="s">
        <v>7</v>
      </c>
      <c r="CT2" t="s">
        <v>8</v>
      </c>
      <c r="CV2" s="4"/>
      <c r="CW2" s="4"/>
      <c r="CX2" s="5"/>
      <c r="CY2" s="4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</row>
    <row r="3" spans="1:149" x14ac:dyDescent="0.3">
      <c r="A3" t="s">
        <v>476</v>
      </c>
      <c r="B3" t="s">
        <v>444</v>
      </c>
      <c r="C3" t="s">
        <v>444</v>
      </c>
      <c r="D3" s="6">
        <f>SUMIFS('Pres Converted'!N$2:N$10000,'Pres Converted'!$D$2:$D$10000,"ED",'Pres Converted'!$E$2:$E$10000,$C3)</f>
        <v>758</v>
      </c>
      <c r="E3" s="6">
        <f>SUMIFS('Pres Converted'!I$2:I$10000,'Pres Converted'!$D$2:$D$10000,"ED",'Pres Converted'!$E$2:$E$10000,$C3)</f>
        <v>99</v>
      </c>
      <c r="F3" s="6">
        <f>SUMIFS('Pres Converted'!J$2:J$10000,'Pres Converted'!$D$2:$D$10000,"ED",'Pres Converted'!$E$2:$E$10000,$C3)</f>
        <v>282</v>
      </c>
      <c r="G3" s="6">
        <f>SUMIFS('Pres Converted'!K$2:K$10000,'Pres Converted'!$D$2:$D$10000,"ED",'Pres Converted'!$E$2:$E$10000,$C3)</f>
        <v>22</v>
      </c>
      <c r="H3" s="6">
        <f>SUMIFS('Pres Converted'!L$2:L$10000,'Pres Converted'!$D$2:$D$10000,"ED",'Pres Converted'!$E$2:$E$10000,$C3)</f>
        <v>354</v>
      </c>
      <c r="I3" s="6">
        <f>SUMIFS('Pres Converted'!M$2:M$10000,'Pres Converted'!$D$2:$D$10000,"ED",'Pres Converted'!$E$2:$E$10000,$C3)</f>
        <v>1</v>
      </c>
      <c r="J3" s="6"/>
      <c r="K3" s="6"/>
      <c r="L3" s="6"/>
      <c r="M3" s="6"/>
      <c r="N3" s="6"/>
      <c r="O3" s="6">
        <f t="shared" ref="O3:O31" si="10">E3/$D3</f>
        <v>0.13060686015831136</v>
      </c>
      <c r="P3" s="6">
        <f t="shared" si="0"/>
        <v>0.37203166226912932</v>
      </c>
      <c r="Q3" s="6">
        <f t="shared" si="1"/>
        <v>2.9023746701846966E-2</v>
      </c>
      <c r="R3" s="6">
        <f t="shared" si="2"/>
        <v>0.46701846965699206</v>
      </c>
      <c r="S3" s="6">
        <f t="shared" si="3"/>
        <v>1.3192612137203166E-3</v>
      </c>
      <c r="T3" s="6">
        <f t="shared" si="4"/>
        <v>0</v>
      </c>
      <c r="U3" s="6">
        <f t="shared" si="5"/>
        <v>0</v>
      </c>
      <c r="V3" s="6">
        <f t="shared" si="6"/>
        <v>0</v>
      </c>
      <c r="W3" s="6">
        <f t="shared" si="7"/>
        <v>0</v>
      </c>
      <c r="X3" s="6">
        <f t="shared" si="8"/>
        <v>0</v>
      </c>
      <c r="Y3" s="7">
        <f t="shared" si="9"/>
        <v>0.46701846965699206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>
        <v>1</v>
      </c>
      <c r="AU3" t="s">
        <v>432</v>
      </c>
      <c r="AV3" s="6"/>
      <c r="AW3" s="6"/>
      <c r="AX3" s="6"/>
      <c r="AY3" s="6"/>
      <c r="AZ3" s="6"/>
      <c r="BA3" s="6">
        <v>1</v>
      </c>
      <c r="BB3" s="6">
        <f t="shared" ref="BB3:BB42" si="11">SUMIF($BE$3:$BE$68,$BA3,$BR$3:$BR$68)</f>
        <v>1</v>
      </c>
      <c r="BC3" s="6"/>
      <c r="BD3" s="6"/>
      <c r="BE3">
        <v>1</v>
      </c>
      <c r="BF3" t="s">
        <v>431</v>
      </c>
      <c r="BG3">
        <f>SUMIFS('Pres Converted'!$N$2:$N$10000,'Pres Converted'!$E$2:$E$10000,$BF3,'Pres Converted'!$D$2:$D$10000,"ED",'Pres Converted'!$C$2:$C$10000,$BE3)</f>
        <v>3929</v>
      </c>
      <c r="BH3">
        <f>SUMIFS('Pres Converted'!I$2:I$10000,'Pres Converted'!$E$2:$E$10000,$BF3,'Pres Converted'!$D$2:$D$10000,"ED",'Pres Converted'!$C$2:$C$10000,$BE3)</f>
        <v>266</v>
      </c>
      <c r="BI3">
        <f>SUMIFS('Pres Converted'!J$2:J$10000,'Pres Converted'!$E$2:$E$10000,$BF3,'Pres Converted'!$D$2:$D$10000,"ED",'Pres Converted'!$C$2:$C$10000,$BE3)</f>
        <v>1096</v>
      </c>
      <c r="BJ3">
        <f>SUMIFS('Pres Converted'!K$2:K$10000,'Pres Converted'!$E$2:$E$10000,$BF3,'Pres Converted'!$D$2:$D$10000,"ED",'Pres Converted'!$C$2:$C$10000,$BE3)</f>
        <v>271</v>
      </c>
      <c r="BK3">
        <f>SUMIFS('Pres Converted'!L$2:L$10000,'Pres Converted'!$E$2:$E$10000,$BF3,'Pres Converted'!$D$2:$D$10000,"ED",'Pres Converted'!$C$2:$C$10000,$BE3)</f>
        <v>2288</v>
      </c>
      <c r="BL3">
        <f>SUMIFS('Pres Converted'!M$2:M$10000,'Pres Converted'!$E$2:$E$10000,$BF3,'Pres Converted'!$D$2:$D$10000,"ED",'Pres Converted'!$C$2:$C$10000,$BE3)</f>
        <v>8</v>
      </c>
      <c r="BR3">
        <f>BG3/SUMIF('By HD'!$A$3:$A$42,$BE3,'By HD'!$B$3:$B$42)</f>
        <v>0.78974874371859294</v>
      </c>
      <c r="BS3">
        <f>$BR3*SUMIF('By HD'!$A$3:$A$42,$BE3,'By HD'!W$3:W$42)</f>
        <v>689.45065326633164</v>
      </c>
      <c r="BT3">
        <f>$BR3*SUMIF('By HD'!$A$3:$A$42,$BE3,'By HD'!X$3:X$42)</f>
        <v>54.492663316582913</v>
      </c>
      <c r="BU3">
        <f>$BR3*SUMIF('By HD'!$A$3:$A$42,$BE3,'By HD'!Y$3:Y$42)</f>
        <v>182.43195979899497</v>
      </c>
      <c r="BV3">
        <f>$BR3*SUMIF('By HD'!$A$3:$A$42,$BE3,'By HD'!Z$3:Z$42)</f>
        <v>44.225929648241205</v>
      </c>
      <c r="BW3">
        <f>$BR3*SUMIF('By HD'!$A$3:$A$42,$BE3,'By HD'!AA$3:AA$42)</f>
        <v>404.35135678391958</v>
      </c>
      <c r="BX3">
        <f>$BR3*SUMIF('By HD'!$A$3:$A$42,$BE3,'By HD'!AB$3:AB$42)</f>
        <v>3.9487437185929646</v>
      </c>
      <c r="CD3">
        <f>$BR3*SUMIF('By HD'!$A$3:$A$42,$BE3,'By HD'!AR$3:AR$42)</f>
        <v>208.49366834170854</v>
      </c>
      <c r="CE3">
        <f>$BR3*SUMIF('By HD'!$A$3:$A$42,$BE3,'By HD'!AS$3:AS$42)</f>
        <v>13.425728643216081</v>
      </c>
      <c r="CF3">
        <f>$BR3*SUMIF('By HD'!$A$3:$A$42,$BE3,'By HD'!AT$3:AT$42)</f>
        <v>57.651658291457288</v>
      </c>
      <c r="CG3">
        <f>$BR3*SUMIF('By HD'!$A$3:$A$42,$BE3,'By HD'!AU$3:AU$42)</f>
        <v>18.953969849246231</v>
      </c>
      <c r="CH3">
        <f>$BR3*SUMIF('By HD'!$A$3:$A$42,$BE3,'By HD'!AV$3:AV$42)</f>
        <v>116.88281407035176</v>
      </c>
      <c r="CI3">
        <f>$BR3*SUMIF('By HD'!$A$3:$A$42,$BE3,'By HD'!AW$3:AW$42)</f>
        <v>1.5794974874371859</v>
      </c>
      <c r="CO3">
        <f t="shared" ref="CO3" si="12">CD3+BS3+BG3</f>
        <v>4826.9443216080399</v>
      </c>
      <c r="CP3">
        <f t="shared" ref="CP3" si="13">CE3+BT3+BH3</f>
        <v>333.91839195979901</v>
      </c>
      <c r="CQ3">
        <f t="shared" ref="CQ3" si="14">CF3+BU3+BI3</f>
        <v>1336.0836180904523</v>
      </c>
      <c r="CR3">
        <f t="shared" ref="CR3" si="15">CG3+BV3+BJ3</f>
        <v>334.17989949748744</v>
      </c>
      <c r="CS3">
        <f t="shared" ref="CS3:CT3" si="16">CH3+BW3+BK3</f>
        <v>2809.2341708542713</v>
      </c>
      <c r="CT3">
        <f t="shared" si="16"/>
        <v>13.528241206030151</v>
      </c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</row>
    <row r="4" spans="1:149" x14ac:dyDescent="0.3">
      <c r="A4" t="s">
        <v>477</v>
      </c>
      <c r="B4" t="s">
        <v>442</v>
      </c>
      <c r="C4" t="s">
        <v>442</v>
      </c>
      <c r="D4" s="6">
        <f>SUMIFS('Pres Converted'!N$2:N$10000,'Pres Converted'!$D$2:$D$10000,"ED",'Pres Converted'!$E$2:$E$10000,$C4)</f>
        <v>55870</v>
      </c>
      <c r="E4" s="6">
        <f>SUMIFS('Pres Converted'!I$2:I$10000,'Pres Converted'!$D$2:$D$10000,"ED",'Pres Converted'!$E$2:$E$10000,$C4)</f>
        <v>3612</v>
      </c>
      <c r="F4" s="6">
        <f>SUMIFS('Pres Converted'!J$2:J$10000,'Pres Converted'!$D$2:$D$10000,"ED",'Pres Converted'!$E$2:$E$10000,$C4)</f>
        <v>12840</v>
      </c>
      <c r="G4" s="6">
        <f>SUMIFS('Pres Converted'!K$2:K$10000,'Pres Converted'!$D$2:$D$10000,"ED",'Pres Converted'!$E$2:$E$10000,$C4)</f>
        <v>5961</v>
      </c>
      <c r="H4" s="6">
        <f>SUMIFS('Pres Converted'!L$2:L$10000,'Pres Converted'!$D$2:$D$10000,"ED",'Pres Converted'!$E$2:$E$10000,$C4)</f>
        <v>33143</v>
      </c>
      <c r="I4" s="6">
        <f>SUMIFS('Pres Converted'!M$2:M$10000,'Pres Converted'!$D$2:$D$10000,"ED",'Pres Converted'!$E$2:$E$10000,$C4)</f>
        <v>314</v>
      </c>
      <c r="J4" s="6"/>
      <c r="K4" s="6"/>
      <c r="L4" s="6"/>
      <c r="M4" s="6"/>
      <c r="N4" s="6"/>
      <c r="O4" s="6">
        <f t="shared" si="10"/>
        <v>6.4650080544120275E-2</v>
      </c>
      <c r="P4" s="6">
        <f t="shared" si="0"/>
        <v>0.22981922319670664</v>
      </c>
      <c r="Q4" s="6">
        <f t="shared" si="1"/>
        <v>0.10669411132987291</v>
      </c>
      <c r="R4" s="6">
        <f t="shared" si="2"/>
        <v>0.59321639520315017</v>
      </c>
      <c r="S4" s="6">
        <f t="shared" si="3"/>
        <v>5.6201897261499911E-3</v>
      </c>
      <c r="T4" s="6">
        <f t="shared" si="4"/>
        <v>0</v>
      </c>
      <c r="U4" s="6">
        <f t="shared" si="5"/>
        <v>0</v>
      </c>
      <c r="V4" s="6">
        <f t="shared" si="6"/>
        <v>0</v>
      </c>
      <c r="W4" s="6">
        <f t="shared" si="7"/>
        <v>0</v>
      </c>
      <c r="X4" s="6">
        <f t="shared" si="8"/>
        <v>0</v>
      </c>
      <c r="Y4" s="7">
        <f t="shared" si="9"/>
        <v>0.59321639520315017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>
        <v>2</v>
      </c>
      <c r="AU4" t="s">
        <v>433</v>
      </c>
      <c r="AV4" s="6"/>
      <c r="AW4" s="6"/>
      <c r="AX4" s="6"/>
      <c r="AY4" s="6"/>
      <c r="AZ4" s="6"/>
      <c r="BA4" s="6">
        <f>BA3+1</f>
        <v>2</v>
      </c>
      <c r="BB4" s="6">
        <f t="shared" si="11"/>
        <v>1</v>
      </c>
      <c r="BC4" s="6"/>
      <c r="BD4" s="6"/>
      <c r="BE4">
        <v>1</v>
      </c>
      <c r="BF4" t="s">
        <v>432</v>
      </c>
      <c r="BG4">
        <f>SUMIFS('Pres Converted'!$N$2:$N$10000,'Pres Converted'!$E$2:$E$10000,$BF4,'Pres Converted'!$D$2:$D$10000,"ED",'Pres Converted'!$C$2:$C$10000,$BE4)</f>
        <v>1046</v>
      </c>
      <c r="BH4">
        <f>SUMIFS('Pres Converted'!I$2:I$10000,'Pres Converted'!$E$2:$E$10000,$BF4,'Pres Converted'!$D$2:$D$10000,"ED",'Pres Converted'!$C$2:$C$10000,$BE4)</f>
        <v>88</v>
      </c>
      <c r="BI4">
        <f>SUMIFS('Pres Converted'!J$2:J$10000,'Pres Converted'!$E$2:$E$10000,$BF4,'Pres Converted'!$D$2:$D$10000,"ED",'Pres Converted'!$C$2:$C$10000,$BE4)</f>
        <v>372</v>
      </c>
      <c r="BJ4">
        <f>SUMIFS('Pres Converted'!K$2:K$10000,'Pres Converted'!$E$2:$E$10000,$BF4,'Pres Converted'!$D$2:$D$10000,"ED",'Pres Converted'!$C$2:$C$10000,$BE4)</f>
        <v>54</v>
      </c>
      <c r="BK4">
        <f>SUMIFS('Pres Converted'!L$2:L$10000,'Pres Converted'!$E$2:$E$10000,$BF4,'Pres Converted'!$D$2:$D$10000,"ED",'Pres Converted'!$C$2:$C$10000,$BE4)</f>
        <v>525</v>
      </c>
      <c r="BL4">
        <f>SUMIFS('Pres Converted'!M$2:M$10000,'Pres Converted'!$E$2:$E$10000,$BF4,'Pres Converted'!$D$2:$D$10000,"ED",'Pres Converted'!$C$2:$C$10000,$BE4)</f>
        <v>7</v>
      </c>
      <c r="BR4">
        <f>BG4/SUMIF('By HD'!$A$3:$A$42,$BE4,'By HD'!$B$3:$B$42)</f>
        <v>0.21025125628140703</v>
      </c>
      <c r="BS4">
        <f>$BR4*SUMIF('By HD'!$A$3:$A$42,$BE4,'By HD'!W$3:W$42)</f>
        <v>183.54934673366833</v>
      </c>
      <c r="BT4">
        <f>$BR4*SUMIF('By HD'!$A$3:$A$42,$BE4,'By HD'!X$3:X$42)</f>
        <v>14.507336683417085</v>
      </c>
      <c r="BU4">
        <f>$BR4*SUMIF('By HD'!$A$3:$A$42,$BE4,'By HD'!Y$3:Y$42)</f>
        <v>48.568040201005026</v>
      </c>
      <c r="BV4">
        <f>$BR4*SUMIF('By HD'!$A$3:$A$42,$BE4,'By HD'!Z$3:Z$42)</f>
        <v>11.774070351758795</v>
      </c>
      <c r="BW4">
        <f>$BR4*SUMIF('By HD'!$A$3:$A$42,$BE4,'By HD'!AA$3:AA$42)</f>
        <v>107.6486432160804</v>
      </c>
      <c r="BX4">
        <f>$BR4*SUMIF('By HD'!$A$3:$A$42,$BE4,'By HD'!AB$3:AB$42)</f>
        <v>1.0512562814070352</v>
      </c>
      <c r="CD4">
        <f>$BR4*SUMIF('By HD'!$A$3:$A$42,$BE4,'By HD'!AR$3:AR$42)</f>
        <v>55.506331658291458</v>
      </c>
      <c r="CE4">
        <f>$BR4*SUMIF('By HD'!$A$3:$A$42,$BE4,'By HD'!AS$3:AS$42)</f>
        <v>3.5742713567839197</v>
      </c>
      <c r="CF4">
        <f>$BR4*SUMIF('By HD'!$A$3:$A$42,$BE4,'By HD'!AT$3:AT$42)</f>
        <v>15.348341708542714</v>
      </c>
      <c r="CG4">
        <f>$BR4*SUMIF('By HD'!$A$3:$A$42,$BE4,'By HD'!AU$3:AU$42)</f>
        <v>5.0460301507537686</v>
      </c>
      <c r="CH4">
        <f>$BR4*SUMIF('By HD'!$A$3:$A$42,$BE4,'By HD'!AV$3:AV$42)</f>
        <v>31.11718592964824</v>
      </c>
      <c r="CI4">
        <f>$BR4*SUMIF('By HD'!$A$3:$A$42,$BE4,'By HD'!AW$3:AW$42)</f>
        <v>0.42050251256281407</v>
      </c>
      <c r="CO4">
        <f t="shared" ref="CO4:CT18" si="17">CD4+BS4+BG4</f>
        <v>1285.0556783919599</v>
      </c>
      <c r="CP4">
        <f t="shared" si="17"/>
        <v>106.081608040201</v>
      </c>
      <c r="CQ4">
        <f t="shared" si="17"/>
        <v>435.91638190954774</v>
      </c>
      <c r="CR4">
        <f t="shared" si="17"/>
        <v>70.82010050251256</v>
      </c>
      <c r="CS4">
        <f t="shared" si="17"/>
        <v>663.76582914572862</v>
      </c>
      <c r="CT4">
        <f t="shared" si="17"/>
        <v>8.4717587939698493</v>
      </c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</row>
    <row r="5" spans="1:149" x14ac:dyDescent="0.3">
      <c r="A5" t="s">
        <v>478</v>
      </c>
      <c r="B5" t="s">
        <v>447</v>
      </c>
      <c r="C5" t="s">
        <v>447</v>
      </c>
      <c r="D5" s="6">
        <f>SUMIFS('Pres Converted'!N$2:N$10000,'Pres Converted'!$D$2:$D$10000,"ED",'Pres Converted'!$E$2:$E$10000,$C5)</f>
        <v>2950</v>
      </c>
      <c r="E5" s="6">
        <f>SUMIFS('Pres Converted'!I$2:I$10000,'Pres Converted'!$D$2:$D$10000,"ED",'Pres Converted'!$E$2:$E$10000,$C5)</f>
        <v>267</v>
      </c>
      <c r="F5" s="6">
        <f>SUMIFS('Pres Converted'!J$2:J$10000,'Pres Converted'!$D$2:$D$10000,"ED",'Pres Converted'!$E$2:$E$10000,$C5)</f>
        <v>1854</v>
      </c>
      <c r="G5" s="6">
        <f>SUMIFS('Pres Converted'!K$2:K$10000,'Pres Converted'!$D$2:$D$10000,"ED",'Pres Converted'!$E$2:$E$10000,$C5)</f>
        <v>103</v>
      </c>
      <c r="H5" s="6">
        <f>SUMIFS('Pres Converted'!L$2:L$10000,'Pres Converted'!$D$2:$D$10000,"ED",'Pres Converted'!$E$2:$E$10000,$C5)</f>
        <v>725</v>
      </c>
      <c r="I5" s="6">
        <f>SUMIFS('Pres Converted'!M$2:M$10000,'Pres Converted'!$D$2:$D$10000,"ED",'Pres Converted'!$E$2:$E$10000,$C5)</f>
        <v>1</v>
      </c>
      <c r="J5" s="6"/>
      <c r="K5" s="6"/>
      <c r="L5" s="6"/>
      <c r="M5" s="6"/>
      <c r="N5" s="6"/>
      <c r="O5" s="6">
        <f t="shared" si="10"/>
        <v>9.0508474576271189E-2</v>
      </c>
      <c r="P5" s="6">
        <f t="shared" si="0"/>
        <v>0.62847457627118641</v>
      </c>
      <c r="Q5" s="6">
        <f t="shared" si="1"/>
        <v>3.4915254237288133E-2</v>
      </c>
      <c r="R5" s="6">
        <f t="shared" si="2"/>
        <v>0.24576271186440679</v>
      </c>
      <c r="S5" s="6">
        <f t="shared" si="3"/>
        <v>3.3898305084745765E-4</v>
      </c>
      <c r="T5" s="6">
        <f t="shared" si="4"/>
        <v>0</v>
      </c>
      <c r="U5" s="6">
        <f t="shared" si="5"/>
        <v>0</v>
      </c>
      <c r="V5" s="6">
        <f t="shared" si="6"/>
        <v>0</v>
      </c>
      <c r="W5" s="6">
        <f t="shared" si="7"/>
        <v>0</v>
      </c>
      <c r="X5" s="6">
        <f t="shared" si="8"/>
        <v>0</v>
      </c>
      <c r="Y5" s="7">
        <f t="shared" si="9"/>
        <v>2.6284745762711865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>
        <v>2</v>
      </c>
      <c r="AU5" t="s">
        <v>432</v>
      </c>
      <c r="AV5" s="6"/>
      <c r="AW5" s="6"/>
      <c r="AX5" s="6"/>
      <c r="AY5" s="6"/>
      <c r="AZ5" s="6"/>
      <c r="BA5" s="6">
        <f t="shared" ref="BA5:BA42" si="18">BA4+1</f>
        <v>3</v>
      </c>
      <c r="BB5" s="6">
        <f t="shared" si="11"/>
        <v>1</v>
      </c>
      <c r="BC5" s="6"/>
      <c r="BD5" s="6"/>
      <c r="BE5">
        <v>2</v>
      </c>
      <c r="BF5" t="s">
        <v>433</v>
      </c>
      <c r="BG5">
        <f>SUMIFS('Pres Converted'!$N$2:$N$10000,'Pres Converted'!$E$2:$E$10000,$BF5,'Pres Converted'!$D$2:$D$10000,"ED",'Pres Converted'!$C$2:$C$10000,$BE5)</f>
        <v>561</v>
      </c>
      <c r="BH5">
        <f>SUMIFS('Pres Converted'!I$2:I$10000,'Pres Converted'!$E$2:$E$10000,$BF5,'Pres Converted'!$D$2:$D$10000,"ED",'Pres Converted'!$C$2:$C$10000,$BE5)</f>
        <v>59</v>
      </c>
      <c r="BI5">
        <f>SUMIFS('Pres Converted'!J$2:J$10000,'Pres Converted'!$E$2:$E$10000,$BF5,'Pres Converted'!$D$2:$D$10000,"ED",'Pres Converted'!$C$2:$C$10000,$BE5)</f>
        <v>355</v>
      </c>
      <c r="BJ5">
        <f>SUMIFS('Pres Converted'!K$2:K$10000,'Pres Converted'!$E$2:$E$10000,$BF5,'Pres Converted'!$D$2:$D$10000,"ED",'Pres Converted'!$C$2:$C$10000,$BE5)</f>
        <v>14</v>
      </c>
      <c r="BK5">
        <f>SUMIFS('Pres Converted'!L$2:L$10000,'Pres Converted'!$E$2:$E$10000,$BF5,'Pres Converted'!$D$2:$D$10000,"ED",'Pres Converted'!$C$2:$C$10000,$BE5)</f>
        <v>129</v>
      </c>
      <c r="BL5">
        <f>SUMIFS('Pres Converted'!M$2:M$10000,'Pres Converted'!$E$2:$E$10000,$BF5,'Pres Converted'!$D$2:$D$10000,"ED",'Pres Converted'!$C$2:$C$10000,$BE5)</f>
        <v>4</v>
      </c>
      <c r="BR5">
        <f>BG5/SUMIF('By HD'!$A$3:$A$42,$BE5,'By HD'!$B$3:$B$42)</f>
        <v>0.20909429742825195</v>
      </c>
      <c r="BS5">
        <f>$BR5*SUMIF('By HD'!$A$3:$A$42,$BE5,'By HD'!W$3:W$42)</f>
        <v>128.8020872158032</v>
      </c>
      <c r="BT5">
        <f>$BR5*SUMIF('By HD'!$A$3:$A$42,$BE5,'By HD'!X$3:X$42)</f>
        <v>11.081997763697354</v>
      </c>
      <c r="BU5">
        <f>$BR5*SUMIF('By HD'!$A$3:$A$42,$BE5,'By HD'!Y$3:Y$42)</f>
        <v>39.309727916511363</v>
      </c>
      <c r="BV5">
        <f>$BR5*SUMIF('By HD'!$A$3:$A$42,$BE5,'By HD'!Z$3:Z$42)</f>
        <v>8.3637718971300785</v>
      </c>
      <c r="BW5">
        <f>$BR5*SUMIF('By HD'!$A$3:$A$42,$BE5,'By HD'!AA$3:AA$42)</f>
        <v>69.210212448751392</v>
      </c>
      <c r="BX5">
        <f>$BR5*SUMIF('By HD'!$A$3:$A$42,$BE5,'By HD'!AB$3:AB$42)</f>
        <v>0.83637718971300778</v>
      </c>
      <c r="CD5">
        <f>$BR5*SUMIF('By HD'!$A$3:$A$42,$BE5,'By HD'!AR$3:AR$42)</f>
        <v>14.427506522549384</v>
      </c>
      <c r="CE5">
        <f>$BR5*SUMIF('By HD'!$A$3:$A$42,$BE5,'By HD'!AS$3:AS$42)</f>
        <v>1.0454714871412598</v>
      </c>
      <c r="CF5">
        <f>$BR5*SUMIF('By HD'!$A$3:$A$42,$BE5,'By HD'!AT$3:AT$42)</f>
        <v>5.8546403279910546</v>
      </c>
      <c r="CG5">
        <f>$BR5*SUMIF('By HD'!$A$3:$A$42,$BE5,'By HD'!AU$3:AU$42)</f>
        <v>1.6727543794260156</v>
      </c>
      <c r="CH5">
        <f>$BR5*SUMIF('By HD'!$A$3:$A$42,$BE5,'By HD'!AV$3:AV$42)</f>
        <v>5.8546403279910546</v>
      </c>
      <c r="CI5">
        <f>$BR5*SUMIF('By HD'!$A$3:$A$42,$BE5,'By HD'!AW$3:AW$42)</f>
        <v>0</v>
      </c>
      <c r="CO5">
        <f t="shared" si="17"/>
        <v>704.22959373835261</v>
      </c>
      <c r="CP5">
        <f t="shared" si="17"/>
        <v>71.127469250838615</v>
      </c>
      <c r="CQ5">
        <f t="shared" si="17"/>
        <v>400.16436824450244</v>
      </c>
      <c r="CR5">
        <f t="shared" si="17"/>
        <v>24.036526276556096</v>
      </c>
      <c r="CS5">
        <f t="shared" si="17"/>
        <v>204.06485277674244</v>
      </c>
      <c r="CT5">
        <f t="shared" si="17"/>
        <v>4.8363771897130077</v>
      </c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</row>
    <row r="6" spans="1:149" x14ac:dyDescent="0.3">
      <c r="A6" t="s">
        <v>479</v>
      </c>
      <c r="B6" t="s">
        <v>448</v>
      </c>
      <c r="C6" t="s">
        <v>448</v>
      </c>
      <c r="D6" s="6">
        <f>SUMIFS('Pres Converted'!N$2:N$10000,'Pres Converted'!$D$2:$D$10000,"ED",'Pres Converted'!$E$2:$E$10000,$C6)</f>
        <v>323</v>
      </c>
      <c r="E6" s="6">
        <f>SUMIFS('Pres Converted'!I$2:I$10000,'Pres Converted'!$D$2:$D$10000,"ED",'Pres Converted'!$E$2:$E$10000,$C6)</f>
        <v>29</v>
      </c>
      <c r="F6" s="6">
        <f>SUMIFS('Pres Converted'!J$2:J$10000,'Pres Converted'!$D$2:$D$10000,"ED",'Pres Converted'!$E$2:$E$10000,$C6)</f>
        <v>105</v>
      </c>
      <c r="G6" s="6">
        <f>SUMIFS('Pres Converted'!K$2:K$10000,'Pres Converted'!$D$2:$D$10000,"ED",'Pres Converted'!$E$2:$E$10000,$C6)</f>
        <v>22</v>
      </c>
      <c r="H6" s="6">
        <f>SUMIFS('Pres Converted'!L$2:L$10000,'Pres Converted'!$D$2:$D$10000,"ED",'Pres Converted'!$E$2:$E$10000,$C6)</f>
        <v>167</v>
      </c>
      <c r="I6" s="6">
        <f>SUMIFS('Pres Converted'!M$2:M$10000,'Pres Converted'!$D$2:$D$10000,"ED",'Pres Converted'!$E$2:$E$10000,$C6)</f>
        <v>0</v>
      </c>
      <c r="J6" s="6"/>
      <c r="K6" s="6"/>
      <c r="L6" s="6"/>
      <c r="M6" s="6"/>
      <c r="N6" s="6"/>
      <c r="O6" s="6">
        <f t="shared" si="10"/>
        <v>8.9783281733746126E-2</v>
      </c>
      <c r="P6" s="6">
        <f t="shared" si="0"/>
        <v>0.32507739938080493</v>
      </c>
      <c r="Q6" s="6">
        <f t="shared" si="1"/>
        <v>6.8111455108359129E-2</v>
      </c>
      <c r="R6" s="6">
        <f t="shared" si="2"/>
        <v>0.51702786377708976</v>
      </c>
      <c r="S6" s="6">
        <f t="shared" si="3"/>
        <v>0</v>
      </c>
      <c r="T6" s="6">
        <f t="shared" si="4"/>
        <v>0</v>
      </c>
      <c r="U6" s="6">
        <f t="shared" si="5"/>
        <v>0</v>
      </c>
      <c r="V6" s="6">
        <f t="shared" si="6"/>
        <v>0</v>
      </c>
      <c r="W6" s="6">
        <f t="shared" si="7"/>
        <v>0</v>
      </c>
      <c r="X6" s="6">
        <f t="shared" si="8"/>
        <v>0</v>
      </c>
      <c r="Y6" s="7">
        <f t="shared" si="9"/>
        <v>0.51702786377708976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>
        <v>2</v>
      </c>
      <c r="AU6" t="s">
        <v>434</v>
      </c>
      <c r="AV6" s="6"/>
      <c r="AW6" s="6"/>
      <c r="AX6" s="6"/>
      <c r="AY6" s="6"/>
      <c r="AZ6" s="6"/>
      <c r="BA6" s="6">
        <f t="shared" si="18"/>
        <v>4</v>
      </c>
      <c r="BB6" s="6">
        <f t="shared" si="11"/>
        <v>1</v>
      </c>
      <c r="BC6" s="6"/>
      <c r="BD6" s="6"/>
      <c r="BE6">
        <v>2</v>
      </c>
      <c r="BF6" t="s">
        <v>432</v>
      </c>
      <c r="BG6">
        <f>SUMIFS('Pres Converted'!$N$2:$N$10000,'Pres Converted'!$E$2:$E$10000,$BF6,'Pres Converted'!$D$2:$D$10000,"ED",'Pres Converted'!$C$2:$C$10000,$BE6)</f>
        <v>202</v>
      </c>
      <c r="BH6">
        <f>SUMIFS('Pres Converted'!I$2:I$10000,'Pres Converted'!$E$2:$E$10000,$BF6,'Pres Converted'!$D$2:$D$10000,"ED",'Pres Converted'!$C$2:$C$10000,$BE6)</f>
        <v>16</v>
      </c>
      <c r="BI6">
        <f>SUMIFS('Pres Converted'!J$2:J$10000,'Pres Converted'!$E$2:$E$10000,$BF6,'Pres Converted'!$D$2:$D$10000,"ED",'Pres Converted'!$C$2:$C$10000,$BE6)</f>
        <v>110</v>
      </c>
      <c r="BJ6">
        <f>SUMIFS('Pres Converted'!K$2:K$10000,'Pres Converted'!$E$2:$E$10000,$BF6,'Pres Converted'!$D$2:$D$10000,"ED",'Pres Converted'!$C$2:$C$10000,$BE6)</f>
        <v>5</v>
      </c>
      <c r="BK6">
        <f>SUMIFS('Pres Converted'!L$2:L$10000,'Pres Converted'!$E$2:$E$10000,$BF6,'Pres Converted'!$D$2:$D$10000,"ED",'Pres Converted'!$C$2:$C$10000,$BE6)</f>
        <v>69</v>
      </c>
      <c r="BL6">
        <f>SUMIFS('Pres Converted'!M$2:M$10000,'Pres Converted'!$E$2:$E$10000,$BF6,'Pres Converted'!$D$2:$D$10000,"ED",'Pres Converted'!$C$2:$C$10000,$BE6)</f>
        <v>2</v>
      </c>
      <c r="BR6">
        <f>BG6/SUMIF('By HD'!$A$3:$A$42,$BE6,'By HD'!$B$3:$B$42)</f>
        <v>7.5288855758479309E-2</v>
      </c>
      <c r="BS6">
        <f>$BR6*SUMIF('By HD'!$A$3:$A$42,$BE6,'By HD'!W$3:W$42)</f>
        <v>46.377935147223255</v>
      </c>
      <c r="BT6">
        <f>$BR6*SUMIF('By HD'!$A$3:$A$42,$BE6,'By HD'!X$3:X$42)</f>
        <v>3.9903093551994036</v>
      </c>
      <c r="BU6">
        <f>$BR6*SUMIF('By HD'!$A$3:$A$42,$BE6,'By HD'!Y$3:Y$42)</f>
        <v>14.15430488259411</v>
      </c>
      <c r="BV6">
        <f>$BR6*SUMIF('By HD'!$A$3:$A$42,$BE6,'By HD'!Z$3:Z$42)</f>
        <v>3.0115542303391725</v>
      </c>
      <c r="BW6">
        <f>$BR6*SUMIF('By HD'!$A$3:$A$42,$BE6,'By HD'!AA$3:AA$42)</f>
        <v>24.920611256056652</v>
      </c>
      <c r="BX6">
        <f>$BR6*SUMIF('By HD'!$A$3:$A$42,$BE6,'By HD'!AB$3:AB$42)</f>
        <v>0.30115542303391724</v>
      </c>
      <c r="CD6">
        <f>$BR6*SUMIF('By HD'!$A$3:$A$42,$BE6,'By HD'!AR$3:AR$42)</f>
        <v>5.1949310473350723</v>
      </c>
      <c r="CE6">
        <f>$BR6*SUMIF('By HD'!$A$3:$A$42,$BE6,'By HD'!AS$3:AS$42)</f>
        <v>0.37644427879239656</v>
      </c>
      <c r="CF6">
        <f>$BR6*SUMIF('By HD'!$A$3:$A$42,$BE6,'By HD'!AT$3:AT$42)</f>
        <v>2.1080879612374206</v>
      </c>
      <c r="CG6">
        <f>$BR6*SUMIF('By HD'!$A$3:$A$42,$BE6,'By HD'!AU$3:AU$42)</f>
        <v>0.60231084606783447</v>
      </c>
      <c r="CH6">
        <f>$BR6*SUMIF('By HD'!$A$3:$A$42,$BE6,'By HD'!AV$3:AV$42)</f>
        <v>2.1080879612374206</v>
      </c>
      <c r="CI6">
        <f>$BR6*SUMIF('By HD'!$A$3:$A$42,$BE6,'By HD'!AW$3:AW$42)</f>
        <v>0</v>
      </c>
      <c r="CO6">
        <f t="shared" si="17"/>
        <v>253.57286619455834</v>
      </c>
      <c r="CP6">
        <f t="shared" si="17"/>
        <v>20.366753633991799</v>
      </c>
      <c r="CQ6">
        <f t="shared" si="17"/>
        <v>126.26239284383153</v>
      </c>
      <c r="CR6">
        <f t="shared" si="17"/>
        <v>8.6138650764070075</v>
      </c>
      <c r="CS6">
        <f t="shared" si="17"/>
        <v>96.028699217294076</v>
      </c>
      <c r="CT6">
        <f t="shared" si="17"/>
        <v>2.3011554230339173</v>
      </c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</row>
    <row r="7" spans="1:149" x14ac:dyDescent="0.3">
      <c r="A7" t="s">
        <v>480</v>
      </c>
      <c r="B7" t="s">
        <v>451</v>
      </c>
      <c r="C7" t="s">
        <v>451</v>
      </c>
      <c r="D7" s="6">
        <f>SUMIFS('Pres Converted'!N$2:N$10000,'Pres Converted'!$D$2:$D$10000,"ED",'Pres Converted'!$E$2:$E$10000,$C7)</f>
        <v>646</v>
      </c>
      <c r="E7" s="6">
        <f>SUMIFS('Pres Converted'!I$2:I$10000,'Pres Converted'!$D$2:$D$10000,"ED",'Pres Converted'!$E$2:$E$10000,$C7)</f>
        <v>39</v>
      </c>
      <c r="F7" s="6">
        <f>SUMIFS('Pres Converted'!J$2:J$10000,'Pres Converted'!$D$2:$D$10000,"ED",'Pres Converted'!$E$2:$E$10000,$C7)</f>
        <v>131</v>
      </c>
      <c r="G7" s="6">
        <f>SUMIFS('Pres Converted'!K$2:K$10000,'Pres Converted'!$D$2:$D$10000,"ED",'Pres Converted'!$E$2:$E$10000,$C7)</f>
        <v>121</v>
      </c>
      <c r="H7" s="6">
        <f>SUMIFS('Pres Converted'!L$2:L$10000,'Pres Converted'!$D$2:$D$10000,"ED",'Pres Converted'!$E$2:$E$10000,$C7)</f>
        <v>352</v>
      </c>
      <c r="I7" s="6">
        <f>SUMIFS('Pres Converted'!M$2:M$10000,'Pres Converted'!$D$2:$D$10000,"ED",'Pres Converted'!$E$2:$E$10000,$C7)</f>
        <v>3</v>
      </c>
      <c r="J7" s="6"/>
      <c r="K7" s="6"/>
      <c r="L7" s="6"/>
      <c r="M7" s="6"/>
      <c r="N7" s="6"/>
      <c r="O7" s="6">
        <f t="shared" si="10"/>
        <v>6.037151702786378E-2</v>
      </c>
      <c r="P7" s="6">
        <f t="shared" si="0"/>
        <v>0.20278637770897834</v>
      </c>
      <c r="Q7" s="6">
        <f t="shared" si="1"/>
        <v>0.18730650154798761</v>
      </c>
      <c r="R7" s="6">
        <f t="shared" si="2"/>
        <v>0.54489164086687303</v>
      </c>
      <c r="S7" s="6">
        <f t="shared" si="3"/>
        <v>4.6439628482972135E-3</v>
      </c>
      <c r="T7" s="6">
        <f t="shared" si="4"/>
        <v>0</v>
      </c>
      <c r="U7" s="6">
        <f t="shared" si="5"/>
        <v>0</v>
      </c>
      <c r="V7" s="6">
        <f t="shared" si="6"/>
        <v>0</v>
      </c>
      <c r="W7" s="6">
        <f t="shared" si="7"/>
        <v>0</v>
      </c>
      <c r="X7" s="6">
        <f t="shared" si="8"/>
        <v>0</v>
      </c>
      <c r="Y7" s="7">
        <f t="shared" si="9"/>
        <v>0.54489164086687303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>
        <v>2</v>
      </c>
      <c r="AU7" t="s">
        <v>435</v>
      </c>
      <c r="AV7" s="6"/>
      <c r="AW7" s="6"/>
      <c r="AX7" s="6"/>
      <c r="AY7" s="6"/>
      <c r="AZ7" s="6"/>
      <c r="BA7" s="6">
        <f t="shared" si="18"/>
        <v>5</v>
      </c>
      <c r="BB7" s="6">
        <f t="shared" si="11"/>
        <v>1</v>
      </c>
      <c r="BC7" s="6"/>
      <c r="BD7" s="6"/>
      <c r="BE7">
        <v>2</v>
      </c>
      <c r="BF7" t="s">
        <v>434</v>
      </c>
      <c r="BG7">
        <f>SUMIFS('Pres Converted'!$N$2:$N$10000,'Pres Converted'!$E$2:$E$10000,$BF7,'Pres Converted'!$D$2:$D$10000,"ED",'Pres Converted'!$C$2:$C$10000,$BE7)</f>
        <v>1084</v>
      </c>
      <c r="BH7">
        <f>SUMIFS('Pres Converted'!I$2:I$10000,'Pres Converted'!$E$2:$E$10000,$BF7,'Pres Converted'!$D$2:$D$10000,"ED",'Pres Converted'!$C$2:$C$10000,$BE7)</f>
        <v>137</v>
      </c>
      <c r="BI7">
        <f>SUMIFS('Pres Converted'!J$2:J$10000,'Pres Converted'!$E$2:$E$10000,$BF7,'Pres Converted'!$D$2:$D$10000,"ED",'Pres Converted'!$C$2:$C$10000,$BE7)</f>
        <v>330</v>
      </c>
      <c r="BJ7">
        <f>SUMIFS('Pres Converted'!K$2:K$10000,'Pres Converted'!$E$2:$E$10000,$BF7,'Pres Converted'!$D$2:$D$10000,"ED",'Pres Converted'!$C$2:$C$10000,$BE7)</f>
        <v>50</v>
      </c>
      <c r="BK7">
        <f>SUMIFS('Pres Converted'!L$2:L$10000,'Pres Converted'!$E$2:$E$10000,$BF7,'Pres Converted'!$D$2:$D$10000,"ED",'Pres Converted'!$C$2:$C$10000,$BE7)</f>
        <v>566</v>
      </c>
      <c r="BL7">
        <f>SUMIFS('Pres Converted'!M$2:M$10000,'Pres Converted'!$E$2:$E$10000,$BF7,'Pres Converted'!$D$2:$D$10000,"ED",'Pres Converted'!$C$2:$C$10000,$BE7)</f>
        <v>1</v>
      </c>
      <c r="BR7">
        <f>BG7/SUMIF('By HD'!$A$3:$A$42,$BE7,'By HD'!$B$3:$B$42)</f>
        <v>0.40402534476332463</v>
      </c>
      <c r="BS7">
        <f>$BR7*SUMIF('By HD'!$A$3:$A$42,$BE7,'By HD'!W$3:W$42)</f>
        <v>248.87961237420797</v>
      </c>
      <c r="BT7">
        <f>$BR7*SUMIF('By HD'!$A$3:$A$42,$BE7,'By HD'!X$3:X$42)</f>
        <v>21.413343272456206</v>
      </c>
      <c r="BU7">
        <f>$BR7*SUMIF('By HD'!$A$3:$A$42,$BE7,'By HD'!Y$3:Y$42)</f>
        <v>75.956764815505025</v>
      </c>
      <c r="BV7">
        <f>$BR7*SUMIF('By HD'!$A$3:$A$42,$BE7,'By HD'!Z$3:Z$42)</f>
        <v>16.161013790532984</v>
      </c>
      <c r="BW7">
        <f>$BR7*SUMIF('By HD'!$A$3:$A$42,$BE7,'By HD'!AA$3:AA$42)</f>
        <v>133.73238911666044</v>
      </c>
      <c r="BX7">
        <f>$BR7*SUMIF('By HD'!$A$3:$A$42,$BE7,'By HD'!AB$3:AB$42)</f>
        <v>1.6161013790532985</v>
      </c>
      <c r="CD7">
        <f>$BR7*SUMIF('By HD'!$A$3:$A$42,$BE7,'By HD'!AR$3:AR$42)</f>
        <v>27.8777487886694</v>
      </c>
      <c r="CE7">
        <f>$BR7*SUMIF('By HD'!$A$3:$A$42,$BE7,'By HD'!AS$3:AS$42)</f>
        <v>2.0201267238166229</v>
      </c>
      <c r="CF7">
        <f>$BR7*SUMIF('By HD'!$A$3:$A$42,$BE7,'By HD'!AT$3:AT$42)</f>
        <v>11.312709653373091</v>
      </c>
      <c r="CG7">
        <f>$BR7*SUMIF('By HD'!$A$3:$A$42,$BE7,'By HD'!AU$3:AU$42)</f>
        <v>3.2322027581065971</v>
      </c>
      <c r="CH7">
        <f>$BR7*SUMIF('By HD'!$A$3:$A$42,$BE7,'By HD'!AV$3:AV$42)</f>
        <v>11.312709653373091</v>
      </c>
      <c r="CI7">
        <f>$BR7*SUMIF('By HD'!$A$3:$A$42,$BE7,'By HD'!AW$3:AW$42)</f>
        <v>0</v>
      </c>
      <c r="CO7">
        <f t="shared" si="17"/>
        <v>1360.7573611628773</v>
      </c>
      <c r="CP7">
        <f t="shared" si="17"/>
        <v>160.43346999627283</v>
      </c>
      <c r="CQ7">
        <f t="shared" si="17"/>
        <v>417.26947446887812</v>
      </c>
      <c r="CR7">
        <f t="shared" si="17"/>
        <v>69.393216548639572</v>
      </c>
      <c r="CS7">
        <f t="shared" si="17"/>
        <v>711.04509877003352</v>
      </c>
      <c r="CT7">
        <f t="shared" si="17"/>
        <v>2.6161013790532985</v>
      </c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</row>
    <row r="8" spans="1:149" x14ac:dyDescent="0.3">
      <c r="A8" t="s">
        <v>481</v>
      </c>
      <c r="B8" t="s">
        <v>234</v>
      </c>
      <c r="C8" t="s">
        <v>234</v>
      </c>
      <c r="D8" s="6">
        <f>SUMIFS('Pres Converted'!N$2:N$10000,'Pres Converted'!$D$2:$D$10000,"ED",'Pres Converted'!$E$2:$E$10000,$C8)</f>
        <v>838</v>
      </c>
      <c r="E8" s="6">
        <f>SUMIFS('Pres Converted'!I$2:I$10000,'Pres Converted'!$D$2:$D$10000,"ED",'Pres Converted'!$E$2:$E$10000,$C8)</f>
        <v>85</v>
      </c>
      <c r="F8" s="6">
        <f>SUMIFS('Pres Converted'!J$2:J$10000,'Pres Converted'!$D$2:$D$10000,"ED",'Pres Converted'!$E$2:$E$10000,$C8)</f>
        <v>410</v>
      </c>
      <c r="G8" s="6">
        <f>SUMIFS('Pres Converted'!K$2:K$10000,'Pres Converted'!$D$2:$D$10000,"ED",'Pres Converted'!$E$2:$E$10000,$C8)</f>
        <v>43</v>
      </c>
      <c r="H8" s="6">
        <f>SUMIFS('Pres Converted'!L$2:L$10000,'Pres Converted'!$D$2:$D$10000,"ED",'Pres Converted'!$E$2:$E$10000,$C8)</f>
        <v>298</v>
      </c>
      <c r="I8" s="6">
        <f>SUMIFS('Pres Converted'!M$2:M$10000,'Pres Converted'!$D$2:$D$10000,"ED",'Pres Converted'!$E$2:$E$10000,$C8)</f>
        <v>2</v>
      </c>
      <c r="J8" s="6"/>
      <c r="K8" s="6"/>
      <c r="L8" s="6"/>
      <c r="M8" s="6"/>
      <c r="N8" s="6"/>
      <c r="O8" s="6">
        <f t="shared" si="10"/>
        <v>0.10143198090692124</v>
      </c>
      <c r="P8" s="6">
        <f t="shared" si="0"/>
        <v>0.48926014319809069</v>
      </c>
      <c r="Q8" s="6">
        <f t="shared" si="1"/>
        <v>5.1312649164677801E-2</v>
      </c>
      <c r="R8" s="6">
        <f t="shared" si="2"/>
        <v>0.35560859188544153</v>
      </c>
      <c r="S8" s="6">
        <f t="shared" si="3"/>
        <v>2.3866348448687352E-3</v>
      </c>
      <c r="T8" s="6">
        <f t="shared" si="4"/>
        <v>0</v>
      </c>
      <c r="U8" s="6">
        <f t="shared" si="5"/>
        <v>0</v>
      </c>
      <c r="V8" s="6">
        <f t="shared" si="6"/>
        <v>0</v>
      </c>
      <c r="W8" s="6">
        <f t="shared" si="7"/>
        <v>0</v>
      </c>
      <c r="X8" s="6">
        <f t="shared" si="8"/>
        <v>0</v>
      </c>
      <c r="Y8" s="7">
        <f t="shared" si="9"/>
        <v>2.4892601431980905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>
        <v>3</v>
      </c>
      <c r="AU8" t="s">
        <v>433</v>
      </c>
      <c r="AV8" s="6"/>
      <c r="AW8" s="6"/>
      <c r="AX8" s="6"/>
      <c r="AY8" s="6"/>
      <c r="AZ8" s="6"/>
      <c r="BA8" s="6">
        <f t="shared" si="18"/>
        <v>6</v>
      </c>
      <c r="BB8" s="6">
        <f t="shared" si="11"/>
        <v>1</v>
      </c>
      <c r="BC8" s="6"/>
      <c r="BD8" s="6"/>
      <c r="BE8">
        <v>2</v>
      </c>
      <c r="BF8" t="s">
        <v>435</v>
      </c>
      <c r="BG8">
        <f>SUMIFS('Pres Converted'!$N$2:$N$10000,'Pres Converted'!$E$2:$E$10000,$BF8,'Pres Converted'!$D$2:$D$10000,"ED",'Pres Converted'!$C$2:$C$10000,$BE8)</f>
        <v>836</v>
      </c>
      <c r="BH8">
        <f>SUMIFS('Pres Converted'!I$2:I$10000,'Pres Converted'!$E$2:$E$10000,$BF8,'Pres Converted'!$D$2:$D$10000,"ED",'Pres Converted'!$C$2:$C$10000,$BE8)</f>
        <v>59</v>
      </c>
      <c r="BI8">
        <f>SUMIFS('Pres Converted'!J$2:J$10000,'Pres Converted'!$E$2:$E$10000,$BF8,'Pres Converted'!$D$2:$D$10000,"ED",'Pres Converted'!$C$2:$C$10000,$BE8)</f>
        <v>245</v>
      </c>
      <c r="BJ8">
        <f>SUMIFS('Pres Converted'!K$2:K$10000,'Pres Converted'!$E$2:$E$10000,$BF8,'Pres Converted'!$D$2:$D$10000,"ED",'Pres Converted'!$C$2:$C$10000,$BE8)</f>
        <v>40</v>
      </c>
      <c r="BK8">
        <f>SUMIFS('Pres Converted'!L$2:L$10000,'Pres Converted'!$E$2:$E$10000,$BF8,'Pres Converted'!$D$2:$D$10000,"ED",'Pres Converted'!$C$2:$C$10000,$BE8)</f>
        <v>489</v>
      </c>
      <c r="BL8">
        <f>SUMIFS('Pres Converted'!M$2:M$10000,'Pres Converted'!$E$2:$E$10000,$BF8,'Pres Converted'!$D$2:$D$10000,"ED",'Pres Converted'!$C$2:$C$10000,$BE8)</f>
        <v>3</v>
      </c>
      <c r="BR8">
        <f>BG8/SUMIF('By HD'!$A$3:$A$42,$BE8,'By HD'!$B$3:$B$42)</f>
        <v>0.31159150204994407</v>
      </c>
      <c r="BS8">
        <f>$BR8*SUMIF('By HD'!$A$3:$A$42,$BE8,'By HD'!W$3:W$42)</f>
        <v>191.94036526276554</v>
      </c>
      <c r="BT8">
        <f>$BR8*SUMIF('By HD'!$A$3:$A$42,$BE8,'By HD'!X$3:X$42)</f>
        <v>16.514349608647034</v>
      </c>
      <c r="BU8">
        <f>$BR8*SUMIF('By HD'!$A$3:$A$42,$BE8,'By HD'!Y$3:Y$42)</f>
        <v>58.579202385389486</v>
      </c>
      <c r="BV8">
        <f>$BR8*SUMIF('By HD'!$A$3:$A$42,$BE8,'By HD'!Z$3:Z$42)</f>
        <v>12.463660081997762</v>
      </c>
      <c r="BW8">
        <f>$BR8*SUMIF('By HD'!$A$3:$A$42,$BE8,'By HD'!AA$3:AA$42)</f>
        <v>103.13678717853149</v>
      </c>
      <c r="BX8">
        <f>$BR8*SUMIF('By HD'!$A$3:$A$42,$BE8,'By HD'!AB$3:AB$42)</f>
        <v>1.2463660081997763</v>
      </c>
      <c r="CD8">
        <f>$BR8*SUMIF('By HD'!$A$3:$A$42,$BE8,'By HD'!AR$3:AR$42)</f>
        <v>21.499813641446142</v>
      </c>
      <c r="CE8">
        <f>$BR8*SUMIF('By HD'!$A$3:$A$42,$BE8,'By HD'!AS$3:AS$42)</f>
        <v>1.5579575102497203</v>
      </c>
      <c r="CF8">
        <f>$BR8*SUMIF('By HD'!$A$3:$A$42,$BE8,'By HD'!AT$3:AT$42)</f>
        <v>8.7245620573984333</v>
      </c>
      <c r="CG8">
        <f>$BR8*SUMIF('By HD'!$A$3:$A$42,$BE8,'By HD'!AU$3:AU$42)</f>
        <v>2.4927320163995526</v>
      </c>
      <c r="CH8">
        <f>$BR8*SUMIF('By HD'!$A$3:$A$42,$BE8,'By HD'!AV$3:AV$42)</f>
        <v>8.7245620573984333</v>
      </c>
      <c r="CI8">
        <f>$BR8*SUMIF('By HD'!$A$3:$A$42,$BE8,'By HD'!AW$3:AW$42)</f>
        <v>0</v>
      </c>
      <c r="CO8">
        <f t="shared" si="17"/>
        <v>1049.4401789042117</v>
      </c>
      <c r="CP8">
        <f t="shared" si="17"/>
        <v>77.072307118896759</v>
      </c>
      <c r="CQ8">
        <f t="shared" si="17"/>
        <v>312.30376444278795</v>
      </c>
      <c r="CR8">
        <f t="shared" si="17"/>
        <v>54.956392098397316</v>
      </c>
      <c r="CS8">
        <f t="shared" si="17"/>
        <v>600.86134923592988</v>
      </c>
      <c r="CT8">
        <f t="shared" si="17"/>
        <v>4.2463660081997761</v>
      </c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</row>
    <row r="9" spans="1:149" x14ac:dyDescent="0.3">
      <c r="A9" t="s">
        <v>482</v>
      </c>
      <c r="B9" t="s">
        <v>483</v>
      </c>
      <c r="C9" t="s">
        <v>453</v>
      </c>
      <c r="D9" s="6">
        <f>SUMIFS('Pres Converted'!N$2:N$10000,'Pres Converted'!$D$2:$D$10000,"ED",'Pres Converted'!$E$2:$E$10000,$C9)</f>
        <v>18348</v>
      </c>
      <c r="E9" s="6">
        <f>SUMIFS('Pres Converted'!I$2:I$10000,'Pres Converted'!$D$2:$D$10000,"ED",'Pres Converted'!$E$2:$E$10000,$C9)</f>
        <v>967</v>
      </c>
      <c r="F9" s="6">
        <f>SUMIFS('Pres Converted'!J$2:J$10000,'Pres Converted'!$D$2:$D$10000,"ED",'Pres Converted'!$E$2:$E$10000,$C9)</f>
        <v>4095</v>
      </c>
      <c r="G9" s="6">
        <f>SUMIFS('Pres Converted'!K$2:K$10000,'Pres Converted'!$D$2:$D$10000,"ED",'Pres Converted'!$E$2:$E$10000,$C9)</f>
        <v>3753</v>
      </c>
      <c r="H9" s="6">
        <f>SUMIFS('Pres Converted'!L$2:L$10000,'Pres Converted'!$D$2:$D$10000,"ED",'Pres Converted'!$E$2:$E$10000,$C9)</f>
        <v>9386</v>
      </c>
      <c r="I9" s="6">
        <f>SUMIFS('Pres Converted'!M$2:M$10000,'Pres Converted'!$D$2:$D$10000,"ED",'Pres Converted'!$E$2:$E$10000,$C9)</f>
        <v>147</v>
      </c>
      <c r="J9" s="6"/>
      <c r="K9" s="6"/>
      <c r="L9" s="6"/>
      <c r="M9" s="6"/>
      <c r="N9" s="6"/>
      <c r="O9" s="6">
        <f t="shared" si="10"/>
        <v>5.2703291911925007E-2</v>
      </c>
      <c r="P9" s="6">
        <f t="shared" si="0"/>
        <v>0.22318508829300196</v>
      </c>
      <c r="Q9" s="6">
        <f t="shared" si="1"/>
        <v>0.20454545454545456</v>
      </c>
      <c r="R9" s="6">
        <f t="shared" si="2"/>
        <v>0.51155439284935689</v>
      </c>
      <c r="S9" s="6">
        <f t="shared" si="3"/>
        <v>8.0117724002616089E-3</v>
      </c>
      <c r="T9" s="6">
        <f t="shared" si="4"/>
        <v>0</v>
      </c>
      <c r="U9" s="6">
        <f t="shared" si="5"/>
        <v>0</v>
      </c>
      <c r="V9" s="6">
        <f t="shared" si="6"/>
        <v>0</v>
      </c>
      <c r="W9" s="6">
        <f t="shared" si="7"/>
        <v>0</v>
      </c>
      <c r="X9" s="6">
        <f t="shared" si="8"/>
        <v>0</v>
      </c>
      <c r="Y9" s="7">
        <f t="shared" si="9"/>
        <v>0.51155439284935689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>
        <v>3</v>
      </c>
      <c r="AU9" t="s">
        <v>436</v>
      </c>
      <c r="AV9" s="6"/>
      <c r="AW9" s="6"/>
      <c r="AX9" s="6"/>
      <c r="AY9" s="6"/>
      <c r="AZ9" s="6"/>
      <c r="BA9" s="6">
        <f t="shared" si="18"/>
        <v>7</v>
      </c>
      <c r="BB9" s="6">
        <f t="shared" si="11"/>
        <v>1</v>
      </c>
      <c r="BC9" s="6"/>
      <c r="BD9" s="6"/>
      <c r="BE9">
        <v>3</v>
      </c>
      <c r="BF9" t="s">
        <v>433</v>
      </c>
      <c r="BG9">
        <f>SUMIFS('Pres Converted'!$N$2:$N$10000,'Pres Converted'!$E$2:$E$10000,$BF9,'Pres Converted'!$D$2:$D$10000,"ED",'Pres Converted'!$C$2:$C$10000,$BE9)</f>
        <v>108</v>
      </c>
      <c r="BH9">
        <f>SUMIFS('Pres Converted'!I$2:I$10000,'Pres Converted'!$E$2:$E$10000,$BF9,'Pres Converted'!$D$2:$D$10000,"ED",'Pres Converted'!$C$2:$C$10000,$BE9)</f>
        <v>11</v>
      </c>
      <c r="BI9">
        <f>SUMIFS('Pres Converted'!J$2:J$10000,'Pres Converted'!$E$2:$E$10000,$BF9,'Pres Converted'!$D$2:$D$10000,"ED",'Pres Converted'!$C$2:$C$10000,$BE9)</f>
        <v>43</v>
      </c>
      <c r="BJ9">
        <f>SUMIFS('Pres Converted'!K$2:K$10000,'Pres Converted'!$E$2:$E$10000,$BF9,'Pres Converted'!$D$2:$D$10000,"ED",'Pres Converted'!$C$2:$C$10000,$BE9)</f>
        <v>22</v>
      </c>
      <c r="BK9">
        <f>SUMIFS('Pres Converted'!L$2:L$10000,'Pres Converted'!$E$2:$E$10000,$BF9,'Pres Converted'!$D$2:$D$10000,"ED",'Pres Converted'!$C$2:$C$10000,$BE9)</f>
        <v>31</v>
      </c>
      <c r="BL9">
        <f>SUMIFS('Pres Converted'!M$2:M$10000,'Pres Converted'!$E$2:$E$10000,$BF9,'Pres Converted'!$D$2:$D$10000,"ED",'Pres Converted'!$C$2:$C$10000,$BE9)</f>
        <v>1</v>
      </c>
      <c r="BR9">
        <f>BG9/SUMIF('By HD'!$A$3:$A$42,$BE9,'By HD'!$B$3:$B$42)</f>
        <v>3.3582089552238806E-2</v>
      </c>
      <c r="BS9">
        <f>$BR9*SUMIF('By HD'!$A$3:$A$42,$BE9,'By HD'!W$3:W$42)</f>
        <v>18.369402985074625</v>
      </c>
      <c r="BT9">
        <f>$BR9*SUMIF('By HD'!$A$3:$A$42,$BE9,'By HD'!X$3:X$42)</f>
        <v>1.6791044776119404</v>
      </c>
      <c r="BU9">
        <f>$BR9*SUMIF('By HD'!$A$3:$A$42,$BE9,'By HD'!Y$3:Y$42)</f>
        <v>6.2126865671641793</v>
      </c>
      <c r="BV9">
        <f>$BR9*SUMIF('By HD'!$A$3:$A$42,$BE9,'By HD'!Z$3:Z$42)</f>
        <v>0.83955223880597019</v>
      </c>
      <c r="BW9">
        <f>$BR9*SUMIF('By HD'!$A$3:$A$42,$BE9,'By HD'!AA$3:AA$42)</f>
        <v>9.3022388059701484</v>
      </c>
      <c r="BX9">
        <f>$BR9*SUMIF('By HD'!$A$3:$A$42,$BE9,'By HD'!AB$3:AB$42)</f>
        <v>0.33582089552238803</v>
      </c>
      <c r="CD9">
        <f>$BR9*SUMIF('By HD'!$A$3:$A$42,$BE9,'By HD'!AR$3:AR$42)</f>
        <v>5.2723880597014929</v>
      </c>
      <c r="CE9">
        <f>$BR9*SUMIF('By HD'!$A$3:$A$42,$BE9,'By HD'!AS$3:AS$42)</f>
        <v>0.70522388059701491</v>
      </c>
      <c r="CF9">
        <f>$BR9*SUMIF('By HD'!$A$3:$A$42,$BE9,'By HD'!AT$3:AT$42)</f>
        <v>2.25</v>
      </c>
      <c r="CG9">
        <f>$BR9*SUMIF('By HD'!$A$3:$A$42,$BE9,'By HD'!AU$3:AU$42)</f>
        <v>0.33582089552238803</v>
      </c>
      <c r="CH9">
        <f>$BR9*SUMIF('By HD'!$A$3:$A$42,$BE9,'By HD'!AV$3:AV$42)</f>
        <v>1.8805970149253732</v>
      </c>
      <c r="CI9">
        <f>$BR9*SUMIF('By HD'!$A$3:$A$42,$BE9,'By HD'!AW$3:AW$42)</f>
        <v>0.10074626865671642</v>
      </c>
      <c r="CO9">
        <f t="shared" si="17"/>
        <v>131.64179104477611</v>
      </c>
      <c r="CP9">
        <f t="shared" si="17"/>
        <v>13.384328358208956</v>
      </c>
      <c r="CQ9">
        <f t="shared" si="17"/>
        <v>51.462686567164184</v>
      </c>
      <c r="CR9">
        <f t="shared" si="17"/>
        <v>23.175373134328357</v>
      </c>
      <c r="CS9">
        <f t="shared" si="17"/>
        <v>42.182835820895519</v>
      </c>
      <c r="CT9">
        <f t="shared" si="17"/>
        <v>1.4365671641791045</v>
      </c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</row>
    <row r="10" spans="1:149" x14ac:dyDescent="0.3">
      <c r="A10" t="s">
        <v>484</v>
      </c>
      <c r="B10" t="s">
        <v>438</v>
      </c>
      <c r="C10" t="s">
        <v>438</v>
      </c>
      <c r="D10" s="6">
        <f>SUMIFS('Pres Converted'!N$2:N$10000,'Pres Converted'!$D$2:$D$10000,"ED",'Pres Converted'!$E$2:$E$10000,$C10)</f>
        <v>583</v>
      </c>
      <c r="E10" s="6">
        <f>SUMIFS('Pres Converted'!I$2:I$10000,'Pres Converted'!$D$2:$D$10000,"ED",'Pres Converted'!$E$2:$E$10000,$C10)</f>
        <v>36</v>
      </c>
      <c r="F10" s="6">
        <f>SUMIFS('Pres Converted'!J$2:J$10000,'Pres Converted'!$D$2:$D$10000,"ED",'Pres Converted'!$E$2:$E$10000,$C10)</f>
        <v>114</v>
      </c>
      <c r="G10" s="6">
        <f>SUMIFS('Pres Converted'!K$2:K$10000,'Pres Converted'!$D$2:$D$10000,"ED",'Pres Converted'!$E$2:$E$10000,$C10)</f>
        <v>27</v>
      </c>
      <c r="H10" s="6">
        <f>SUMIFS('Pres Converted'!L$2:L$10000,'Pres Converted'!$D$2:$D$10000,"ED",'Pres Converted'!$E$2:$E$10000,$C10)</f>
        <v>395</v>
      </c>
      <c r="I10" s="6">
        <f>SUMIFS('Pres Converted'!M$2:M$10000,'Pres Converted'!$D$2:$D$10000,"ED",'Pres Converted'!$E$2:$E$10000,$C10)</f>
        <v>11</v>
      </c>
      <c r="J10" s="6"/>
      <c r="K10" s="6"/>
      <c r="L10" s="6"/>
      <c r="M10" s="6"/>
      <c r="N10" s="6"/>
      <c r="O10" s="6">
        <f t="shared" si="10"/>
        <v>6.1749571183533448E-2</v>
      </c>
      <c r="P10" s="6">
        <f t="shared" si="0"/>
        <v>0.19554030874785591</v>
      </c>
      <c r="Q10" s="6">
        <f t="shared" si="1"/>
        <v>4.6312178387650088E-2</v>
      </c>
      <c r="R10" s="6">
        <f t="shared" si="2"/>
        <v>0.6775300171526587</v>
      </c>
      <c r="S10" s="6">
        <f t="shared" si="3"/>
        <v>1.8867924528301886E-2</v>
      </c>
      <c r="T10" s="6">
        <f t="shared" si="4"/>
        <v>0</v>
      </c>
      <c r="U10" s="6">
        <f t="shared" si="5"/>
        <v>0</v>
      </c>
      <c r="V10" s="6">
        <f t="shared" si="6"/>
        <v>0</v>
      </c>
      <c r="W10" s="6">
        <f t="shared" si="7"/>
        <v>0</v>
      </c>
      <c r="X10" s="6">
        <f t="shared" si="8"/>
        <v>0</v>
      </c>
      <c r="Y10" s="7">
        <f t="shared" si="9"/>
        <v>0.6775300171526587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>
        <v>3</v>
      </c>
      <c r="AU10" t="s">
        <v>68</v>
      </c>
      <c r="AV10" s="6"/>
      <c r="AW10" s="6"/>
      <c r="AX10" s="6"/>
      <c r="AY10" s="6"/>
      <c r="AZ10" s="6"/>
      <c r="BA10" s="6">
        <f t="shared" si="18"/>
        <v>8</v>
      </c>
      <c r="BB10" s="6">
        <f t="shared" si="11"/>
        <v>1</v>
      </c>
      <c r="BC10" s="6"/>
      <c r="BD10" s="6"/>
      <c r="BE10">
        <v>3</v>
      </c>
      <c r="BF10" t="s">
        <v>436</v>
      </c>
      <c r="BG10">
        <f>SUMIFS('Pres Converted'!$N$2:$N$10000,'Pres Converted'!$E$2:$E$10000,$BF10,'Pres Converted'!$D$2:$D$10000,"ED",'Pres Converted'!$C$2:$C$10000,$BE10)</f>
        <v>2882</v>
      </c>
      <c r="BH10">
        <f>SUMIFS('Pres Converted'!I$2:I$10000,'Pres Converted'!$E$2:$E$10000,$BF10,'Pres Converted'!$D$2:$D$10000,"ED",'Pres Converted'!$C$2:$C$10000,$BE10)</f>
        <v>230</v>
      </c>
      <c r="BI10">
        <f>SUMIFS('Pres Converted'!J$2:J$10000,'Pres Converted'!$E$2:$E$10000,$BF10,'Pres Converted'!$D$2:$D$10000,"ED",'Pres Converted'!$C$2:$C$10000,$BE10)</f>
        <v>985</v>
      </c>
      <c r="BJ10">
        <f>SUMIFS('Pres Converted'!K$2:K$10000,'Pres Converted'!$E$2:$E$10000,$BF10,'Pres Converted'!$D$2:$D$10000,"ED",'Pres Converted'!$C$2:$C$10000,$BE10)</f>
        <v>110</v>
      </c>
      <c r="BK10">
        <f>SUMIFS('Pres Converted'!L$2:L$10000,'Pres Converted'!$E$2:$E$10000,$BF10,'Pres Converted'!$D$2:$D$10000,"ED",'Pres Converted'!$C$2:$C$10000,$BE10)</f>
        <v>1555</v>
      </c>
      <c r="BL10">
        <f>SUMIFS('Pres Converted'!M$2:M$10000,'Pres Converted'!$E$2:$E$10000,$BF10,'Pres Converted'!$D$2:$D$10000,"ED",'Pres Converted'!$C$2:$C$10000,$BE10)</f>
        <v>2</v>
      </c>
      <c r="BR10">
        <f>BG10/SUMIF('By HD'!$A$3:$A$42,$BE10,'By HD'!$B$3:$B$42)</f>
        <v>0.89614427860696522</v>
      </c>
      <c r="BS10">
        <f>$BR10*SUMIF('By HD'!$A$3:$A$42,$BE10,'By HD'!W$3:W$42)</f>
        <v>490.19092039800995</v>
      </c>
      <c r="BT10">
        <f>$BR10*SUMIF('By HD'!$A$3:$A$42,$BE10,'By HD'!X$3:X$42)</f>
        <v>44.807213930348261</v>
      </c>
      <c r="BU10">
        <f>$BR10*SUMIF('By HD'!$A$3:$A$42,$BE10,'By HD'!Y$3:Y$42)</f>
        <v>165.78669154228857</v>
      </c>
      <c r="BV10">
        <f>$BR10*SUMIF('By HD'!$A$3:$A$42,$BE10,'By HD'!Z$3:Z$42)</f>
        <v>22.403606965174131</v>
      </c>
      <c r="BW10">
        <f>$BR10*SUMIF('By HD'!$A$3:$A$42,$BE10,'By HD'!AA$3:AA$42)</f>
        <v>248.23196517412936</v>
      </c>
      <c r="BX10">
        <f>$BR10*SUMIF('By HD'!$A$3:$A$42,$BE10,'By HD'!AB$3:AB$42)</f>
        <v>8.9614427860696519</v>
      </c>
      <c r="CD10">
        <f>$BR10*SUMIF('By HD'!$A$3:$A$42,$BE10,'By HD'!AR$3:AR$42)</f>
        <v>140.69465174129354</v>
      </c>
      <c r="CE10">
        <f>$BR10*SUMIF('By HD'!$A$3:$A$42,$BE10,'By HD'!AS$3:AS$42)</f>
        <v>18.819029850746269</v>
      </c>
      <c r="CF10">
        <f>$BR10*SUMIF('By HD'!$A$3:$A$42,$BE10,'By HD'!AT$3:AT$42)</f>
        <v>60.041666666666671</v>
      </c>
      <c r="CG10">
        <f>$BR10*SUMIF('By HD'!$A$3:$A$42,$BE10,'By HD'!AU$3:AU$42)</f>
        <v>8.9614427860696519</v>
      </c>
      <c r="CH10">
        <f>$BR10*SUMIF('By HD'!$A$3:$A$42,$BE10,'By HD'!AV$3:AV$42)</f>
        <v>50.184079601990049</v>
      </c>
      <c r="CI10">
        <f>$BR10*SUMIF('By HD'!$A$3:$A$42,$BE10,'By HD'!AW$3:AW$42)</f>
        <v>2.6884328358208958</v>
      </c>
      <c r="CO10">
        <f t="shared" si="17"/>
        <v>3512.8855721393033</v>
      </c>
      <c r="CP10">
        <f t="shared" si="17"/>
        <v>293.62624378109456</v>
      </c>
      <c r="CQ10">
        <f t="shared" si="17"/>
        <v>1210.8283582089553</v>
      </c>
      <c r="CR10">
        <f t="shared" si="17"/>
        <v>141.36504975124379</v>
      </c>
      <c r="CS10">
        <f t="shared" si="17"/>
        <v>1853.4160447761194</v>
      </c>
      <c r="CT10">
        <f t="shared" si="17"/>
        <v>13.649875621890548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</row>
    <row r="11" spans="1:149" x14ac:dyDescent="0.3">
      <c r="A11" t="s">
        <v>485</v>
      </c>
      <c r="B11" t="s">
        <v>433</v>
      </c>
      <c r="C11" t="s">
        <v>433</v>
      </c>
      <c r="D11" s="6">
        <f>SUMIFS('Pres Converted'!N$2:N$10000,'Pres Converted'!$D$2:$D$10000,"ED",'Pres Converted'!$E$2:$E$10000,$C11)</f>
        <v>768</v>
      </c>
      <c r="E11" s="6">
        <f>SUMIFS('Pres Converted'!I$2:I$10000,'Pres Converted'!$D$2:$D$10000,"ED",'Pres Converted'!$E$2:$E$10000,$C11)</f>
        <v>72</v>
      </c>
      <c r="F11" s="6">
        <f>SUMIFS('Pres Converted'!J$2:J$10000,'Pres Converted'!$D$2:$D$10000,"ED",'Pres Converted'!$E$2:$E$10000,$C11)</f>
        <v>422</v>
      </c>
      <c r="G11" s="6">
        <f>SUMIFS('Pres Converted'!K$2:K$10000,'Pres Converted'!$D$2:$D$10000,"ED",'Pres Converted'!$E$2:$E$10000,$C11)</f>
        <v>41</v>
      </c>
      <c r="H11" s="6">
        <f>SUMIFS('Pres Converted'!L$2:L$10000,'Pres Converted'!$D$2:$D$10000,"ED",'Pres Converted'!$E$2:$E$10000,$C11)</f>
        <v>228</v>
      </c>
      <c r="I11" s="6">
        <f>SUMIFS('Pres Converted'!M$2:M$10000,'Pres Converted'!$D$2:$D$10000,"ED",'Pres Converted'!$E$2:$E$10000,$C11)</f>
        <v>5</v>
      </c>
      <c r="J11" s="6"/>
      <c r="K11" s="6"/>
      <c r="L11" s="6"/>
      <c r="M11" s="6"/>
      <c r="N11" s="6"/>
      <c r="O11" s="6">
        <f t="shared" si="10"/>
        <v>9.375E-2</v>
      </c>
      <c r="P11" s="6">
        <f t="shared" si="0"/>
        <v>0.54947916666666663</v>
      </c>
      <c r="Q11" s="6">
        <f t="shared" si="1"/>
        <v>5.3385416666666664E-2</v>
      </c>
      <c r="R11" s="6">
        <f t="shared" si="2"/>
        <v>0.296875</v>
      </c>
      <c r="S11" s="6">
        <f t="shared" si="3"/>
        <v>6.510416666666667E-3</v>
      </c>
      <c r="T11" s="6">
        <f t="shared" si="4"/>
        <v>0</v>
      </c>
      <c r="U11" s="6">
        <f t="shared" si="5"/>
        <v>0</v>
      </c>
      <c r="V11" s="6">
        <f t="shared" si="6"/>
        <v>0</v>
      </c>
      <c r="W11" s="6">
        <f t="shared" si="7"/>
        <v>0</v>
      </c>
      <c r="X11" s="6">
        <f t="shared" si="8"/>
        <v>0</v>
      </c>
      <c r="Y11" s="7">
        <f t="shared" si="9"/>
        <v>2.5494791666666665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>
        <v>3</v>
      </c>
      <c r="AU11" t="s">
        <v>432</v>
      </c>
      <c r="AV11" s="6"/>
      <c r="AW11" s="6"/>
      <c r="AX11" s="6"/>
      <c r="AY11" s="6"/>
      <c r="AZ11" s="6"/>
      <c r="BA11" s="6">
        <f t="shared" si="18"/>
        <v>9</v>
      </c>
      <c r="BB11" s="6">
        <f t="shared" si="11"/>
        <v>1</v>
      </c>
      <c r="BC11" s="6"/>
      <c r="BD11" s="6"/>
      <c r="BE11">
        <v>3</v>
      </c>
      <c r="BF11" t="s">
        <v>68</v>
      </c>
      <c r="BG11">
        <f>SUMIFS('Pres Converted'!$N$2:$N$10000,'Pres Converted'!$E$2:$E$10000,$BF11,'Pres Converted'!$D$2:$D$10000,"ED",'Pres Converted'!$C$2:$C$10000,$BE11)</f>
        <v>192</v>
      </c>
      <c r="BH11">
        <f>SUMIFS('Pres Converted'!I$2:I$10000,'Pres Converted'!$E$2:$E$10000,$BF11,'Pres Converted'!$D$2:$D$10000,"ED",'Pres Converted'!$C$2:$C$10000,$BE11)</f>
        <v>21</v>
      </c>
      <c r="BI11">
        <f>SUMIFS('Pres Converted'!J$2:J$10000,'Pres Converted'!$E$2:$E$10000,$BF11,'Pres Converted'!$D$2:$D$10000,"ED",'Pres Converted'!$C$2:$C$10000,$BE11)</f>
        <v>62</v>
      </c>
      <c r="BJ11">
        <f>SUMIFS('Pres Converted'!K$2:K$10000,'Pres Converted'!$E$2:$E$10000,$BF11,'Pres Converted'!$D$2:$D$10000,"ED",'Pres Converted'!$C$2:$C$10000,$BE11)</f>
        <v>12</v>
      </c>
      <c r="BK11">
        <f>SUMIFS('Pres Converted'!L$2:L$10000,'Pres Converted'!$E$2:$E$10000,$BF11,'Pres Converted'!$D$2:$D$10000,"ED",'Pres Converted'!$C$2:$C$10000,$BE11)</f>
        <v>97</v>
      </c>
      <c r="BL11">
        <f>SUMIFS('Pres Converted'!M$2:M$10000,'Pres Converted'!$E$2:$E$10000,$BF11,'Pres Converted'!$D$2:$D$10000,"ED",'Pres Converted'!$C$2:$C$10000,$BE11)</f>
        <v>0</v>
      </c>
      <c r="BR11">
        <f>BG11/SUMIF('By HD'!$A$3:$A$42,$BE11,'By HD'!$B$3:$B$42)</f>
        <v>5.9701492537313432E-2</v>
      </c>
      <c r="BS11">
        <f>$BR11*SUMIF('By HD'!$A$3:$A$42,$BE11,'By HD'!W$3:W$42)</f>
        <v>32.656716417910445</v>
      </c>
      <c r="BT11">
        <f>$BR11*SUMIF('By HD'!$A$3:$A$42,$BE11,'By HD'!X$3:X$42)</f>
        <v>2.9850746268656714</v>
      </c>
      <c r="BU11">
        <f>$BR11*SUMIF('By HD'!$A$3:$A$42,$BE11,'By HD'!Y$3:Y$42)</f>
        <v>11.044776119402984</v>
      </c>
      <c r="BV11">
        <f>$BR11*SUMIF('By HD'!$A$3:$A$42,$BE11,'By HD'!Z$3:Z$42)</f>
        <v>1.4925373134328357</v>
      </c>
      <c r="BW11">
        <f>$BR11*SUMIF('By HD'!$A$3:$A$42,$BE11,'By HD'!AA$3:AA$42)</f>
        <v>16.53731343283582</v>
      </c>
      <c r="BX11">
        <f>$BR11*SUMIF('By HD'!$A$3:$A$42,$BE11,'By HD'!AB$3:AB$42)</f>
        <v>0.59701492537313428</v>
      </c>
      <c r="CD11">
        <f>$BR11*SUMIF('By HD'!$A$3:$A$42,$BE11,'By HD'!AR$3:AR$42)</f>
        <v>9.3731343283582085</v>
      </c>
      <c r="CE11">
        <f>$BR11*SUMIF('By HD'!$A$3:$A$42,$BE11,'By HD'!AS$3:AS$42)</f>
        <v>1.2537313432835822</v>
      </c>
      <c r="CF11">
        <f>$BR11*SUMIF('By HD'!$A$3:$A$42,$BE11,'By HD'!AT$3:AT$42)</f>
        <v>4</v>
      </c>
      <c r="CG11">
        <f>$BR11*SUMIF('By HD'!$A$3:$A$42,$BE11,'By HD'!AU$3:AU$42)</f>
        <v>0.59701492537313428</v>
      </c>
      <c r="CH11">
        <f>$BR11*SUMIF('By HD'!$A$3:$A$42,$BE11,'By HD'!AV$3:AV$42)</f>
        <v>3.3432835820895521</v>
      </c>
      <c r="CI11">
        <f>$BR11*SUMIF('By HD'!$A$3:$A$42,$BE11,'By HD'!AW$3:AW$42)</f>
        <v>0.17910447761194029</v>
      </c>
      <c r="CO11">
        <f t="shared" si="17"/>
        <v>234.02985074626866</v>
      </c>
      <c r="CP11">
        <f t="shared" si="17"/>
        <v>25.238805970149254</v>
      </c>
      <c r="CQ11">
        <f t="shared" si="17"/>
        <v>77.044776119402982</v>
      </c>
      <c r="CR11">
        <f t="shared" si="17"/>
        <v>14.08955223880597</v>
      </c>
      <c r="CS11">
        <f t="shared" si="17"/>
        <v>116.88059701492537</v>
      </c>
      <c r="CT11">
        <f t="shared" si="17"/>
        <v>0.77611940298507454</v>
      </c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</row>
    <row r="12" spans="1:149" x14ac:dyDescent="0.3">
      <c r="A12" t="s">
        <v>486</v>
      </c>
      <c r="B12" t="s">
        <v>437</v>
      </c>
      <c r="C12" t="s">
        <v>437</v>
      </c>
      <c r="D12" s="6">
        <f>SUMIFS('Pres Converted'!N$2:N$10000,'Pres Converted'!$D$2:$D$10000,"ED",'Pres Converted'!$E$2:$E$10000,$C12)</f>
        <v>8374</v>
      </c>
      <c r="E12" s="6">
        <f>SUMIFS('Pres Converted'!I$2:I$10000,'Pres Converted'!$D$2:$D$10000,"ED",'Pres Converted'!$E$2:$E$10000,$C12)</f>
        <v>904</v>
      </c>
      <c r="F12" s="6">
        <f>SUMIFS('Pres Converted'!J$2:J$10000,'Pres Converted'!$D$2:$D$10000,"ED",'Pres Converted'!$E$2:$E$10000,$C12)</f>
        <v>2906</v>
      </c>
      <c r="G12" s="6">
        <f>SUMIFS('Pres Converted'!K$2:K$10000,'Pres Converted'!$D$2:$D$10000,"ED",'Pres Converted'!$E$2:$E$10000,$C12)</f>
        <v>622</v>
      </c>
      <c r="H12" s="6">
        <f>SUMIFS('Pres Converted'!L$2:L$10000,'Pres Converted'!$D$2:$D$10000,"ED",'Pres Converted'!$E$2:$E$10000,$C12)</f>
        <v>3859</v>
      </c>
      <c r="I12" s="6">
        <f>SUMIFS('Pres Converted'!M$2:M$10000,'Pres Converted'!$D$2:$D$10000,"ED",'Pres Converted'!$E$2:$E$10000,$C12)</f>
        <v>83</v>
      </c>
      <c r="J12" s="6"/>
      <c r="K12" s="6"/>
      <c r="L12" s="6"/>
      <c r="M12" s="6"/>
      <c r="N12" s="6"/>
      <c r="O12" s="6">
        <f t="shared" si="10"/>
        <v>0.1079531884404108</v>
      </c>
      <c r="P12" s="6">
        <f t="shared" si="0"/>
        <v>0.34702651062813472</v>
      </c>
      <c r="Q12" s="6">
        <f t="shared" si="1"/>
        <v>7.4277525674707426E-2</v>
      </c>
      <c r="R12" s="6">
        <f t="shared" si="2"/>
        <v>0.4608311440171961</v>
      </c>
      <c r="S12" s="6">
        <f t="shared" si="3"/>
        <v>9.9116312395509908E-3</v>
      </c>
      <c r="T12" s="6">
        <f t="shared" si="4"/>
        <v>0</v>
      </c>
      <c r="U12" s="6">
        <f t="shared" si="5"/>
        <v>0</v>
      </c>
      <c r="V12" s="6">
        <f t="shared" si="6"/>
        <v>0</v>
      </c>
      <c r="W12" s="6">
        <f t="shared" si="7"/>
        <v>0</v>
      </c>
      <c r="X12" s="6">
        <f t="shared" si="8"/>
        <v>0</v>
      </c>
      <c r="Y12" s="7">
        <f t="shared" si="9"/>
        <v>0.4608311440171961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>
        <v>4</v>
      </c>
      <c r="AU12" t="s">
        <v>437</v>
      </c>
      <c r="AV12" s="6"/>
      <c r="AW12" s="6"/>
      <c r="AX12" s="6"/>
      <c r="AY12" s="6"/>
      <c r="AZ12" s="6"/>
      <c r="BA12" s="6">
        <f t="shared" si="18"/>
        <v>10</v>
      </c>
      <c r="BB12" s="6">
        <f t="shared" si="11"/>
        <v>1</v>
      </c>
      <c r="BC12" s="6"/>
      <c r="BD12" s="6"/>
      <c r="BE12">
        <v>3</v>
      </c>
      <c r="BF12" t="s">
        <v>432</v>
      </c>
      <c r="BG12">
        <f>SUMIFS('Pres Converted'!$N$2:$N$10000,'Pres Converted'!$E$2:$E$10000,$BF12,'Pres Converted'!$D$2:$D$10000,"ED",'Pres Converted'!$C$2:$C$10000,$BE12)</f>
        <v>34</v>
      </c>
      <c r="BH12">
        <f>SUMIFS('Pres Converted'!I$2:I$10000,'Pres Converted'!$E$2:$E$10000,$BF12,'Pres Converted'!$D$2:$D$10000,"ED",'Pres Converted'!$C$2:$C$10000,$BE12)</f>
        <v>13</v>
      </c>
      <c r="BI12">
        <f>SUMIFS('Pres Converted'!J$2:J$10000,'Pres Converted'!$E$2:$E$10000,$BF12,'Pres Converted'!$D$2:$D$10000,"ED",'Pres Converted'!$C$2:$C$10000,$BE12)</f>
        <v>12</v>
      </c>
      <c r="BJ12">
        <f>SUMIFS('Pres Converted'!K$2:K$10000,'Pres Converted'!$E$2:$E$10000,$BF12,'Pres Converted'!$D$2:$D$10000,"ED",'Pres Converted'!$C$2:$C$10000,$BE12)</f>
        <v>5</v>
      </c>
      <c r="BK12">
        <f>SUMIFS('Pres Converted'!L$2:L$10000,'Pres Converted'!$E$2:$E$10000,$BF12,'Pres Converted'!$D$2:$D$10000,"ED",'Pres Converted'!$C$2:$C$10000,$BE12)</f>
        <v>3</v>
      </c>
      <c r="BL12">
        <f>SUMIFS('Pres Converted'!M$2:M$10000,'Pres Converted'!$E$2:$E$10000,$BF12,'Pres Converted'!$D$2:$D$10000,"ED",'Pres Converted'!$C$2:$C$10000,$BE12)</f>
        <v>1</v>
      </c>
      <c r="BR12">
        <f>BG12/SUMIF('By HD'!$A$3:$A$42,$BE12,'By HD'!$B$3:$B$42)</f>
        <v>1.0572139303482588E-2</v>
      </c>
      <c r="BS12">
        <f>$BR12*SUMIF('By HD'!$A$3:$A$42,$BE12,'By HD'!W$3:W$42)</f>
        <v>5.7829601990049753</v>
      </c>
      <c r="BT12">
        <f>$BR12*SUMIF('By HD'!$A$3:$A$42,$BE12,'By HD'!X$3:X$42)</f>
        <v>0.52860696517412942</v>
      </c>
      <c r="BU12">
        <f>$BR12*SUMIF('By HD'!$A$3:$A$42,$BE12,'By HD'!Y$3:Y$42)</f>
        <v>1.9558457711442787</v>
      </c>
      <c r="BV12">
        <f>$BR12*SUMIF('By HD'!$A$3:$A$42,$BE12,'By HD'!Z$3:Z$42)</f>
        <v>0.26430348258706471</v>
      </c>
      <c r="BW12">
        <f>$BR12*SUMIF('By HD'!$A$3:$A$42,$BE12,'By HD'!AA$3:AA$42)</f>
        <v>2.9284825870646767</v>
      </c>
      <c r="BX12">
        <f>$BR12*SUMIF('By HD'!$A$3:$A$42,$BE12,'By HD'!AB$3:AB$42)</f>
        <v>0.10572139303482588</v>
      </c>
      <c r="CD12">
        <f>$BR12*SUMIF('By HD'!$A$3:$A$42,$BE12,'By HD'!AR$3:AR$42)</f>
        <v>1.6598258706467663</v>
      </c>
      <c r="CE12">
        <f>$BR12*SUMIF('By HD'!$A$3:$A$42,$BE12,'By HD'!AS$3:AS$42)</f>
        <v>0.22201492537313433</v>
      </c>
      <c r="CF12">
        <f>$BR12*SUMIF('By HD'!$A$3:$A$42,$BE12,'By HD'!AT$3:AT$42)</f>
        <v>0.70833333333333337</v>
      </c>
      <c r="CG12">
        <f>$BR12*SUMIF('By HD'!$A$3:$A$42,$BE12,'By HD'!AU$3:AU$42)</f>
        <v>0.10572139303482588</v>
      </c>
      <c r="CH12">
        <f>$BR12*SUMIF('By HD'!$A$3:$A$42,$BE12,'By HD'!AV$3:AV$42)</f>
        <v>0.59203980099502496</v>
      </c>
      <c r="CI12">
        <f>$BR12*SUMIF('By HD'!$A$3:$A$42,$BE12,'By HD'!AW$3:AW$42)</f>
        <v>3.1716417910447763E-2</v>
      </c>
      <c r="CO12">
        <f t="shared" si="17"/>
        <v>41.442786069651746</v>
      </c>
      <c r="CP12">
        <f t="shared" si="17"/>
        <v>13.750621890547263</v>
      </c>
      <c r="CQ12">
        <f t="shared" si="17"/>
        <v>14.664179104477611</v>
      </c>
      <c r="CR12">
        <f t="shared" si="17"/>
        <v>5.3700248756218905</v>
      </c>
      <c r="CS12">
        <f t="shared" si="17"/>
        <v>6.5205223880597014</v>
      </c>
      <c r="CT12">
        <f t="shared" si="17"/>
        <v>1.1374378109452736</v>
      </c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</row>
    <row r="13" spans="1:149" x14ac:dyDescent="0.3">
      <c r="A13" t="s">
        <v>487</v>
      </c>
      <c r="B13" t="s">
        <v>488</v>
      </c>
      <c r="C13" t="s">
        <v>439</v>
      </c>
      <c r="D13" s="6">
        <f>SUMIFS('Pres Converted'!N$2:N$10000,'Pres Converted'!$D$2:$D$10000,"ED",'Pres Converted'!$E$2:$E$10000,$C13)</f>
        <v>9329</v>
      </c>
      <c r="E13" s="6">
        <f>SUMIFS('Pres Converted'!I$2:I$10000,'Pres Converted'!$D$2:$D$10000,"ED",'Pres Converted'!$E$2:$E$10000,$C13)</f>
        <v>401</v>
      </c>
      <c r="F13" s="6">
        <f>SUMIFS('Pres Converted'!J$2:J$10000,'Pres Converted'!$D$2:$D$10000,"ED",'Pres Converted'!$E$2:$E$10000,$C13)</f>
        <v>1705</v>
      </c>
      <c r="G13" s="6">
        <f>SUMIFS('Pres Converted'!K$2:K$10000,'Pres Converted'!$D$2:$D$10000,"ED",'Pres Converted'!$E$2:$E$10000,$C13)</f>
        <v>1495</v>
      </c>
      <c r="H13" s="6">
        <f>SUMIFS('Pres Converted'!L$2:L$10000,'Pres Converted'!$D$2:$D$10000,"ED",'Pres Converted'!$E$2:$E$10000,$C13)</f>
        <v>5698</v>
      </c>
      <c r="I13" s="6">
        <f>SUMIFS('Pres Converted'!M$2:M$10000,'Pres Converted'!$D$2:$D$10000,"ED",'Pres Converted'!$E$2:$E$10000,$C13)</f>
        <v>30</v>
      </c>
      <c r="J13" s="6"/>
      <c r="K13" s="6"/>
      <c r="L13" s="6"/>
      <c r="M13" s="6"/>
      <c r="N13" s="6"/>
      <c r="O13" s="6">
        <f t="shared" si="10"/>
        <v>4.2984242684103335E-2</v>
      </c>
      <c r="P13" s="6">
        <f t="shared" si="0"/>
        <v>0.18276342587629971</v>
      </c>
      <c r="Q13" s="6">
        <f t="shared" si="1"/>
        <v>0.16025297459534785</v>
      </c>
      <c r="R13" s="6">
        <f t="shared" si="2"/>
        <v>0.61078357808982742</v>
      </c>
      <c r="S13" s="6">
        <f t="shared" si="3"/>
        <v>3.215778754421696E-3</v>
      </c>
      <c r="T13" s="6">
        <f t="shared" si="4"/>
        <v>0</v>
      </c>
      <c r="U13" s="6">
        <f t="shared" si="5"/>
        <v>0</v>
      </c>
      <c r="V13" s="6">
        <f t="shared" si="6"/>
        <v>0</v>
      </c>
      <c r="W13" s="6">
        <f t="shared" si="7"/>
        <v>0</v>
      </c>
      <c r="X13" s="6">
        <f t="shared" si="8"/>
        <v>0</v>
      </c>
      <c r="Y13" s="7">
        <f t="shared" si="9"/>
        <v>0.61078357808982742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>
        <v>4</v>
      </c>
      <c r="AU13" t="s">
        <v>438</v>
      </c>
      <c r="AV13" s="6"/>
      <c r="AW13" s="6"/>
      <c r="AX13" s="6"/>
      <c r="AY13" s="6"/>
      <c r="AZ13" s="6"/>
      <c r="BA13" s="6">
        <f t="shared" si="18"/>
        <v>11</v>
      </c>
      <c r="BB13" s="6">
        <f t="shared" si="11"/>
        <v>1</v>
      </c>
      <c r="BC13" s="6"/>
      <c r="BD13" s="6"/>
      <c r="BE13">
        <v>4</v>
      </c>
      <c r="BF13" t="s">
        <v>437</v>
      </c>
      <c r="BG13">
        <f>SUMIFS('Pres Converted'!$N$2:$N$10000,'Pres Converted'!$E$2:$E$10000,$BF13,'Pres Converted'!$D$2:$D$10000,"ED",'Pres Converted'!$C$2:$C$10000,$BE13)</f>
        <v>8374</v>
      </c>
      <c r="BH13">
        <f>SUMIFS('Pres Converted'!I$2:I$10000,'Pres Converted'!$E$2:$E$10000,$BF13,'Pres Converted'!$D$2:$D$10000,"ED",'Pres Converted'!$C$2:$C$10000,$BE13)</f>
        <v>904</v>
      </c>
      <c r="BI13">
        <f>SUMIFS('Pres Converted'!J$2:J$10000,'Pres Converted'!$E$2:$E$10000,$BF13,'Pres Converted'!$D$2:$D$10000,"ED",'Pres Converted'!$C$2:$C$10000,$BE13)</f>
        <v>2906</v>
      </c>
      <c r="BJ13">
        <f>SUMIFS('Pres Converted'!K$2:K$10000,'Pres Converted'!$E$2:$E$10000,$BF13,'Pres Converted'!$D$2:$D$10000,"ED",'Pres Converted'!$C$2:$C$10000,$BE13)</f>
        <v>622</v>
      </c>
      <c r="BK13">
        <f>SUMIFS('Pres Converted'!L$2:L$10000,'Pres Converted'!$E$2:$E$10000,$BF13,'Pres Converted'!$D$2:$D$10000,"ED",'Pres Converted'!$C$2:$C$10000,$BE13)</f>
        <v>3859</v>
      </c>
      <c r="BL13">
        <f>SUMIFS('Pres Converted'!M$2:M$10000,'Pres Converted'!$E$2:$E$10000,$BF13,'Pres Converted'!$D$2:$D$10000,"ED",'Pres Converted'!$C$2:$C$10000,$BE13)</f>
        <v>83</v>
      </c>
      <c r="BR13">
        <f>BG13/SUMIF('By HD'!$A$3:$A$42,$BE13,'By HD'!$B$3:$B$42)</f>
        <v>0.89379869783327992</v>
      </c>
      <c r="BS13">
        <f>$BR13*SUMIF('By HD'!$A$3:$A$42,$BE13,'By HD'!W$3:W$42)</f>
        <v>1500.6880136620771</v>
      </c>
      <c r="BT13">
        <f>$BR13*SUMIF('By HD'!$A$3:$A$42,$BE13,'By HD'!X$3:X$42)</f>
        <v>227.02486924965311</v>
      </c>
      <c r="BU13">
        <f>$BR13*SUMIF('By HD'!$A$3:$A$42,$BE13,'By HD'!Y$3:Y$42)</f>
        <v>523.76603693030199</v>
      </c>
      <c r="BV13">
        <f>$BR13*SUMIF('By HD'!$A$3:$A$42,$BE13,'By HD'!Z$3:Z$42)</f>
        <v>81.335681502828479</v>
      </c>
      <c r="BW13">
        <f>$BR13*SUMIF('By HD'!$A$3:$A$42,$BE13,'By HD'!AA$3:AA$42)</f>
        <v>647.11025723129467</v>
      </c>
      <c r="BX13">
        <f>$BR13*SUMIF('By HD'!$A$3:$A$42,$BE13,'By HD'!AB$3:AB$42)</f>
        <v>21.451168747998718</v>
      </c>
      <c r="CD13">
        <f>$BR13*SUMIF('By HD'!$A$3:$A$42,$BE13,'By HD'!AR$3:AR$42)</f>
        <v>394.16522574447646</v>
      </c>
      <c r="CE13">
        <f>$BR13*SUMIF('By HD'!$A$3:$A$42,$BE13,'By HD'!AS$3:AS$42)</f>
        <v>48.265129682997113</v>
      </c>
      <c r="CF13">
        <f>$BR13*SUMIF('By HD'!$A$3:$A$42,$BE13,'By HD'!AT$3:AT$42)</f>
        <v>148.37058384032446</v>
      </c>
      <c r="CG13">
        <f>$BR13*SUMIF('By HD'!$A$3:$A$42,$BE13,'By HD'!AU$3:AU$42)</f>
        <v>64.353506243996151</v>
      </c>
      <c r="CH13">
        <f>$BR13*SUMIF('By HD'!$A$3:$A$42,$BE13,'By HD'!AV$3:AV$42)</f>
        <v>128.7070124879923</v>
      </c>
      <c r="CI13">
        <f>$BR13*SUMIF('By HD'!$A$3:$A$42,$BE13,'By HD'!AW$3:AW$42)</f>
        <v>4.4689934891663992</v>
      </c>
      <c r="CO13">
        <f t="shared" si="17"/>
        <v>10268.853239406553</v>
      </c>
      <c r="CP13">
        <f t="shared" si="17"/>
        <v>1179.2899989326502</v>
      </c>
      <c r="CQ13">
        <f t="shared" si="17"/>
        <v>3578.1366207706265</v>
      </c>
      <c r="CR13">
        <f t="shared" si="17"/>
        <v>767.6891877468247</v>
      </c>
      <c r="CS13">
        <f t="shared" si="17"/>
        <v>4634.8172697192867</v>
      </c>
      <c r="CT13">
        <f t="shared" si="17"/>
        <v>108.92016223716512</v>
      </c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</row>
    <row r="14" spans="1:149" x14ac:dyDescent="0.3">
      <c r="A14" t="s">
        <v>489</v>
      </c>
      <c r="B14" t="s">
        <v>490</v>
      </c>
      <c r="C14" t="s">
        <v>431</v>
      </c>
      <c r="D14" s="6">
        <f>SUMIFS('Pres Converted'!N$2:N$10000,'Pres Converted'!$D$2:$D$10000,"ED",'Pres Converted'!$E$2:$E$10000,$C14)</f>
        <v>3929</v>
      </c>
      <c r="E14" s="6">
        <f>SUMIFS('Pres Converted'!I$2:I$10000,'Pres Converted'!$D$2:$D$10000,"ED",'Pres Converted'!$E$2:$E$10000,$C14)</f>
        <v>266</v>
      </c>
      <c r="F14" s="6">
        <f>SUMIFS('Pres Converted'!J$2:J$10000,'Pres Converted'!$D$2:$D$10000,"ED",'Pres Converted'!$E$2:$E$10000,$C14)</f>
        <v>1096</v>
      </c>
      <c r="G14" s="6">
        <f>SUMIFS('Pres Converted'!K$2:K$10000,'Pres Converted'!$D$2:$D$10000,"ED",'Pres Converted'!$E$2:$E$10000,$C14)</f>
        <v>271</v>
      </c>
      <c r="H14" s="6">
        <f>SUMIFS('Pres Converted'!L$2:L$10000,'Pres Converted'!$D$2:$D$10000,"ED",'Pres Converted'!$E$2:$E$10000,$C14)</f>
        <v>2288</v>
      </c>
      <c r="I14" s="6">
        <f>SUMIFS('Pres Converted'!M$2:M$10000,'Pres Converted'!$D$2:$D$10000,"ED",'Pres Converted'!$E$2:$E$10000,$C14)</f>
        <v>8</v>
      </c>
      <c r="J14" s="6"/>
      <c r="K14" s="6"/>
      <c r="L14" s="6"/>
      <c r="M14" s="6"/>
      <c r="N14" s="6"/>
      <c r="O14" s="6">
        <f t="shared" si="10"/>
        <v>6.7701705268516169E-2</v>
      </c>
      <c r="P14" s="6">
        <f t="shared" si="0"/>
        <v>0.27895138712140494</v>
      </c>
      <c r="Q14" s="6">
        <f t="shared" si="1"/>
        <v>6.8974293713413085E-2</v>
      </c>
      <c r="R14" s="6">
        <f t="shared" si="2"/>
        <v>0.58233647238483077</v>
      </c>
      <c r="S14" s="6">
        <f t="shared" si="3"/>
        <v>2.0361415118350726E-3</v>
      </c>
      <c r="T14" s="6">
        <f t="shared" si="4"/>
        <v>0</v>
      </c>
      <c r="U14" s="6">
        <f t="shared" si="5"/>
        <v>0</v>
      </c>
      <c r="V14" s="6">
        <f t="shared" si="6"/>
        <v>0</v>
      </c>
      <c r="W14" s="6">
        <f t="shared" si="7"/>
        <v>0</v>
      </c>
      <c r="X14" s="6">
        <f t="shared" si="8"/>
        <v>0</v>
      </c>
      <c r="Y14" s="7">
        <f t="shared" si="9"/>
        <v>0.58233647238483077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>
        <v>4</v>
      </c>
      <c r="AU14" t="s">
        <v>433</v>
      </c>
      <c r="AV14" s="6"/>
      <c r="AW14" s="6"/>
      <c r="AX14" s="6"/>
      <c r="AY14" s="6"/>
      <c r="AZ14" s="6"/>
      <c r="BA14" s="6">
        <f t="shared" si="18"/>
        <v>12</v>
      </c>
      <c r="BB14" s="6">
        <f t="shared" si="11"/>
        <v>1</v>
      </c>
      <c r="BC14" s="6"/>
      <c r="BD14" s="6"/>
      <c r="BE14">
        <v>4</v>
      </c>
      <c r="BF14" t="s">
        <v>438</v>
      </c>
      <c r="BG14">
        <f>SUMIFS('Pres Converted'!$N$2:$N$10000,'Pres Converted'!$E$2:$E$10000,$BF14,'Pres Converted'!$D$2:$D$10000,"ED",'Pres Converted'!$C$2:$C$10000,$BE14)</f>
        <v>583</v>
      </c>
      <c r="BH14">
        <f>SUMIFS('Pres Converted'!I$2:I$10000,'Pres Converted'!$E$2:$E$10000,$BF14,'Pres Converted'!$D$2:$D$10000,"ED",'Pres Converted'!$C$2:$C$10000,$BE14)</f>
        <v>36</v>
      </c>
      <c r="BI14">
        <f>SUMIFS('Pres Converted'!J$2:J$10000,'Pres Converted'!$E$2:$E$10000,$BF14,'Pres Converted'!$D$2:$D$10000,"ED",'Pres Converted'!$C$2:$C$10000,$BE14)</f>
        <v>114</v>
      </c>
      <c r="BJ14">
        <f>SUMIFS('Pres Converted'!K$2:K$10000,'Pres Converted'!$E$2:$E$10000,$BF14,'Pres Converted'!$D$2:$D$10000,"ED",'Pres Converted'!$C$2:$C$10000,$BE14)</f>
        <v>27</v>
      </c>
      <c r="BK14">
        <f>SUMIFS('Pres Converted'!L$2:L$10000,'Pres Converted'!$E$2:$E$10000,$BF14,'Pres Converted'!$D$2:$D$10000,"ED",'Pres Converted'!$C$2:$C$10000,$BE14)</f>
        <v>395</v>
      </c>
      <c r="BL14">
        <f>SUMIFS('Pres Converted'!M$2:M$10000,'Pres Converted'!$E$2:$E$10000,$BF14,'Pres Converted'!$D$2:$D$10000,"ED",'Pres Converted'!$C$2:$C$10000,$BE14)</f>
        <v>11</v>
      </c>
      <c r="BR14">
        <f>BG14/SUMIF('By HD'!$A$3:$A$42,$BE14,'By HD'!$B$3:$B$42)</f>
        <v>6.2226491621304302E-2</v>
      </c>
      <c r="BS14">
        <f>$BR14*SUMIF('By HD'!$A$3:$A$42,$BE14,'By HD'!W$3:W$42)</f>
        <v>104.47827943216993</v>
      </c>
      <c r="BT14">
        <f>$BR14*SUMIF('By HD'!$A$3:$A$42,$BE14,'By HD'!X$3:X$42)</f>
        <v>15.805528871811292</v>
      </c>
      <c r="BU14">
        <f>$BR14*SUMIF('By HD'!$A$3:$A$42,$BE14,'By HD'!Y$3:Y$42)</f>
        <v>36.464724090084317</v>
      </c>
      <c r="BV14">
        <f>$BR14*SUMIF('By HD'!$A$3:$A$42,$BE14,'By HD'!Z$3:Z$42)</f>
        <v>5.6626107375386914</v>
      </c>
      <c r="BW14">
        <f>$BR14*SUMIF('By HD'!$A$3:$A$42,$BE14,'By HD'!AA$3:AA$42)</f>
        <v>45.051979933824313</v>
      </c>
      <c r="BX14">
        <f>$BR14*SUMIF('By HD'!$A$3:$A$42,$BE14,'By HD'!AB$3:AB$42)</f>
        <v>1.4934357989113032</v>
      </c>
      <c r="CD14">
        <f>$BR14*SUMIF('By HD'!$A$3:$A$42,$BE14,'By HD'!AR$3:AR$42)</f>
        <v>27.441882804995195</v>
      </c>
      <c r="CE14">
        <f>$BR14*SUMIF('By HD'!$A$3:$A$42,$BE14,'By HD'!AS$3:AS$42)</f>
        <v>3.3602305475504322</v>
      </c>
      <c r="CF14">
        <f>$BR14*SUMIF('By HD'!$A$3:$A$42,$BE14,'By HD'!AT$3:AT$42)</f>
        <v>10.329597609136513</v>
      </c>
      <c r="CG14">
        <f>$BR14*SUMIF('By HD'!$A$3:$A$42,$BE14,'By HD'!AU$3:AU$42)</f>
        <v>4.4803073967339095</v>
      </c>
      <c r="CH14">
        <f>$BR14*SUMIF('By HD'!$A$3:$A$42,$BE14,'By HD'!AV$3:AV$42)</f>
        <v>8.9606147934678191</v>
      </c>
      <c r="CI14">
        <f>$BR14*SUMIF('By HD'!$A$3:$A$42,$BE14,'By HD'!AW$3:AW$42)</f>
        <v>0.31113245810652151</v>
      </c>
      <c r="CO14">
        <f t="shared" si="17"/>
        <v>714.92016223716519</v>
      </c>
      <c r="CP14">
        <f t="shared" si="17"/>
        <v>55.16575941936172</v>
      </c>
      <c r="CQ14">
        <f t="shared" si="17"/>
        <v>160.79432169922083</v>
      </c>
      <c r="CR14">
        <f t="shared" si="17"/>
        <v>37.142918134272605</v>
      </c>
      <c r="CS14">
        <f t="shared" si="17"/>
        <v>449.01259472729214</v>
      </c>
      <c r="CT14">
        <f t="shared" si="17"/>
        <v>12.804568257017825</v>
      </c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</row>
    <row r="15" spans="1:149" x14ac:dyDescent="0.3">
      <c r="A15" t="s">
        <v>491</v>
      </c>
      <c r="B15" t="s">
        <v>492</v>
      </c>
      <c r="C15" t="s">
        <v>443</v>
      </c>
      <c r="D15" s="6">
        <f>SUMIFS('Pres Converted'!N$2:N$10000,'Pres Converted'!$D$2:$D$10000,"ED",'Pres Converted'!$E$2:$E$10000,$C15)</f>
        <v>2750</v>
      </c>
      <c r="E15" s="6">
        <f>SUMIFS('Pres Converted'!I$2:I$10000,'Pres Converted'!$D$2:$D$10000,"ED",'Pres Converted'!$E$2:$E$10000,$C15)</f>
        <v>211</v>
      </c>
      <c r="F15" s="6">
        <f>SUMIFS('Pres Converted'!J$2:J$10000,'Pres Converted'!$D$2:$D$10000,"ED",'Pres Converted'!$E$2:$E$10000,$C15)</f>
        <v>841</v>
      </c>
      <c r="G15" s="6">
        <f>SUMIFS('Pres Converted'!K$2:K$10000,'Pres Converted'!$D$2:$D$10000,"ED",'Pres Converted'!$E$2:$E$10000,$C15)</f>
        <v>363</v>
      </c>
      <c r="H15" s="6">
        <f>SUMIFS('Pres Converted'!L$2:L$10000,'Pres Converted'!$D$2:$D$10000,"ED",'Pres Converted'!$E$2:$E$10000,$C15)</f>
        <v>1324</v>
      </c>
      <c r="I15" s="6">
        <f>SUMIFS('Pres Converted'!M$2:M$10000,'Pres Converted'!$D$2:$D$10000,"ED",'Pres Converted'!$E$2:$E$10000,$C15)</f>
        <v>11</v>
      </c>
      <c r="J15" s="6"/>
      <c r="K15" s="6"/>
      <c r="L15" s="6"/>
      <c r="M15" s="6"/>
      <c r="N15" s="6"/>
      <c r="O15" s="6">
        <f t="shared" si="10"/>
        <v>7.6727272727272727E-2</v>
      </c>
      <c r="P15" s="6">
        <f t="shared" si="0"/>
        <v>0.30581818181818182</v>
      </c>
      <c r="Q15" s="6">
        <f t="shared" si="1"/>
        <v>0.13200000000000001</v>
      </c>
      <c r="R15" s="6">
        <f t="shared" si="2"/>
        <v>0.48145454545454547</v>
      </c>
      <c r="S15" s="6">
        <f t="shared" si="3"/>
        <v>4.0000000000000001E-3</v>
      </c>
      <c r="T15" s="6">
        <f t="shared" si="4"/>
        <v>0</v>
      </c>
      <c r="U15" s="6">
        <f t="shared" si="5"/>
        <v>0</v>
      </c>
      <c r="V15" s="6">
        <f t="shared" si="6"/>
        <v>0</v>
      </c>
      <c r="W15" s="6">
        <f t="shared" si="7"/>
        <v>0</v>
      </c>
      <c r="X15" s="6">
        <f t="shared" si="8"/>
        <v>0</v>
      </c>
      <c r="Y15" s="7">
        <f t="shared" si="9"/>
        <v>0.48145454545454547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>
        <v>4</v>
      </c>
      <c r="AU15" t="s">
        <v>93</v>
      </c>
      <c r="AV15" s="6"/>
      <c r="AW15" s="6"/>
      <c r="AX15" s="6"/>
      <c r="AY15" s="6"/>
      <c r="AZ15" s="6"/>
      <c r="BA15" s="6">
        <f t="shared" si="18"/>
        <v>13</v>
      </c>
      <c r="BB15" s="6">
        <f t="shared" si="11"/>
        <v>1</v>
      </c>
      <c r="BC15" s="6"/>
      <c r="BD15" s="6"/>
      <c r="BE15">
        <v>4</v>
      </c>
      <c r="BF15" t="s">
        <v>433</v>
      </c>
      <c r="BG15">
        <f>SUMIFS('Pres Converted'!$N$2:$N$10000,'Pres Converted'!$E$2:$E$10000,$BF15,'Pres Converted'!$D$2:$D$10000,"ED",'Pres Converted'!$C$2:$C$10000,$BE15)</f>
        <v>99</v>
      </c>
      <c r="BH15">
        <f>SUMIFS('Pres Converted'!I$2:I$10000,'Pres Converted'!$E$2:$E$10000,$BF15,'Pres Converted'!$D$2:$D$10000,"ED",'Pres Converted'!$C$2:$C$10000,$BE15)</f>
        <v>2</v>
      </c>
      <c r="BI15">
        <f>SUMIFS('Pres Converted'!J$2:J$10000,'Pres Converted'!$E$2:$E$10000,$BF15,'Pres Converted'!$D$2:$D$10000,"ED",'Pres Converted'!$C$2:$C$10000,$BE15)</f>
        <v>24</v>
      </c>
      <c r="BJ15">
        <f>SUMIFS('Pres Converted'!K$2:K$10000,'Pres Converted'!$E$2:$E$10000,$BF15,'Pres Converted'!$D$2:$D$10000,"ED",'Pres Converted'!$C$2:$C$10000,$BE15)</f>
        <v>5</v>
      </c>
      <c r="BK15">
        <f>SUMIFS('Pres Converted'!L$2:L$10000,'Pres Converted'!$E$2:$E$10000,$BF15,'Pres Converted'!$D$2:$D$10000,"ED",'Pres Converted'!$C$2:$C$10000,$BE15)</f>
        <v>68</v>
      </c>
      <c r="BL15">
        <f>SUMIFS('Pres Converted'!M$2:M$10000,'Pres Converted'!$E$2:$E$10000,$BF15,'Pres Converted'!$D$2:$D$10000,"ED",'Pres Converted'!$C$2:$C$10000,$BE15)</f>
        <v>0</v>
      </c>
      <c r="BR15">
        <f>BG15/SUMIF('By HD'!$A$3:$A$42,$BE15,'By HD'!$B$3:$B$42)</f>
        <v>1.0566762728146013E-2</v>
      </c>
      <c r="BS15">
        <f>$BR15*SUMIF('By HD'!$A$3:$A$42,$BE15,'By HD'!W$3:W$42)</f>
        <v>17.741594620557155</v>
      </c>
      <c r="BT15">
        <f>$BR15*SUMIF('By HD'!$A$3:$A$42,$BE15,'By HD'!X$3:X$42)</f>
        <v>2.6839577329490871</v>
      </c>
      <c r="BU15">
        <f>$BR15*SUMIF('By HD'!$A$3:$A$42,$BE15,'By HD'!Y$3:Y$42)</f>
        <v>6.1921229586935631</v>
      </c>
      <c r="BV15">
        <f>$BR15*SUMIF('By HD'!$A$3:$A$42,$BE15,'By HD'!Z$3:Z$42)</f>
        <v>0.96157540826128718</v>
      </c>
      <c r="BW15">
        <f>$BR15*SUMIF('By HD'!$A$3:$A$42,$BE15,'By HD'!AA$3:AA$42)</f>
        <v>7.6503362151777132</v>
      </c>
      <c r="BX15">
        <f>$BR15*SUMIF('By HD'!$A$3:$A$42,$BE15,'By HD'!AB$3:AB$42)</f>
        <v>0.25360230547550433</v>
      </c>
      <c r="CD15">
        <f>$BR15*SUMIF('By HD'!$A$3:$A$42,$BE15,'By HD'!AR$3:AR$42)</f>
        <v>4.6599423631123917</v>
      </c>
      <c r="CE15">
        <f>$BR15*SUMIF('By HD'!$A$3:$A$42,$BE15,'By HD'!AS$3:AS$42)</f>
        <v>0.57060518731988463</v>
      </c>
      <c r="CF15">
        <f>$BR15*SUMIF('By HD'!$A$3:$A$42,$BE15,'By HD'!AT$3:AT$42)</f>
        <v>1.754082612872238</v>
      </c>
      <c r="CG15">
        <f>$BR15*SUMIF('By HD'!$A$3:$A$42,$BE15,'By HD'!AU$3:AU$42)</f>
        <v>0.76080691642651288</v>
      </c>
      <c r="CH15">
        <f>$BR15*SUMIF('By HD'!$A$3:$A$42,$BE15,'By HD'!AV$3:AV$42)</f>
        <v>1.5216138328530258</v>
      </c>
      <c r="CI15">
        <f>$BR15*SUMIF('By HD'!$A$3:$A$42,$BE15,'By HD'!AW$3:AW$42)</f>
        <v>5.283381364073006E-2</v>
      </c>
      <c r="CO15">
        <f t="shared" si="17"/>
        <v>121.40153698366954</v>
      </c>
      <c r="CP15">
        <f t="shared" si="17"/>
        <v>5.2545629202689721</v>
      </c>
      <c r="CQ15">
        <f t="shared" si="17"/>
        <v>31.946205571565802</v>
      </c>
      <c r="CR15">
        <f t="shared" si="17"/>
        <v>6.7223823246877998</v>
      </c>
      <c r="CS15">
        <f t="shared" si="17"/>
        <v>77.171950048030737</v>
      </c>
      <c r="CT15">
        <f t="shared" si="17"/>
        <v>0.30643611911623436</v>
      </c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</row>
    <row r="16" spans="1:149" x14ac:dyDescent="0.3">
      <c r="A16" t="s">
        <v>493</v>
      </c>
      <c r="B16" t="s">
        <v>446</v>
      </c>
      <c r="C16" t="s">
        <v>446</v>
      </c>
      <c r="D16" s="6">
        <f>SUMIFS('Pres Converted'!N$2:N$10000,'Pres Converted'!$D$2:$D$10000,"ED",'Pres Converted'!$E$2:$E$10000,$C16)</f>
        <v>338</v>
      </c>
      <c r="E16" s="6">
        <f>SUMIFS('Pres Converted'!I$2:I$10000,'Pres Converted'!$D$2:$D$10000,"ED",'Pres Converted'!$E$2:$E$10000,$C16)</f>
        <v>26</v>
      </c>
      <c r="F16" s="6">
        <f>SUMIFS('Pres Converted'!J$2:J$10000,'Pres Converted'!$D$2:$D$10000,"ED",'Pres Converted'!$E$2:$E$10000,$C16)</f>
        <v>113</v>
      </c>
      <c r="G16" s="6">
        <f>SUMIFS('Pres Converted'!K$2:K$10000,'Pres Converted'!$D$2:$D$10000,"ED",'Pres Converted'!$E$2:$E$10000,$C16)</f>
        <v>20</v>
      </c>
      <c r="H16" s="6">
        <f>SUMIFS('Pres Converted'!L$2:L$10000,'Pres Converted'!$D$2:$D$10000,"ED",'Pres Converted'!$E$2:$E$10000,$C16)</f>
        <v>178</v>
      </c>
      <c r="I16" s="6">
        <f>SUMIFS('Pres Converted'!M$2:M$10000,'Pres Converted'!$D$2:$D$10000,"ED",'Pres Converted'!$E$2:$E$10000,$C16)</f>
        <v>1</v>
      </c>
      <c r="J16" s="6"/>
      <c r="K16" s="6"/>
      <c r="L16" s="6"/>
      <c r="M16" s="6"/>
      <c r="N16" s="6"/>
      <c r="O16" s="6">
        <f t="shared" si="10"/>
        <v>7.6923076923076927E-2</v>
      </c>
      <c r="P16" s="6">
        <f t="shared" si="0"/>
        <v>0.33431952662721892</v>
      </c>
      <c r="Q16" s="6">
        <f t="shared" si="1"/>
        <v>5.9171597633136092E-2</v>
      </c>
      <c r="R16" s="6">
        <f t="shared" si="2"/>
        <v>0.52662721893491127</v>
      </c>
      <c r="S16" s="6">
        <f t="shared" si="3"/>
        <v>2.9585798816568047E-3</v>
      </c>
      <c r="T16" s="6">
        <f t="shared" si="4"/>
        <v>0</v>
      </c>
      <c r="U16" s="6">
        <f t="shared" si="5"/>
        <v>0</v>
      </c>
      <c r="V16" s="6">
        <f t="shared" si="6"/>
        <v>0</v>
      </c>
      <c r="W16" s="6">
        <f t="shared" si="7"/>
        <v>0</v>
      </c>
      <c r="X16" s="6">
        <f t="shared" si="8"/>
        <v>0</v>
      </c>
      <c r="Y16" s="7">
        <f t="shared" si="9"/>
        <v>0.52662721893491127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>
        <v>5</v>
      </c>
      <c r="AU16" t="s">
        <v>439</v>
      </c>
      <c r="AV16" s="6"/>
      <c r="AW16" s="6"/>
      <c r="AX16" s="6"/>
      <c r="AY16" s="6"/>
      <c r="AZ16" s="6"/>
      <c r="BA16" s="6">
        <f t="shared" si="18"/>
        <v>14</v>
      </c>
      <c r="BB16" s="6">
        <f t="shared" si="11"/>
        <v>1</v>
      </c>
      <c r="BC16" s="6"/>
      <c r="BD16" s="6"/>
      <c r="BE16">
        <v>4</v>
      </c>
      <c r="BF16" t="s">
        <v>93</v>
      </c>
      <c r="BG16">
        <f>SUMIFS('Pres Converted'!$N$2:$N$10000,'Pres Converted'!$E$2:$E$10000,$BF16,'Pres Converted'!$D$2:$D$10000,"ED",'Pres Converted'!$C$2:$C$10000,$BE16)</f>
        <v>313</v>
      </c>
      <c r="BH16">
        <f>SUMIFS('Pres Converted'!I$2:I$10000,'Pres Converted'!$E$2:$E$10000,$BF16,'Pres Converted'!$D$2:$D$10000,"ED",'Pres Converted'!$C$2:$C$10000,$BE16)</f>
        <v>32</v>
      </c>
      <c r="BI16">
        <f>SUMIFS('Pres Converted'!J$2:J$10000,'Pres Converted'!$E$2:$E$10000,$BF16,'Pres Converted'!$D$2:$D$10000,"ED",'Pres Converted'!$C$2:$C$10000,$BE16)</f>
        <v>103</v>
      </c>
      <c r="BJ16">
        <f>SUMIFS('Pres Converted'!K$2:K$10000,'Pres Converted'!$E$2:$E$10000,$BF16,'Pres Converted'!$D$2:$D$10000,"ED",'Pres Converted'!$C$2:$C$10000,$BE16)</f>
        <v>23</v>
      </c>
      <c r="BK16">
        <f>SUMIFS('Pres Converted'!L$2:L$10000,'Pres Converted'!$E$2:$E$10000,$BF16,'Pres Converted'!$D$2:$D$10000,"ED",'Pres Converted'!$C$2:$C$10000,$BE16)</f>
        <v>155</v>
      </c>
      <c r="BL16">
        <f>SUMIFS('Pres Converted'!M$2:M$10000,'Pres Converted'!$E$2:$E$10000,$BF16,'Pres Converted'!$D$2:$D$10000,"ED",'Pres Converted'!$C$2:$C$10000,$BE16)</f>
        <v>0</v>
      </c>
      <c r="BR16">
        <f>BG16/SUMIF('By HD'!$A$3:$A$42,$BE16,'By HD'!$B$3:$B$42)</f>
        <v>3.340804781726972E-2</v>
      </c>
      <c r="BS16">
        <f>$BR16*SUMIF('By HD'!$A$3:$A$42,$BE16,'By HD'!W$3:W$42)</f>
        <v>56.09211228519586</v>
      </c>
      <c r="BT16">
        <f>$BR16*SUMIF('By HD'!$A$3:$A$42,$BE16,'By HD'!X$3:X$42)</f>
        <v>8.4856441455865088</v>
      </c>
      <c r="BU16">
        <f>$BR16*SUMIF('By HD'!$A$3:$A$42,$BE16,'By HD'!Y$3:Y$42)</f>
        <v>19.577116020920055</v>
      </c>
      <c r="BV16">
        <f>$BR16*SUMIF('By HD'!$A$3:$A$42,$BE16,'By HD'!Z$3:Z$42)</f>
        <v>3.0401323513715446</v>
      </c>
      <c r="BW16">
        <f>$BR16*SUMIF('By HD'!$A$3:$A$42,$BE16,'By HD'!AA$3:AA$42)</f>
        <v>24.187426619703277</v>
      </c>
      <c r="BX16">
        <f>$BR16*SUMIF('By HD'!$A$3:$A$42,$BE16,'By HD'!AB$3:AB$42)</f>
        <v>0.80179314761447329</v>
      </c>
      <c r="CD16">
        <f>$BR16*SUMIF('By HD'!$A$3:$A$42,$BE16,'By HD'!AR$3:AR$42)</f>
        <v>14.732949087415946</v>
      </c>
      <c r="CE16">
        <f>$BR16*SUMIF('By HD'!$A$3:$A$42,$BE16,'By HD'!AS$3:AS$42)</f>
        <v>1.804034582132565</v>
      </c>
      <c r="CF16">
        <f>$BR16*SUMIF('By HD'!$A$3:$A$42,$BE16,'By HD'!AT$3:AT$42)</f>
        <v>5.5457359376667732</v>
      </c>
      <c r="CG16">
        <f>$BR16*SUMIF('By HD'!$A$3:$A$42,$BE16,'By HD'!AU$3:AU$42)</f>
        <v>2.4053794428434196</v>
      </c>
      <c r="CH16">
        <f>$BR16*SUMIF('By HD'!$A$3:$A$42,$BE16,'By HD'!AV$3:AV$42)</f>
        <v>4.8107588856868393</v>
      </c>
      <c r="CI16">
        <f>$BR16*SUMIF('By HD'!$A$3:$A$42,$BE16,'By HD'!AW$3:AW$42)</f>
        <v>0.1670402390863486</v>
      </c>
      <c r="CO16">
        <f t="shared" si="17"/>
        <v>383.8250613726118</v>
      </c>
      <c r="CP16">
        <f t="shared" si="17"/>
        <v>42.289678727719078</v>
      </c>
      <c r="CQ16">
        <f t="shared" si="17"/>
        <v>128.12285195858684</v>
      </c>
      <c r="CR16">
        <f t="shared" si="17"/>
        <v>28.445511794214966</v>
      </c>
      <c r="CS16">
        <f t="shared" si="17"/>
        <v>183.99818550539013</v>
      </c>
      <c r="CT16">
        <f t="shared" si="17"/>
        <v>0.96883338670082186</v>
      </c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</row>
    <row r="17" spans="1:149" x14ac:dyDescent="0.3">
      <c r="A17" t="s">
        <v>494</v>
      </c>
      <c r="B17" t="s">
        <v>495</v>
      </c>
      <c r="C17" t="s">
        <v>441</v>
      </c>
      <c r="D17" s="6">
        <f>SUMIFS('Pres Converted'!N$2:N$10000,'Pres Converted'!$D$2:$D$10000,"ED",'Pres Converted'!$E$2:$E$10000,$C17)</f>
        <v>6658</v>
      </c>
      <c r="E17" s="6">
        <f>SUMIFS('Pres Converted'!I$2:I$10000,'Pres Converted'!$D$2:$D$10000,"ED",'Pres Converted'!$E$2:$E$10000,$C17)</f>
        <v>299</v>
      </c>
      <c r="F17" s="6">
        <f>SUMIFS('Pres Converted'!J$2:J$10000,'Pres Converted'!$D$2:$D$10000,"ED",'Pres Converted'!$E$2:$E$10000,$C17)</f>
        <v>1066</v>
      </c>
      <c r="G17" s="6">
        <f>SUMIFS('Pres Converted'!K$2:K$10000,'Pres Converted'!$D$2:$D$10000,"ED",'Pres Converted'!$E$2:$E$10000,$C17)</f>
        <v>1211</v>
      </c>
      <c r="H17" s="6">
        <f>SUMIFS('Pres Converted'!L$2:L$10000,'Pres Converted'!$D$2:$D$10000,"ED",'Pres Converted'!$E$2:$E$10000,$C17)</f>
        <v>4068</v>
      </c>
      <c r="I17" s="6">
        <f>SUMIFS('Pres Converted'!M$2:M$10000,'Pres Converted'!$D$2:$D$10000,"ED",'Pres Converted'!$E$2:$E$10000,$C17)</f>
        <v>14</v>
      </c>
      <c r="J17" s="6"/>
      <c r="K17" s="6"/>
      <c r="L17" s="6"/>
      <c r="M17" s="6"/>
      <c r="N17" s="6"/>
      <c r="O17" s="6">
        <f t="shared" si="10"/>
        <v>4.4908380895163712E-2</v>
      </c>
      <c r="P17" s="6">
        <f t="shared" si="0"/>
        <v>0.16010814058275757</v>
      </c>
      <c r="Q17" s="6">
        <f t="shared" si="1"/>
        <v>0.18188645238810452</v>
      </c>
      <c r="R17" s="6">
        <f t="shared" si="2"/>
        <v>0.61099429258035443</v>
      </c>
      <c r="S17" s="6">
        <f t="shared" si="3"/>
        <v>2.1027335536197055E-3</v>
      </c>
      <c r="T17" s="6">
        <f t="shared" si="4"/>
        <v>0</v>
      </c>
      <c r="U17" s="6">
        <f t="shared" si="5"/>
        <v>0</v>
      </c>
      <c r="V17" s="6">
        <f t="shared" si="6"/>
        <v>0</v>
      </c>
      <c r="W17" s="6">
        <f t="shared" si="7"/>
        <v>0</v>
      </c>
      <c r="X17" s="6">
        <f t="shared" si="8"/>
        <v>0</v>
      </c>
      <c r="Y17" s="7">
        <f t="shared" si="9"/>
        <v>0.61099429258035443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>
        <v>5</v>
      </c>
      <c r="AU17" t="s">
        <v>440</v>
      </c>
      <c r="AV17" s="6"/>
      <c r="AW17" s="6"/>
      <c r="AX17" s="6"/>
      <c r="AY17" s="6"/>
      <c r="AZ17" s="6"/>
      <c r="BA17" s="6">
        <f t="shared" si="18"/>
        <v>15</v>
      </c>
      <c r="BB17" s="6">
        <f t="shared" si="11"/>
        <v>1.0000000000000002</v>
      </c>
      <c r="BC17" s="6"/>
      <c r="BD17" s="6"/>
      <c r="BE17">
        <v>5</v>
      </c>
      <c r="BF17" t="s">
        <v>439</v>
      </c>
      <c r="BG17">
        <f>SUMIFS('Pres Converted'!$N$2:$N$10000,'Pres Converted'!$E$2:$E$10000,$BF17,'Pres Converted'!$D$2:$D$10000,"ED",'Pres Converted'!$C$2:$C$10000,$BE17)</f>
        <v>1147</v>
      </c>
      <c r="BH17">
        <f>SUMIFS('Pres Converted'!I$2:I$10000,'Pres Converted'!$E$2:$E$10000,$BF17,'Pres Converted'!$D$2:$D$10000,"ED",'Pres Converted'!$C$2:$C$10000,$BE17)</f>
        <v>52</v>
      </c>
      <c r="BI17">
        <f>SUMIFS('Pres Converted'!J$2:J$10000,'Pres Converted'!$E$2:$E$10000,$BF17,'Pres Converted'!$D$2:$D$10000,"ED",'Pres Converted'!$C$2:$C$10000,$BE17)</f>
        <v>274</v>
      </c>
      <c r="BJ17">
        <f>SUMIFS('Pres Converted'!K$2:K$10000,'Pres Converted'!$E$2:$E$10000,$BF17,'Pres Converted'!$D$2:$D$10000,"ED",'Pres Converted'!$C$2:$C$10000,$BE17)</f>
        <v>144</v>
      </c>
      <c r="BK17">
        <f>SUMIFS('Pres Converted'!L$2:L$10000,'Pres Converted'!$E$2:$E$10000,$BF17,'Pres Converted'!$D$2:$D$10000,"ED",'Pres Converted'!$C$2:$C$10000,$BE17)</f>
        <v>672</v>
      </c>
      <c r="BL17">
        <f>SUMIFS('Pres Converted'!M$2:M$10000,'Pres Converted'!$E$2:$E$10000,$BF17,'Pres Converted'!$D$2:$D$10000,"ED",'Pres Converted'!$C$2:$C$10000,$BE17)</f>
        <v>5</v>
      </c>
      <c r="BR17">
        <f>BG17/SUMIF('By HD'!$A$3:$A$42,$BE17,'By HD'!$B$3:$B$42)</f>
        <v>0.31168478260869564</v>
      </c>
      <c r="BS17">
        <f>$BR17*SUMIF('By HD'!$A$3:$A$42,$BE17,'By HD'!W$3:W$42)</f>
        <v>266.49048913043475</v>
      </c>
      <c r="BT17">
        <f>$BR17*SUMIF('By HD'!$A$3:$A$42,$BE17,'By HD'!X$3:X$42)</f>
        <v>24.311413043478261</v>
      </c>
      <c r="BU17">
        <f>$BR17*SUMIF('By HD'!$A$3:$A$42,$BE17,'By HD'!Y$3:Y$42)</f>
        <v>59.84347826086956</v>
      </c>
      <c r="BV17">
        <f>$BR17*SUMIF('By HD'!$A$3:$A$42,$BE17,'By HD'!Z$3:Z$42)</f>
        <v>32.415217391304346</v>
      </c>
      <c r="BW17">
        <f>$BR17*SUMIF('By HD'!$A$3:$A$42,$BE17,'By HD'!AA$3:AA$42)</f>
        <v>148.67364130434783</v>
      </c>
      <c r="BX17">
        <f>$BR17*SUMIF('By HD'!$A$3:$A$42,$BE17,'By HD'!AB$3:AB$42)</f>
        <v>1.2467391304347826</v>
      </c>
      <c r="CD17">
        <f>$BR17*SUMIF('By HD'!$A$3:$A$42,$BE17,'By HD'!AR$3:AR$42)</f>
        <v>80.726358695652166</v>
      </c>
      <c r="CE17">
        <f>$BR17*SUMIF('By HD'!$A$3:$A$42,$BE17,'By HD'!AS$3:AS$42)</f>
        <v>4.6752717391304346</v>
      </c>
      <c r="CF17">
        <f>$BR17*SUMIF('By HD'!$A$3:$A$42,$BE17,'By HD'!AT$3:AT$42)</f>
        <v>19.947826086956521</v>
      </c>
      <c r="CG17">
        <f>$BR17*SUMIF('By HD'!$A$3:$A$42,$BE17,'By HD'!AU$3:AU$42)</f>
        <v>16.207608695652173</v>
      </c>
      <c r="CH17">
        <f>$BR17*SUMIF('By HD'!$A$3:$A$42,$BE17,'By HD'!AV$3:AV$42)</f>
        <v>39.895652173913042</v>
      </c>
      <c r="CI17">
        <f>$BR17*SUMIF('By HD'!$A$3:$A$42,$BE17,'By HD'!AW$3:AW$42)</f>
        <v>0</v>
      </c>
      <c r="CO17">
        <f t="shared" si="17"/>
        <v>1494.2168478260869</v>
      </c>
      <c r="CP17">
        <f t="shared" si="17"/>
        <v>80.986684782608691</v>
      </c>
      <c r="CQ17">
        <f t="shared" si="17"/>
        <v>353.7913043478261</v>
      </c>
      <c r="CR17">
        <f t="shared" si="17"/>
        <v>192.62282608695654</v>
      </c>
      <c r="CS17">
        <f t="shared" si="17"/>
        <v>860.56929347826087</v>
      </c>
      <c r="CT17">
        <f t="shared" si="17"/>
        <v>6.2467391304347828</v>
      </c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</row>
    <row r="18" spans="1:149" x14ac:dyDescent="0.3">
      <c r="A18" t="s">
        <v>496</v>
      </c>
      <c r="B18" t="s">
        <v>456</v>
      </c>
      <c r="C18" t="s">
        <v>456</v>
      </c>
      <c r="D18" s="6">
        <f>SUMIFS('Pres Converted'!N$2:N$10000,'Pres Converted'!$D$2:$D$10000,"ED",'Pres Converted'!$E$2:$E$10000,$C18)</f>
        <v>1913</v>
      </c>
      <c r="E18" s="6">
        <f>SUMIFS('Pres Converted'!I$2:I$10000,'Pres Converted'!$D$2:$D$10000,"ED",'Pres Converted'!$E$2:$E$10000,$C18)</f>
        <v>147</v>
      </c>
      <c r="F18" s="6">
        <f>SUMIFS('Pres Converted'!J$2:J$10000,'Pres Converted'!$D$2:$D$10000,"ED",'Pres Converted'!$E$2:$E$10000,$C18)</f>
        <v>863</v>
      </c>
      <c r="G18" s="6">
        <f>SUMIFS('Pres Converted'!K$2:K$10000,'Pres Converted'!$D$2:$D$10000,"ED",'Pres Converted'!$E$2:$E$10000,$C18)</f>
        <v>86</v>
      </c>
      <c r="H18" s="6">
        <f>SUMIFS('Pres Converted'!L$2:L$10000,'Pres Converted'!$D$2:$D$10000,"ED",'Pres Converted'!$E$2:$E$10000,$C18)</f>
        <v>816</v>
      </c>
      <c r="I18" s="6">
        <f>SUMIFS('Pres Converted'!M$2:M$10000,'Pres Converted'!$D$2:$D$10000,"ED",'Pres Converted'!$E$2:$E$10000,$C18)</f>
        <v>1</v>
      </c>
      <c r="J18" s="6"/>
      <c r="K18" s="6"/>
      <c r="L18" s="6"/>
      <c r="M18" s="6"/>
      <c r="N18" s="6"/>
      <c r="O18" s="6">
        <f t="shared" si="10"/>
        <v>7.6842655514898064E-2</v>
      </c>
      <c r="P18" s="6">
        <f t="shared" si="0"/>
        <v>0.45112388917929952</v>
      </c>
      <c r="Q18" s="6">
        <f t="shared" si="1"/>
        <v>4.4955567171981181E-2</v>
      </c>
      <c r="R18" s="6">
        <f t="shared" si="2"/>
        <v>0.42655514898065866</v>
      </c>
      <c r="S18" s="6">
        <f t="shared" si="3"/>
        <v>5.2273915316257186E-4</v>
      </c>
      <c r="T18" s="6">
        <f t="shared" si="4"/>
        <v>0</v>
      </c>
      <c r="U18" s="6">
        <f t="shared" si="5"/>
        <v>0</v>
      </c>
      <c r="V18" s="6">
        <f t="shared" si="6"/>
        <v>0</v>
      </c>
      <c r="W18" s="6">
        <f t="shared" si="7"/>
        <v>0</v>
      </c>
      <c r="X18" s="6">
        <f t="shared" si="8"/>
        <v>0</v>
      </c>
      <c r="Y18" s="7">
        <f t="shared" si="9"/>
        <v>2.4511238891792995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>
        <v>6</v>
      </c>
      <c r="AU18" t="s">
        <v>441</v>
      </c>
      <c r="AV18" s="6"/>
      <c r="AW18" s="6"/>
      <c r="AX18" s="6"/>
      <c r="AY18" s="6"/>
      <c r="AZ18" s="6"/>
      <c r="BA18" s="6">
        <f t="shared" si="18"/>
        <v>16</v>
      </c>
      <c r="BB18" s="6">
        <f t="shared" si="11"/>
        <v>1</v>
      </c>
      <c r="BC18" s="6"/>
      <c r="BD18" s="6"/>
      <c r="BE18">
        <v>5</v>
      </c>
      <c r="BF18" t="s">
        <v>440</v>
      </c>
      <c r="BG18">
        <f>SUMIFS('Pres Converted'!$N$2:$N$10000,'Pres Converted'!$E$2:$E$10000,$BF18,'Pres Converted'!$D$2:$D$10000,"ED",'Pres Converted'!$C$2:$C$10000,$BE18)</f>
        <v>2533</v>
      </c>
      <c r="BH18">
        <f>SUMIFS('Pres Converted'!I$2:I$10000,'Pres Converted'!$E$2:$E$10000,$BF18,'Pres Converted'!$D$2:$D$10000,"ED",'Pres Converted'!$C$2:$C$10000,$BE18)</f>
        <v>143</v>
      </c>
      <c r="BI18">
        <f>SUMIFS('Pres Converted'!J$2:J$10000,'Pres Converted'!$E$2:$E$10000,$BF18,'Pres Converted'!$D$2:$D$10000,"ED",'Pres Converted'!$C$2:$C$10000,$BE18)</f>
        <v>443</v>
      </c>
      <c r="BJ18">
        <f>SUMIFS('Pres Converted'!K$2:K$10000,'Pres Converted'!$E$2:$E$10000,$BF18,'Pres Converted'!$D$2:$D$10000,"ED",'Pres Converted'!$C$2:$C$10000,$BE18)</f>
        <v>366</v>
      </c>
      <c r="BK18">
        <f>SUMIFS('Pres Converted'!L$2:L$10000,'Pres Converted'!$E$2:$E$10000,$BF18,'Pres Converted'!$D$2:$D$10000,"ED",'Pres Converted'!$C$2:$C$10000,$BE18)</f>
        <v>1570</v>
      </c>
      <c r="BL18">
        <f>SUMIFS('Pres Converted'!M$2:M$10000,'Pres Converted'!$E$2:$E$10000,$BF18,'Pres Converted'!$D$2:$D$10000,"ED",'Pres Converted'!$C$2:$C$10000,$BE18)</f>
        <v>11</v>
      </c>
      <c r="BR18">
        <f>BG18/SUMIF('By HD'!$A$3:$A$42,$BE18,'By HD'!$B$3:$B$42)</f>
        <v>0.6883152173913043</v>
      </c>
      <c r="BS18">
        <f>$BR18*SUMIF('By HD'!$A$3:$A$42,$BE18,'By HD'!W$3:W$42)</f>
        <v>588.50951086956513</v>
      </c>
      <c r="BT18">
        <f>$BR18*SUMIF('By HD'!$A$3:$A$42,$BE18,'By HD'!X$3:X$42)</f>
        <v>53.688586956521732</v>
      </c>
      <c r="BU18">
        <f>$BR18*SUMIF('By HD'!$A$3:$A$42,$BE18,'By HD'!Y$3:Y$42)</f>
        <v>132.15652173913043</v>
      </c>
      <c r="BV18">
        <f>$BR18*SUMIF('By HD'!$A$3:$A$42,$BE18,'By HD'!Z$3:Z$42)</f>
        <v>71.584782608695647</v>
      </c>
      <c r="BW18">
        <f>$BR18*SUMIF('By HD'!$A$3:$A$42,$BE18,'By HD'!AA$3:AA$42)</f>
        <v>328.32635869565217</v>
      </c>
      <c r="BX18">
        <f>$BR18*SUMIF('By HD'!$A$3:$A$42,$BE18,'By HD'!AB$3:AB$42)</f>
        <v>2.7532608695652172</v>
      </c>
      <c r="CD18">
        <f>$BR18*SUMIF('By HD'!$A$3:$A$42,$BE18,'By HD'!AR$3:AR$42)</f>
        <v>178.27364130434782</v>
      </c>
      <c r="CE18">
        <f>$BR18*SUMIF('By HD'!$A$3:$A$42,$BE18,'By HD'!AS$3:AS$42)</f>
        <v>10.324728260869565</v>
      </c>
      <c r="CF18">
        <f>$BR18*SUMIF('By HD'!$A$3:$A$42,$BE18,'By HD'!AT$3:AT$42)</f>
        <v>44.052173913043475</v>
      </c>
      <c r="CG18">
        <f>$BR18*SUMIF('By HD'!$A$3:$A$42,$BE18,'By HD'!AU$3:AU$42)</f>
        <v>35.792391304347824</v>
      </c>
      <c r="CH18">
        <f>$BR18*SUMIF('By HD'!$A$3:$A$42,$BE18,'By HD'!AV$3:AV$42)</f>
        <v>88.104347826086951</v>
      </c>
      <c r="CI18">
        <f>$BR18*SUMIF('By HD'!$A$3:$A$42,$BE18,'By HD'!AW$3:AW$42)</f>
        <v>0</v>
      </c>
      <c r="CO18">
        <f t="shared" si="17"/>
        <v>3299.7831521739131</v>
      </c>
      <c r="CP18">
        <f t="shared" si="17"/>
        <v>207.01331521739129</v>
      </c>
      <c r="CQ18">
        <f t="shared" si="17"/>
        <v>619.2086956521739</v>
      </c>
      <c r="CR18">
        <f t="shared" si="17"/>
        <v>473.37717391304346</v>
      </c>
      <c r="CS18">
        <f t="shared" si="17"/>
        <v>1986.430706521739</v>
      </c>
      <c r="CT18">
        <f t="shared" si="17"/>
        <v>13.753260869565217</v>
      </c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</row>
    <row r="19" spans="1:149" x14ac:dyDescent="0.3">
      <c r="A19" t="s">
        <v>497</v>
      </c>
      <c r="B19" t="s">
        <v>455</v>
      </c>
      <c r="C19" t="s">
        <v>455</v>
      </c>
      <c r="D19" s="6">
        <f>SUMIFS('Pres Converted'!N$2:N$10000,'Pres Converted'!$D$2:$D$10000,"ED",'Pres Converted'!$E$2:$E$10000,$C19)</f>
        <v>954</v>
      </c>
      <c r="E19" s="6">
        <f>SUMIFS('Pres Converted'!I$2:I$10000,'Pres Converted'!$D$2:$D$10000,"ED",'Pres Converted'!$E$2:$E$10000,$C19)</f>
        <v>118</v>
      </c>
      <c r="F19" s="6">
        <f>SUMIFS('Pres Converted'!J$2:J$10000,'Pres Converted'!$D$2:$D$10000,"ED",'Pres Converted'!$E$2:$E$10000,$C19)</f>
        <v>393</v>
      </c>
      <c r="G19" s="6">
        <f>SUMIFS('Pres Converted'!K$2:K$10000,'Pres Converted'!$D$2:$D$10000,"ED",'Pres Converted'!$E$2:$E$10000,$C19)</f>
        <v>44</v>
      </c>
      <c r="H19" s="6">
        <f>SUMIFS('Pres Converted'!L$2:L$10000,'Pres Converted'!$D$2:$D$10000,"ED",'Pres Converted'!$E$2:$E$10000,$C19)</f>
        <v>399</v>
      </c>
      <c r="I19" s="6">
        <f>SUMIFS('Pres Converted'!M$2:M$10000,'Pres Converted'!$D$2:$D$10000,"ED",'Pres Converted'!$E$2:$E$10000,$C19)</f>
        <v>0</v>
      </c>
      <c r="J19" s="6"/>
      <c r="K19" s="6"/>
      <c r="L19" s="6"/>
      <c r="M19" s="6"/>
      <c r="N19" s="6"/>
      <c r="O19" s="6">
        <f t="shared" si="10"/>
        <v>0.12368972746331237</v>
      </c>
      <c r="P19" s="6">
        <f t="shared" si="0"/>
        <v>0.41194968553459121</v>
      </c>
      <c r="Q19" s="6">
        <f t="shared" si="1"/>
        <v>4.6121593291404611E-2</v>
      </c>
      <c r="R19" s="6">
        <f t="shared" si="2"/>
        <v>0.41823899371069184</v>
      </c>
      <c r="S19" s="6">
        <f t="shared" si="3"/>
        <v>0</v>
      </c>
      <c r="T19" s="6">
        <f t="shared" si="4"/>
        <v>0</v>
      </c>
      <c r="U19" s="6">
        <f t="shared" si="5"/>
        <v>0</v>
      </c>
      <c r="V19" s="6">
        <f t="shared" si="6"/>
        <v>0</v>
      </c>
      <c r="W19" s="6">
        <f t="shared" si="7"/>
        <v>0</v>
      </c>
      <c r="X19" s="6">
        <f t="shared" si="8"/>
        <v>0</v>
      </c>
      <c r="Y19" s="7">
        <f t="shared" si="9"/>
        <v>0.41823899371069184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>
        <v>7</v>
      </c>
      <c r="AU19" t="s">
        <v>442</v>
      </c>
      <c r="AV19" s="6"/>
      <c r="AW19" s="6"/>
      <c r="AX19" s="6"/>
      <c r="AY19" s="6"/>
      <c r="AZ19" s="6"/>
      <c r="BA19" s="6">
        <f t="shared" si="18"/>
        <v>17</v>
      </c>
      <c r="BB19" s="6">
        <f t="shared" si="11"/>
        <v>1</v>
      </c>
      <c r="BC19" s="6"/>
      <c r="BD19" s="6"/>
      <c r="BE19">
        <v>6</v>
      </c>
      <c r="BF19" t="s">
        <v>441</v>
      </c>
      <c r="BG19">
        <f>SUMIFS('Pres Converted'!$N$2:$N$10000,'Pres Converted'!$E$2:$E$10000,$BF19,'Pres Converted'!$D$2:$D$10000,"ED",'Pres Converted'!$C$2:$C$10000,$BE19)</f>
        <v>6658</v>
      </c>
      <c r="BH19">
        <f>SUMIFS('Pres Converted'!I$2:I$10000,'Pres Converted'!$E$2:$E$10000,$BF19,'Pres Converted'!$D$2:$D$10000,"ED",'Pres Converted'!$C$2:$C$10000,$BE19)</f>
        <v>299</v>
      </c>
      <c r="BI19">
        <f>SUMIFS('Pres Converted'!J$2:J$10000,'Pres Converted'!$E$2:$E$10000,$BF19,'Pres Converted'!$D$2:$D$10000,"ED",'Pres Converted'!$C$2:$C$10000,$BE19)</f>
        <v>1066</v>
      </c>
      <c r="BJ19">
        <f>SUMIFS('Pres Converted'!K$2:K$10000,'Pres Converted'!$E$2:$E$10000,$BF19,'Pres Converted'!$D$2:$D$10000,"ED",'Pres Converted'!$C$2:$C$10000,$BE19)</f>
        <v>1211</v>
      </c>
      <c r="BK19">
        <f>SUMIFS('Pres Converted'!L$2:L$10000,'Pres Converted'!$E$2:$E$10000,$BF19,'Pres Converted'!$D$2:$D$10000,"ED",'Pres Converted'!$C$2:$C$10000,$BE19)</f>
        <v>4068</v>
      </c>
      <c r="BL19">
        <f>SUMIFS('Pres Converted'!M$2:M$10000,'Pres Converted'!$E$2:$E$10000,$BF19,'Pres Converted'!$D$2:$D$10000,"ED",'Pres Converted'!$C$2:$C$10000,$BE19)</f>
        <v>14</v>
      </c>
      <c r="BR19">
        <f>BG19/SUMIF('By HD'!$A$3:$A$42,$BE19,'By HD'!$B$3:$B$42)</f>
        <v>1</v>
      </c>
      <c r="BS19">
        <f>$BR19*SUMIF('By HD'!$A$3:$A$42,$BE19,'By HD'!W$3:W$42)</f>
        <v>1111</v>
      </c>
      <c r="BT19">
        <f>$BR19*SUMIF('By HD'!$A$3:$A$42,$BE19,'By HD'!X$3:X$42)</f>
        <v>82</v>
      </c>
      <c r="BU19">
        <f>$BR19*SUMIF('By HD'!$A$3:$A$42,$BE19,'By HD'!Y$3:Y$42)</f>
        <v>181</v>
      </c>
      <c r="BV19">
        <f>$BR19*SUMIF('By HD'!$A$3:$A$42,$BE19,'By HD'!Z$3:Z$42)</f>
        <v>142</v>
      </c>
      <c r="BW19">
        <f>$BR19*SUMIF('By HD'!$A$3:$A$42,$BE19,'By HD'!AA$3:AA$42)</f>
        <v>706</v>
      </c>
      <c r="BX19">
        <f>$BR19*SUMIF('By HD'!$A$3:$A$42,$BE19,'By HD'!AB$3:AB$42)</f>
        <v>0</v>
      </c>
      <c r="CD19">
        <f>$BR19*SUMIF('By HD'!$A$3:$A$42,$BE19,'By HD'!AR$3:AR$42)</f>
        <v>407</v>
      </c>
      <c r="CE19">
        <f>$BR19*SUMIF('By HD'!$A$3:$A$42,$BE19,'By HD'!AS$3:AS$42)</f>
        <v>21</v>
      </c>
      <c r="CF19">
        <f>$BR19*SUMIF('By HD'!$A$3:$A$42,$BE19,'By HD'!AT$3:AT$42)</f>
        <v>69</v>
      </c>
      <c r="CG19">
        <f>$BR19*SUMIF('By HD'!$A$3:$A$42,$BE19,'By HD'!AU$3:AU$42)</f>
        <v>82</v>
      </c>
      <c r="CH19">
        <f>$BR19*SUMIF('By HD'!$A$3:$A$42,$BE19,'By HD'!AV$3:AV$42)</f>
        <v>234</v>
      </c>
      <c r="CI19">
        <f>$BR19*SUMIF('By HD'!$A$3:$A$42,$BE19,'By HD'!AW$3:AW$42)</f>
        <v>1</v>
      </c>
      <c r="CO19">
        <f t="shared" ref="CO19:CT29" si="19">CD19+BS19+BG19</f>
        <v>8176</v>
      </c>
      <c r="CP19">
        <f t="shared" si="19"/>
        <v>402</v>
      </c>
      <c r="CQ19">
        <f t="shared" si="19"/>
        <v>1316</v>
      </c>
      <c r="CR19">
        <f t="shared" si="19"/>
        <v>1435</v>
      </c>
      <c r="CS19">
        <f t="shared" si="19"/>
        <v>5008</v>
      </c>
      <c r="CT19">
        <f t="shared" si="19"/>
        <v>15</v>
      </c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</row>
    <row r="20" spans="1:149" x14ac:dyDescent="0.3">
      <c r="A20" t="s">
        <v>498</v>
      </c>
      <c r="B20" t="s">
        <v>499</v>
      </c>
      <c r="C20" t="s">
        <v>454</v>
      </c>
      <c r="D20" s="6">
        <f>SUMIFS('Pres Converted'!N$2:N$10000,'Pres Converted'!$D$2:$D$10000,"ED",'Pres Converted'!$E$2:$E$10000,$C20)</f>
        <v>1235</v>
      </c>
      <c r="E20" s="6">
        <f>SUMIFS('Pres Converted'!I$2:I$10000,'Pres Converted'!$D$2:$D$10000,"ED",'Pres Converted'!$E$2:$E$10000,$C20)</f>
        <v>86</v>
      </c>
      <c r="F20" s="6">
        <f>SUMIFS('Pres Converted'!J$2:J$10000,'Pres Converted'!$D$2:$D$10000,"ED",'Pres Converted'!$E$2:$E$10000,$C20)</f>
        <v>630</v>
      </c>
      <c r="G20" s="6">
        <f>SUMIFS('Pres Converted'!K$2:K$10000,'Pres Converted'!$D$2:$D$10000,"ED",'Pres Converted'!$E$2:$E$10000,$C20)</f>
        <v>49</v>
      </c>
      <c r="H20" s="6">
        <f>SUMIFS('Pres Converted'!L$2:L$10000,'Pres Converted'!$D$2:$D$10000,"ED",'Pres Converted'!$E$2:$E$10000,$C20)</f>
        <v>470</v>
      </c>
      <c r="I20" s="6">
        <f>SUMIFS('Pres Converted'!M$2:M$10000,'Pres Converted'!$D$2:$D$10000,"ED",'Pres Converted'!$E$2:$E$10000,$C20)</f>
        <v>0</v>
      </c>
      <c r="J20" s="6"/>
      <c r="K20" s="6"/>
      <c r="L20" s="6"/>
      <c r="M20" s="6"/>
      <c r="N20" s="6"/>
      <c r="O20" s="6">
        <f t="shared" si="10"/>
        <v>6.9635627530364369E-2</v>
      </c>
      <c r="P20" s="6">
        <f t="shared" si="0"/>
        <v>0.51012145748987858</v>
      </c>
      <c r="Q20" s="6">
        <f t="shared" si="1"/>
        <v>3.9676113360323888E-2</v>
      </c>
      <c r="R20" s="6">
        <f t="shared" si="2"/>
        <v>0.38056680161943318</v>
      </c>
      <c r="S20" s="6">
        <f t="shared" si="3"/>
        <v>0</v>
      </c>
      <c r="T20" s="6">
        <f t="shared" si="4"/>
        <v>0</v>
      </c>
      <c r="U20" s="6">
        <f t="shared" si="5"/>
        <v>0</v>
      </c>
      <c r="V20" s="6">
        <f t="shared" si="6"/>
        <v>0</v>
      </c>
      <c r="W20" s="6">
        <f t="shared" si="7"/>
        <v>0</v>
      </c>
      <c r="X20" s="6">
        <f t="shared" si="8"/>
        <v>0</v>
      </c>
      <c r="Y20" s="7">
        <f t="shared" si="9"/>
        <v>2.5101214574898787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>
        <v>8</v>
      </c>
      <c r="AU20" t="s">
        <v>442</v>
      </c>
      <c r="AV20" s="6"/>
      <c r="AW20" s="6"/>
      <c r="AX20" s="6"/>
      <c r="AY20" s="6"/>
      <c r="AZ20" s="6"/>
      <c r="BA20" s="6">
        <f t="shared" si="18"/>
        <v>18</v>
      </c>
      <c r="BB20" s="6">
        <f t="shared" si="11"/>
        <v>1</v>
      </c>
      <c r="BC20" s="6"/>
      <c r="BD20" s="6"/>
      <c r="BE20">
        <v>7</v>
      </c>
      <c r="BF20" t="s">
        <v>442</v>
      </c>
      <c r="BG20">
        <f>SUMIFS('Pres Converted'!$N$2:$N$10000,'Pres Converted'!$E$2:$E$10000,$BF20,'Pres Converted'!$D$2:$D$10000,"ED",'Pres Converted'!$C$2:$C$10000,$BE20)</f>
        <v>6918</v>
      </c>
      <c r="BH20">
        <f>SUMIFS('Pres Converted'!I$2:I$10000,'Pres Converted'!$E$2:$E$10000,$BF20,'Pres Converted'!$D$2:$D$10000,"ED",'Pres Converted'!$C$2:$C$10000,$BE20)</f>
        <v>533</v>
      </c>
      <c r="BI20">
        <f>SUMIFS('Pres Converted'!J$2:J$10000,'Pres Converted'!$E$2:$E$10000,$BF20,'Pres Converted'!$D$2:$D$10000,"ED",'Pres Converted'!$C$2:$C$10000,$BE20)</f>
        <v>2167</v>
      </c>
      <c r="BJ20">
        <f>SUMIFS('Pres Converted'!K$2:K$10000,'Pres Converted'!$E$2:$E$10000,$BF20,'Pres Converted'!$D$2:$D$10000,"ED",'Pres Converted'!$C$2:$C$10000,$BE20)</f>
        <v>625</v>
      </c>
      <c r="BK20">
        <f>SUMIFS('Pres Converted'!L$2:L$10000,'Pres Converted'!$E$2:$E$10000,$BF20,'Pres Converted'!$D$2:$D$10000,"ED",'Pres Converted'!$C$2:$C$10000,$BE20)</f>
        <v>3547</v>
      </c>
      <c r="BL20">
        <f>SUMIFS('Pres Converted'!M$2:M$10000,'Pres Converted'!$E$2:$E$10000,$BF20,'Pres Converted'!$D$2:$D$10000,"ED",'Pres Converted'!$C$2:$C$10000,$BE20)</f>
        <v>46</v>
      </c>
      <c r="BR20">
        <f>BG20/SUMIF('By HD'!$A$3:$A$42,$BE20,'By HD'!$B$3:$B$42)</f>
        <v>1</v>
      </c>
      <c r="BS20">
        <f>$BR20*SUMIF('By HD'!$A$3:$A$42,$BE20,'By HD'!W$3:W$42)</f>
        <v>1101</v>
      </c>
      <c r="BT20">
        <f>$BR20*SUMIF('By HD'!$A$3:$A$42,$BE20,'By HD'!X$3:X$42)</f>
        <v>107</v>
      </c>
      <c r="BU20">
        <f>$BR20*SUMIF('By HD'!$A$3:$A$42,$BE20,'By HD'!Y$3:Y$42)</f>
        <v>297</v>
      </c>
      <c r="BV20">
        <f>$BR20*SUMIF('By HD'!$A$3:$A$42,$BE20,'By HD'!Z$3:Z$42)</f>
        <v>76</v>
      </c>
      <c r="BW20">
        <f>$BR20*SUMIF('By HD'!$A$3:$A$42,$BE20,'By HD'!AA$3:AA$42)</f>
        <v>616</v>
      </c>
      <c r="BX20">
        <f>$BR20*SUMIF('By HD'!$A$3:$A$42,$BE20,'By HD'!AB$3:AB$42)</f>
        <v>5</v>
      </c>
      <c r="CD20">
        <f>$BR20*SUMIF('By HD'!$A$3:$A$42,$BE20,'By HD'!AR$3:AR$42)</f>
        <v>408</v>
      </c>
      <c r="CE20">
        <f>$BR20*SUMIF('By HD'!$A$3:$A$42,$BE20,'By HD'!AS$3:AS$42)</f>
        <v>36</v>
      </c>
      <c r="CF20">
        <f>$BR20*SUMIF('By HD'!$A$3:$A$42,$BE20,'By HD'!AT$3:AT$42)</f>
        <v>156</v>
      </c>
      <c r="CG20">
        <f>$BR20*SUMIF('By HD'!$A$3:$A$42,$BE20,'By HD'!AU$3:AU$42)</f>
        <v>67</v>
      </c>
      <c r="CH20">
        <f>$BR20*SUMIF('By HD'!$A$3:$A$42,$BE20,'By HD'!AV$3:AV$42)</f>
        <v>148</v>
      </c>
      <c r="CI20">
        <f>$BR20*SUMIF('By HD'!$A$3:$A$42,$BE20,'By HD'!AW$3:AW$42)</f>
        <v>1</v>
      </c>
      <c r="CO20">
        <f t="shared" si="19"/>
        <v>8427</v>
      </c>
      <c r="CP20">
        <f t="shared" si="19"/>
        <v>676</v>
      </c>
      <c r="CQ20">
        <f t="shared" si="19"/>
        <v>2620</v>
      </c>
      <c r="CR20">
        <f t="shared" si="19"/>
        <v>768</v>
      </c>
      <c r="CS20">
        <f t="shared" si="19"/>
        <v>4311</v>
      </c>
      <c r="CT20">
        <f t="shared" si="19"/>
        <v>52</v>
      </c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</row>
    <row r="21" spans="1:149" x14ac:dyDescent="0.3">
      <c r="A21" t="s">
        <v>500</v>
      </c>
      <c r="B21" t="s">
        <v>434</v>
      </c>
      <c r="C21" t="s">
        <v>434</v>
      </c>
      <c r="D21" s="6">
        <f>SUMIFS('Pres Converted'!N$2:N$10000,'Pres Converted'!$D$2:$D$10000,"ED",'Pres Converted'!$E$2:$E$10000,$C21)</f>
        <v>1084</v>
      </c>
      <c r="E21" s="6">
        <f>SUMIFS('Pres Converted'!I$2:I$10000,'Pres Converted'!$D$2:$D$10000,"ED",'Pres Converted'!$E$2:$E$10000,$C21)</f>
        <v>137</v>
      </c>
      <c r="F21" s="6">
        <f>SUMIFS('Pres Converted'!J$2:J$10000,'Pres Converted'!$D$2:$D$10000,"ED",'Pres Converted'!$E$2:$E$10000,$C21)</f>
        <v>330</v>
      </c>
      <c r="G21" s="6">
        <f>SUMIFS('Pres Converted'!K$2:K$10000,'Pres Converted'!$D$2:$D$10000,"ED",'Pres Converted'!$E$2:$E$10000,$C21)</f>
        <v>50</v>
      </c>
      <c r="H21" s="6">
        <f>SUMIFS('Pres Converted'!L$2:L$10000,'Pres Converted'!$D$2:$D$10000,"ED",'Pres Converted'!$E$2:$E$10000,$C21)</f>
        <v>566</v>
      </c>
      <c r="I21" s="6">
        <f>SUMIFS('Pres Converted'!M$2:M$10000,'Pres Converted'!$D$2:$D$10000,"ED",'Pres Converted'!$E$2:$E$10000,$C21)</f>
        <v>1</v>
      </c>
      <c r="J21" s="6"/>
      <c r="K21" s="6"/>
      <c r="L21" s="6"/>
      <c r="M21" s="6"/>
      <c r="N21" s="6"/>
      <c r="O21" s="6">
        <f t="shared" si="10"/>
        <v>0.12638376383763839</v>
      </c>
      <c r="P21" s="6">
        <f t="shared" si="0"/>
        <v>0.30442804428044279</v>
      </c>
      <c r="Q21" s="6">
        <f t="shared" si="1"/>
        <v>4.6125461254612546E-2</v>
      </c>
      <c r="R21" s="6">
        <f t="shared" si="2"/>
        <v>0.52214022140221406</v>
      </c>
      <c r="S21" s="6">
        <f t="shared" si="3"/>
        <v>9.225092250922509E-4</v>
      </c>
      <c r="T21" s="6">
        <f t="shared" si="4"/>
        <v>0</v>
      </c>
      <c r="U21" s="6">
        <f t="shared" si="5"/>
        <v>0</v>
      </c>
      <c r="V21" s="6">
        <f t="shared" si="6"/>
        <v>0</v>
      </c>
      <c r="W21" s="6">
        <f t="shared" si="7"/>
        <v>0</v>
      </c>
      <c r="X21" s="6">
        <f t="shared" si="8"/>
        <v>0</v>
      </c>
      <c r="Y21" s="7">
        <f t="shared" si="9"/>
        <v>0.52214022140221406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>
        <v>9</v>
      </c>
      <c r="AU21" t="s">
        <v>442</v>
      </c>
      <c r="AV21" s="6"/>
      <c r="AW21" s="6"/>
      <c r="AX21" s="6"/>
      <c r="AY21" s="6"/>
      <c r="AZ21" s="6"/>
      <c r="BA21" s="6">
        <f t="shared" si="18"/>
        <v>19</v>
      </c>
      <c r="BB21" s="6">
        <f t="shared" si="11"/>
        <v>0.99999999999999989</v>
      </c>
      <c r="BC21" s="6"/>
      <c r="BD21" s="6"/>
      <c r="BE21">
        <v>8</v>
      </c>
      <c r="BF21" t="s">
        <v>442</v>
      </c>
      <c r="BG21">
        <f>SUMIFS('Pres Converted'!$N$2:$N$10000,'Pres Converted'!$E$2:$E$10000,$BF21,'Pres Converted'!$D$2:$D$10000,"ED",'Pres Converted'!$C$2:$C$10000,$BE21)</f>
        <v>10748</v>
      </c>
      <c r="BH21">
        <f>SUMIFS('Pres Converted'!I$2:I$10000,'Pres Converted'!$E$2:$E$10000,$BF21,'Pres Converted'!$D$2:$D$10000,"ED",'Pres Converted'!$C$2:$C$10000,$BE21)</f>
        <v>589</v>
      </c>
      <c r="BI21">
        <f>SUMIFS('Pres Converted'!J$2:J$10000,'Pres Converted'!$E$2:$E$10000,$BF21,'Pres Converted'!$D$2:$D$10000,"ED",'Pres Converted'!$C$2:$C$10000,$BE21)</f>
        <v>2439</v>
      </c>
      <c r="BJ21">
        <f>SUMIFS('Pres Converted'!K$2:K$10000,'Pres Converted'!$E$2:$E$10000,$BF21,'Pres Converted'!$D$2:$D$10000,"ED",'Pres Converted'!$C$2:$C$10000,$BE21)</f>
        <v>1265</v>
      </c>
      <c r="BK21">
        <f>SUMIFS('Pres Converted'!L$2:L$10000,'Pres Converted'!$E$2:$E$10000,$BF21,'Pres Converted'!$D$2:$D$10000,"ED",'Pres Converted'!$C$2:$C$10000,$BE21)</f>
        <v>6371</v>
      </c>
      <c r="BL21">
        <f>SUMIFS('Pres Converted'!M$2:M$10000,'Pres Converted'!$E$2:$E$10000,$BF21,'Pres Converted'!$D$2:$D$10000,"ED",'Pres Converted'!$C$2:$C$10000,$BE21)</f>
        <v>84</v>
      </c>
      <c r="BR21">
        <f>BG21/SUMIF('By HD'!$A$3:$A$42,$BE21,'By HD'!$B$3:$B$42)</f>
        <v>1</v>
      </c>
      <c r="BS21">
        <f>$BR21*SUMIF('By HD'!$A$3:$A$42,$BE21,'By HD'!W$3:W$42)</f>
        <v>1320</v>
      </c>
      <c r="BT21">
        <f>$BR21*SUMIF('By HD'!$A$3:$A$42,$BE21,'By HD'!X$3:X$42)</f>
        <v>110</v>
      </c>
      <c r="BU21">
        <f>$BR21*SUMIF('By HD'!$A$3:$A$42,$BE21,'By HD'!Y$3:Y$42)</f>
        <v>273</v>
      </c>
      <c r="BV21">
        <f>$BR21*SUMIF('By HD'!$A$3:$A$42,$BE21,'By HD'!Z$3:Z$42)</f>
        <v>121</v>
      </c>
      <c r="BW21">
        <f>$BR21*SUMIF('By HD'!$A$3:$A$42,$BE21,'By HD'!AA$3:AA$42)</f>
        <v>808</v>
      </c>
      <c r="BX21">
        <f>$BR21*SUMIF('By HD'!$A$3:$A$42,$BE21,'By HD'!AB$3:AB$42)</f>
        <v>8</v>
      </c>
      <c r="CD21">
        <f>$BR21*SUMIF('By HD'!$A$3:$A$42,$BE21,'By HD'!AR$3:AR$42)</f>
        <v>537</v>
      </c>
      <c r="CE21">
        <f>$BR21*SUMIF('By HD'!$A$3:$A$42,$BE21,'By HD'!AS$3:AS$42)</f>
        <v>38</v>
      </c>
      <c r="CF21">
        <f>$BR21*SUMIF('By HD'!$A$3:$A$42,$BE21,'By HD'!AT$3:AT$42)</f>
        <v>148</v>
      </c>
      <c r="CG21">
        <f>$BR21*SUMIF('By HD'!$A$3:$A$42,$BE21,'By HD'!AU$3:AU$42)</f>
        <v>98</v>
      </c>
      <c r="CH21">
        <f>$BR21*SUMIF('By HD'!$A$3:$A$42,$BE21,'By HD'!AV$3:AV$42)</f>
        <v>253</v>
      </c>
      <c r="CI21">
        <f>$BR21*SUMIF('By HD'!$A$3:$A$42,$BE21,'By HD'!AW$3:AW$42)</f>
        <v>0</v>
      </c>
      <c r="CO21">
        <f t="shared" si="19"/>
        <v>12605</v>
      </c>
      <c r="CP21">
        <f t="shared" si="19"/>
        <v>737</v>
      </c>
      <c r="CQ21">
        <f t="shared" si="19"/>
        <v>2860</v>
      </c>
      <c r="CR21">
        <f t="shared" si="19"/>
        <v>1484</v>
      </c>
      <c r="CS21">
        <f t="shared" si="19"/>
        <v>7432</v>
      </c>
      <c r="CT21">
        <f t="shared" si="19"/>
        <v>92</v>
      </c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</row>
    <row r="22" spans="1:149" x14ac:dyDescent="0.3">
      <c r="A22" t="s">
        <v>501</v>
      </c>
      <c r="B22" t="s">
        <v>432</v>
      </c>
      <c r="C22" t="s">
        <v>432</v>
      </c>
      <c r="D22" s="6">
        <f>SUMIFS('Pres Converted'!N$2:N$10000,'Pres Converted'!$D$2:$D$10000,"ED",'Pres Converted'!$E$2:$E$10000,$C22)</f>
        <v>1282</v>
      </c>
      <c r="E22" s="6">
        <f>SUMIFS('Pres Converted'!I$2:I$10000,'Pres Converted'!$D$2:$D$10000,"ED",'Pres Converted'!$E$2:$E$10000,$C22)</f>
        <v>117</v>
      </c>
      <c r="F22" s="6">
        <f>SUMIFS('Pres Converted'!J$2:J$10000,'Pres Converted'!$D$2:$D$10000,"ED",'Pres Converted'!$E$2:$E$10000,$C22)</f>
        <v>494</v>
      </c>
      <c r="G22" s="6">
        <f>SUMIFS('Pres Converted'!K$2:K$10000,'Pres Converted'!$D$2:$D$10000,"ED",'Pres Converted'!$E$2:$E$10000,$C22)</f>
        <v>64</v>
      </c>
      <c r="H22" s="6">
        <f>SUMIFS('Pres Converted'!L$2:L$10000,'Pres Converted'!$D$2:$D$10000,"ED",'Pres Converted'!$E$2:$E$10000,$C22)</f>
        <v>597</v>
      </c>
      <c r="I22" s="6">
        <f>SUMIFS('Pres Converted'!M$2:M$10000,'Pres Converted'!$D$2:$D$10000,"ED",'Pres Converted'!$E$2:$E$10000,$C22)</f>
        <v>10</v>
      </c>
      <c r="J22" s="6"/>
      <c r="K22" s="6"/>
      <c r="L22" s="6"/>
      <c r="M22" s="6"/>
      <c r="N22" s="6"/>
      <c r="O22" s="6">
        <f t="shared" si="10"/>
        <v>9.1263650546021841E-2</v>
      </c>
      <c r="P22" s="6">
        <f t="shared" si="0"/>
        <v>0.38533541341653665</v>
      </c>
      <c r="Q22" s="6">
        <f t="shared" si="1"/>
        <v>4.9921996879875197E-2</v>
      </c>
      <c r="R22" s="6">
        <f t="shared" si="2"/>
        <v>0.46567862714508579</v>
      </c>
      <c r="S22" s="6">
        <f t="shared" si="3"/>
        <v>7.8003120124804995E-3</v>
      </c>
      <c r="T22" s="6">
        <f t="shared" si="4"/>
        <v>0</v>
      </c>
      <c r="U22" s="6">
        <f t="shared" si="5"/>
        <v>0</v>
      </c>
      <c r="V22" s="6">
        <f t="shared" si="6"/>
        <v>0</v>
      </c>
      <c r="W22" s="6">
        <f t="shared" si="7"/>
        <v>0</v>
      </c>
      <c r="X22" s="6">
        <f t="shared" si="8"/>
        <v>0</v>
      </c>
      <c r="Y22" s="7">
        <f t="shared" si="9"/>
        <v>0.46567862714508579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>
        <v>10</v>
      </c>
      <c r="AU22" t="s">
        <v>442</v>
      </c>
      <c r="AV22" s="6"/>
      <c r="AW22" s="6"/>
      <c r="AX22" s="6"/>
      <c r="AY22" s="6"/>
      <c r="AZ22" s="6"/>
      <c r="BA22" s="6">
        <f t="shared" si="18"/>
        <v>20</v>
      </c>
      <c r="BB22" s="6">
        <f t="shared" si="11"/>
        <v>0.99999999999999989</v>
      </c>
      <c r="BC22" s="6"/>
      <c r="BD22" s="6"/>
      <c r="BE22">
        <v>9</v>
      </c>
      <c r="BF22" t="s">
        <v>442</v>
      </c>
      <c r="BG22">
        <f>SUMIFS('Pres Converted'!$N$2:$N$10000,'Pres Converted'!$E$2:$E$10000,$BF22,'Pres Converted'!$D$2:$D$10000,"ED",'Pres Converted'!$C$2:$C$10000,$BE22)</f>
        <v>3796</v>
      </c>
      <c r="BH22">
        <f>SUMIFS('Pres Converted'!I$2:I$10000,'Pres Converted'!$E$2:$E$10000,$BF22,'Pres Converted'!$D$2:$D$10000,"ED",'Pres Converted'!$C$2:$C$10000,$BE22)</f>
        <v>283</v>
      </c>
      <c r="BI22">
        <f>SUMIFS('Pres Converted'!J$2:J$10000,'Pres Converted'!$E$2:$E$10000,$BF22,'Pres Converted'!$D$2:$D$10000,"ED",'Pres Converted'!$C$2:$C$10000,$BE22)</f>
        <v>993</v>
      </c>
      <c r="BJ22">
        <f>SUMIFS('Pres Converted'!K$2:K$10000,'Pres Converted'!$E$2:$E$10000,$BF22,'Pres Converted'!$D$2:$D$10000,"ED",'Pres Converted'!$C$2:$C$10000,$BE22)</f>
        <v>514</v>
      </c>
      <c r="BK22">
        <f>SUMIFS('Pres Converted'!L$2:L$10000,'Pres Converted'!$E$2:$E$10000,$BF22,'Pres Converted'!$D$2:$D$10000,"ED",'Pres Converted'!$C$2:$C$10000,$BE22)</f>
        <v>1986</v>
      </c>
      <c r="BL22">
        <f>SUMIFS('Pres Converted'!M$2:M$10000,'Pres Converted'!$E$2:$E$10000,$BF22,'Pres Converted'!$D$2:$D$10000,"ED",'Pres Converted'!$C$2:$C$10000,$BE22)</f>
        <v>20</v>
      </c>
      <c r="BR22">
        <f>BG22/SUMIF('By HD'!$A$3:$A$42,$BE22,'By HD'!$B$3:$B$42)</f>
        <v>1</v>
      </c>
      <c r="BS22">
        <f>$BR22*SUMIF('By HD'!$A$3:$A$42,$BE22,'By HD'!W$3:W$42)</f>
        <v>478</v>
      </c>
      <c r="BT22">
        <f>$BR22*SUMIF('By HD'!$A$3:$A$42,$BE22,'By HD'!X$3:X$42)</f>
        <v>40</v>
      </c>
      <c r="BU22">
        <f>$BR22*SUMIF('By HD'!$A$3:$A$42,$BE22,'By HD'!Y$3:Y$42)</f>
        <v>113</v>
      </c>
      <c r="BV22">
        <f>$BR22*SUMIF('By HD'!$A$3:$A$42,$BE22,'By HD'!Z$3:Z$42)</f>
        <v>58</v>
      </c>
      <c r="BW22">
        <f>$BR22*SUMIF('By HD'!$A$3:$A$42,$BE22,'By HD'!AA$3:AA$42)</f>
        <v>264</v>
      </c>
      <c r="BX22">
        <f>$BR22*SUMIF('By HD'!$A$3:$A$42,$BE22,'By HD'!AB$3:AB$42)</f>
        <v>3</v>
      </c>
      <c r="CD22">
        <f>$BR22*SUMIF('By HD'!$A$3:$A$42,$BE22,'By HD'!AR$3:AR$42)</f>
        <v>247</v>
      </c>
      <c r="CE22">
        <f>$BR22*SUMIF('By HD'!$A$3:$A$42,$BE22,'By HD'!AS$3:AS$42)</f>
        <v>19</v>
      </c>
      <c r="CF22">
        <f>$BR22*SUMIF('By HD'!$A$3:$A$42,$BE22,'By HD'!AT$3:AT$42)</f>
        <v>58</v>
      </c>
      <c r="CG22">
        <f>$BR22*SUMIF('By HD'!$A$3:$A$42,$BE22,'By HD'!AU$3:AU$42)</f>
        <v>55</v>
      </c>
      <c r="CH22">
        <f>$BR22*SUMIF('By HD'!$A$3:$A$42,$BE22,'By HD'!AV$3:AV$42)</f>
        <v>113</v>
      </c>
      <c r="CI22">
        <f>$BR22*SUMIF('By HD'!$A$3:$A$42,$BE22,'By HD'!AW$3:AW$42)</f>
        <v>2</v>
      </c>
      <c r="CO22">
        <f t="shared" si="19"/>
        <v>4521</v>
      </c>
      <c r="CP22">
        <f t="shared" si="19"/>
        <v>342</v>
      </c>
      <c r="CQ22">
        <f t="shared" si="19"/>
        <v>1164</v>
      </c>
      <c r="CR22">
        <f t="shared" si="19"/>
        <v>627</v>
      </c>
      <c r="CS22">
        <f t="shared" si="19"/>
        <v>2363</v>
      </c>
      <c r="CT22">
        <f t="shared" si="19"/>
        <v>25</v>
      </c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</row>
    <row r="23" spans="1:149" x14ac:dyDescent="0.3">
      <c r="A23" t="s">
        <v>502</v>
      </c>
      <c r="B23" t="s">
        <v>436</v>
      </c>
      <c r="C23" t="s">
        <v>436</v>
      </c>
      <c r="D23" s="6">
        <f>SUMIFS('Pres Converted'!N$2:N$10000,'Pres Converted'!$D$2:$D$10000,"ED",'Pres Converted'!$E$2:$E$10000,$C23)</f>
        <v>2882</v>
      </c>
      <c r="E23" s="6">
        <f>SUMIFS('Pres Converted'!I$2:I$10000,'Pres Converted'!$D$2:$D$10000,"ED",'Pres Converted'!$E$2:$E$10000,$C23)</f>
        <v>230</v>
      </c>
      <c r="F23" s="6">
        <f>SUMIFS('Pres Converted'!J$2:J$10000,'Pres Converted'!$D$2:$D$10000,"ED",'Pres Converted'!$E$2:$E$10000,$C23)</f>
        <v>985</v>
      </c>
      <c r="G23" s="6">
        <f>SUMIFS('Pres Converted'!K$2:K$10000,'Pres Converted'!$D$2:$D$10000,"ED",'Pres Converted'!$E$2:$E$10000,$C23)</f>
        <v>110</v>
      </c>
      <c r="H23" s="6">
        <f>SUMIFS('Pres Converted'!L$2:L$10000,'Pres Converted'!$D$2:$D$10000,"ED",'Pres Converted'!$E$2:$E$10000,$C23)</f>
        <v>1555</v>
      </c>
      <c r="I23" s="6">
        <f>SUMIFS('Pres Converted'!M$2:M$10000,'Pres Converted'!$D$2:$D$10000,"ED",'Pres Converted'!$E$2:$E$10000,$C23)</f>
        <v>2</v>
      </c>
      <c r="J23" s="6"/>
      <c r="K23" s="6"/>
      <c r="L23" s="6"/>
      <c r="M23" s="6"/>
      <c r="N23" s="6"/>
      <c r="O23" s="6">
        <f t="shared" si="10"/>
        <v>7.9805690492713396E-2</v>
      </c>
      <c r="P23" s="6">
        <f t="shared" si="0"/>
        <v>0.34177654406662039</v>
      </c>
      <c r="Q23" s="6">
        <f t="shared" si="1"/>
        <v>3.8167938931297711E-2</v>
      </c>
      <c r="R23" s="6">
        <f t="shared" si="2"/>
        <v>0.53955586398334487</v>
      </c>
      <c r="S23" s="6">
        <f t="shared" si="3"/>
        <v>6.939625260235947E-4</v>
      </c>
      <c r="T23" s="6">
        <f t="shared" si="4"/>
        <v>0</v>
      </c>
      <c r="U23" s="6">
        <f t="shared" si="5"/>
        <v>0</v>
      </c>
      <c r="V23" s="6">
        <f t="shared" si="6"/>
        <v>0</v>
      </c>
      <c r="W23" s="6">
        <f t="shared" si="7"/>
        <v>0</v>
      </c>
      <c r="X23" s="6">
        <f t="shared" si="8"/>
        <v>0</v>
      </c>
      <c r="Y23" s="7">
        <f t="shared" si="9"/>
        <v>0.53955586398334487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>
        <v>11</v>
      </c>
      <c r="AU23" t="s">
        <v>442</v>
      </c>
      <c r="AV23" s="6"/>
      <c r="AW23" s="6"/>
      <c r="AX23" s="6"/>
      <c r="AY23" s="6"/>
      <c r="AZ23" s="6"/>
      <c r="BA23" s="6">
        <f t="shared" si="18"/>
        <v>21</v>
      </c>
      <c r="BB23" s="6">
        <f t="shared" si="11"/>
        <v>1</v>
      </c>
      <c r="BC23" s="6"/>
      <c r="BD23" s="6"/>
      <c r="BE23">
        <v>10</v>
      </c>
      <c r="BF23" t="s">
        <v>442</v>
      </c>
      <c r="BG23">
        <f>SUMIFS('Pres Converted'!$N$2:$N$10000,'Pres Converted'!$E$2:$E$10000,$BF23,'Pres Converted'!$D$2:$D$10000,"ED",'Pres Converted'!$C$2:$C$10000,$BE23)</f>
        <v>10599</v>
      </c>
      <c r="BH23">
        <f>SUMIFS('Pres Converted'!I$2:I$10000,'Pres Converted'!$E$2:$E$10000,$BF23,'Pres Converted'!$D$2:$D$10000,"ED",'Pres Converted'!$C$2:$C$10000,$BE23)</f>
        <v>706</v>
      </c>
      <c r="BI23">
        <f>SUMIFS('Pres Converted'!J$2:J$10000,'Pres Converted'!$E$2:$E$10000,$BF23,'Pres Converted'!$D$2:$D$10000,"ED",'Pres Converted'!$C$2:$C$10000,$BE23)</f>
        <v>2383</v>
      </c>
      <c r="BJ23">
        <f>SUMIFS('Pres Converted'!K$2:K$10000,'Pres Converted'!$E$2:$E$10000,$BF23,'Pres Converted'!$D$2:$D$10000,"ED",'Pres Converted'!$C$2:$C$10000,$BE23)</f>
        <v>926</v>
      </c>
      <c r="BK23">
        <f>SUMIFS('Pres Converted'!L$2:L$10000,'Pres Converted'!$E$2:$E$10000,$BF23,'Pres Converted'!$D$2:$D$10000,"ED",'Pres Converted'!$C$2:$C$10000,$BE23)</f>
        <v>6550</v>
      </c>
      <c r="BL23">
        <f>SUMIFS('Pres Converted'!M$2:M$10000,'Pres Converted'!$E$2:$E$10000,$BF23,'Pres Converted'!$D$2:$D$10000,"ED",'Pres Converted'!$C$2:$C$10000,$BE23)</f>
        <v>34</v>
      </c>
      <c r="BR23">
        <f>BG23/SUMIF('By HD'!$A$3:$A$42,$BE23,'By HD'!$B$3:$B$42)</f>
        <v>1</v>
      </c>
      <c r="BS23">
        <f>$BR23*SUMIF('By HD'!$A$3:$A$42,$BE23,'By HD'!W$3:W$42)</f>
        <v>1442</v>
      </c>
      <c r="BT23">
        <f>$BR23*SUMIF('By HD'!$A$3:$A$42,$BE23,'By HD'!X$3:X$42)</f>
        <v>114</v>
      </c>
      <c r="BU23">
        <f>$BR23*SUMIF('By HD'!$A$3:$A$42,$BE23,'By HD'!Y$3:Y$42)</f>
        <v>303</v>
      </c>
      <c r="BV23">
        <f>$BR23*SUMIF('By HD'!$A$3:$A$42,$BE23,'By HD'!Z$3:Z$42)</f>
        <v>93</v>
      </c>
      <c r="BW23">
        <f>$BR23*SUMIF('By HD'!$A$3:$A$42,$BE23,'By HD'!AA$3:AA$42)</f>
        <v>928</v>
      </c>
      <c r="BX23">
        <f>$BR23*SUMIF('By HD'!$A$3:$A$42,$BE23,'By HD'!AB$3:AB$42)</f>
        <v>4</v>
      </c>
      <c r="CD23">
        <f>$BR23*SUMIF('By HD'!$A$3:$A$42,$BE23,'By HD'!AR$3:AR$42)</f>
        <v>347</v>
      </c>
      <c r="CE23">
        <f>$BR23*SUMIF('By HD'!$A$3:$A$42,$BE23,'By HD'!AS$3:AS$42)</f>
        <v>29</v>
      </c>
      <c r="CF23">
        <f>$BR23*SUMIF('By HD'!$A$3:$A$42,$BE23,'By HD'!AT$3:AT$42)</f>
        <v>92</v>
      </c>
      <c r="CG23">
        <f>$BR23*SUMIF('By HD'!$A$3:$A$42,$BE23,'By HD'!AU$3:AU$42)</f>
        <v>44</v>
      </c>
      <c r="CH23">
        <f>$BR23*SUMIF('By HD'!$A$3:$A$42,$BE23,'By HD'!AV$3:AV$42)</f>
        <v>181</v>
      </c>
      <c r="CI23">
        <f>$BR23*SUMIF('By HD'!$A$3:$A$42,$BE23,'By HD'!AW$3:AW$42)</f>
        <v>1</v>
      </c>
      <c r="CO23">
        <f t="shared" si="19"/>
        <v>12388</v>
      </c>
      <c r="CP23">
        <f t="shared" si="19"/>
        <v>849</v>
      </c>
      <c r="CQ23">
        <f t="shared" si="19"/>
        <v>2778</v>
      </c>
      <c r="CR23">
        <f t="shared" si="19"/>
        <v>1063</v>
      </c>
      <c r="CS23">
        <f t="shared" si="19"/>
        <v>7659</v>
      </c>
      <c r="CT23">
        <f t="shared" si="19"/>
        <v>39</v>
      </c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</row>
    <row r="24" spans="1:149" x14ac:dyDescent="0.3">
      <c r="A24" t="s">
        <v>503</v>
      </c>
      <c r="B24" t="s">
        <v>93</v>
      </c>
      <c r="C24" t="s">
        <v>93</v>
      </c>
      <c r="D24" s="6">
        <f>SUMIFS('Pres Converted'!N$2:N$10000,'Pres Converted'!$D$2:$D$10000,"ED",'Pres Converted'!$E$2:$E$10000,$C24)</f>
        <v>313</v>
      </c>
      <c r="E24" s="6">
        <f>SUMIFS('Pres Converted'!I$2:I$10000,'Pres Converted'!$D$2:$D$10000,"ED",'Pres Converted'!$E$2:$E$10000,$C24)</f>
        <v>32</v>
      </c>
      <c r="F24" s="6">
        <f>SUMIFS('Pres Converted'!J$2:J$10000,'Pres Converted'!$D$2:$D$10000,"ED",'Pres Converted'!$E$2:$E$10000,$C24)</f>
        <v>103</v>
      </c>
      <c r="G24" s="6">
        <f>SUMIFS('Pres Converted'!K$2:K$10000,'Pres Converted'!$D$2:$D$10000,"ED",'Pres Converted'!$E$2:$E$10000,$C24)</f>
        <v>23</v>
      </c>
      <c r="H24" s="6">
        <f>SUMIFS('Pres Converted'!L$2:L$10000,'Pres Converted'!$D$2:$D$10000,"ED",'Pres Converted'!$E$2:$E$10000,$C24)</f>
        <v>155</v>
      </c>
      <c r="I24" s="6">
        <f>SUMIFS('Pres Converted'!M$2:M$10000,'Pres Converted'!$D$2:$D$10000,"ED",'Pres Converted'!$E$2:$E$10000,$C24)</f>
        <v>0</v>
      </c>
      <c r="J24" s="6"/>
      <c r="K24" s="6"/>
      <c r="L24" s="6"/>
      <c r="M24" s="6"/>
      <c r="N24" s="6"/>
      <c r="O24" s="6">
        <f t="shared" si="10"/>
        <v>0.10223642172523961</v>
      </c>
      <c r="P24" s="6">
        <f t="shared" si="0"/>
        <v>0.32907348242811502</v>
      </c>
      <c r="Q24" s="6">
        <f t="shared" si="1"/>
        <v>7.3482428115015971E-2</v>
      </c>
      <c r="R24" s="6">
        <f t="shared" si="2"/>
        <v>0.49520766773162939</v>
      </c>
      <c r="S24" s="6">
        <f t="shared" si="3"/>
        <v>0</v>
      </c>
      <c r="T24" s="6">
        <f t="shared" si="4"/>
        <v>0</v>
      </c>
      <c r="U24" s="6">
        <f t="shared" si="5"/>
        <v>0</v>
      </c>
      <c r="V24" s="6">
        <f t="shared" si="6"/>
        <v>0</v>
      </c>
      <c r="W24" s="6">
        <f t="shared" si="7"/>
        <v>0</v>
      </c>
      <c r="X24" s="6">
        <f t="shared" si="8"/>
        <v>0</v>
      </c>
      <c r="Y24" s="7">
        <f t="shared" si="9"/>
        <v>0.49520766773162939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>
        <v>12</v>
      </c>
      <c r="AU24" t="s">
        <v>442</v>
      </c>
      <c r="AV24" s="6"/>
      <c r="AW24" s="6"/>
      <c r="AX24" s="6"/>
      <c r="AY24" s="6"/>
      <c r="AZ24" s="6"/>
      <c r="BA24" s="6">
        <f t="shared" si="18"/>
        <v>22</v>
      </c>
      <c r="BB24" s="6">
        <f t="shared" si="11"/>
        <v>0.99999999999999989</v>
      </c>
      <c r="BC24" s="6"/>
      <c r="BD24" s="6"/>
      <c r="BE24">
        <v>11</v>
      </c>
      <c r="BF24" t="s">
        <v>442</v>
      </c>
      <c r="BG24">
        <f>SUMIFS('Pres Converted'!$N$2:$N$10000,'Pres Converted'!$E$2:$E$10000,$BF24,'Pres Converted'!$D$2:$D$10000,"ED",'Pres Converted'!$C$2:$C$10000,$BE24)</f>
        <v>13743</v>
      </c>
      <c r="BH24">
        <f>SUMIFS('Pres Converted'!I$2:I$10000,'Pres Converted'!$E$2:$E$10000,$BF24,'Pres Converted'!$D$2:$D$10000,"ED",'Pres Converted'!$C$2:$C$10000,$BE24)</f>
        <v>840</v>
      </c>
      <c r="BI24">
        <f>SUMIFS('Pres Converted'!J$2:J$10000,'Pres Converted'!$E$2:$E$10000,$BF24,'Pres Converted'!$D$2:$D$10000,"ED",'Pres Converted'!$C$2:$C$10000,$BE24)</f>
        <v>2829</v>
      </c>
      <c r="BJ24">
        <f>SUMIFS('Pres Converted'!K$2:K$10000,'Pres Converted'!$E$2:$E$10000,$BF24,'Pres Converted'!$D$2:$D$10000,"ED",'Pres Converted'!$C$2:$C$10000,$BE24)</f>
        <v>1594</v>
      </c>
      <c r="BK24">
        <f>SUMIFS('Pres Converted'!L$2:L$10000,'Pres Converted'!$E$2:$E$10000,$BF24,'Pres Converted'!$D$2:$D$10000,"ED",'Pres Converted'!$C$2:$C$10000,$BE24)</f>
        <v>8405</v>
      </c>
      <c r="BL24">
        <f>SUMIFS('Pres Converted'!M$2:M$10000,'Pres Converted'!$E$2:$E$10000,$BF24,'Pres Converted'!$D$2:$D$10000,"ED",'Pres Converted'!$C$2:$C$10000,$BE24)</f>
        <v>75</v>
      </c>
      <c r="BR24">
        <f>BG24/SUMIF('By HD'!$A$3:$A$42,$BE24,'By HD'!$B$3:$B$42)</f>
        <v>1</v>
      </c>
      <c r="BS24">
        <f>$BR24*SUMIF('By HD'!$A$3:$A$42,$BE24,'By HD'!W$3:W$42)</f>
        <v>1580</v>
      </c>
      <c r="BT24">
        <f>$BR24*SUMIF('By HD'!$A$3:$A$42,$BE24,'By HD'!X$3:X$42)</f>
        <v>128</v>
      </c>
      <c r="BU24">
        <f>$BR24*SUMIF('By HD'!$A$3:$A$42,$BE24,'By HD'!Y$3:Y$42)</f>
        <v>328</v>
      </c>
      <c r="BV24">
        <f>$BR24*SUMIF('By HD'!$A$3:$A$42,$BE24,'By HD'!Z$3:Z$42)</f>
        <v>136</v>
      </c>
      <c r="BW24">
        <f>$BR24*SUMIF('By HD'!$A$3:$A$42,$BE24,'By HD'!AA$3:AA$42)</f>
        <v>988</v>
      </c>
      <c r="BX24">
        <f>$BR24*SUMIF('By HD'!$A$3:$A$42,$BE24,'By HD'!AB$3:AB$42)</f>
        <v>0</v>
      </c>
      <c r="CD24">
        <f>$BR24*SUMIF('By HD'!$A$3:$A$42,$BE24,'By HD'!AR$3:AR$42)</f>
        <v>643</v>
      </c>
      <c r="CE24">
        <f>$BR24*SUMIF('By HD'!$A$3:$A$42,$BE24,'By HD'!AS$3:AS$42)</f>
        <v>48</v>
      </c>
      <c r="CF24">
        <f>$BR24*SUMIF('By HD'!$A$3:$A$42,$BE24,'By HD'!AT$3:AT$42)</f>
        <v>151</v>
      </c>
      <c r="CG24">
        <f>$BR24*SUMIF('By HD'!$A$3:$A$42,$BE24,'By HD'!AU$3:AU$42)</f>
        <v>94</v>
      </c>
      <c r="CH24">
        <f>$BR24*SUMIF('By HD'!$A$3:$A$42,$BE24,'By HD'!AV$3:AV$42)</f>
        <v>348</v>
      </c>
      <c r="CI24">
        <f>$BR24*SUMIF('By HD'!$A$3:$A$42,$BE24,'By HD'!AW$3:AW$42)</f>
        <v>2</v>
      </c>
      <c r="CO24">
        <f t="shared" si="19"/>
        <v>15966</v>
      </c>
      <c r="CP24">
        <f t="shared" si="19"/>
        <v>1016</v>
      </c>
      <c r="CQ24">
        <f t="shared" si="19"/>
        <v>3308</v>
      </c>
      <c r="CR24">
        <f t="shared" si="19"/>
        <v>1824</v>
      </c>
      <c r="CS24">
        <f t="shared" si="19"/>
        <v>9741</v>
      </c>
      <c r="CT24">
        <f t="shared" si="19"/>
        <v>77</v>
      </c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</row>
    <row r="25" spans="1:149" x14ac:dyDescent="0.3">
      <c r="A25" t="s">
        <v>504</v>
      </c>
      <c r="B25" t="s">
        <v>505</v>
      </c>
      <c r="C25" t="s">
        <v>452</v>
      </c>
      <c r="D25" s="6">
        <f>SUMIFS('Pres Converted'!N$2:N$10000,'Pres Converted'!$D$2:$D$10000,"ED",'Pres Converted'!$E$2:$E$10000,$C25)</f>
        <v>1537</v>
      </c>
      <c r="E25" s="6">
        <f>SUMIFS('Pres Converted'!I$2:I$10000,'Pres Converted'!$D$2:$D$10000,"ED",'Pres Converted'!$E$2:$E$10000,$C25)</f>
        <v>76</v>
      </c>
      <c r="F25" s="6">
        <f>SUMIFS('Pres Converted'!J$2:J$10000,'Pres Converted'!$D$2:$D$10000,"ED",'Pres Converted'!$E$2:$E$10000,$C25)</f>
        <v>286</v>
      </c>
      <c r="G25" s="6">
        <f>SUMIFS('Pres Converted'!K$2:K$10000,'Pres Converted'!$D$2:$D$10000,"ED",'Pres Converted'!$E$2:$E$10000,$C25)</f>
        <v>252</v>
      </c>
      <c r="H25" s="6">
        <f>SUMIFS('Pres Converted'!L$2:L$10000,'Pres Converted'!$D$2:$D$10000,"ED",'Pres Converted'!$E$2:$E$10000,$C25)</f>
        <v>923</v>
      </c>
      <c r="I25" s="6">
        <f>SUMIFS('Pres Converted'!M$2:M$10000,'Pres Converted'!$D$2:$D$10000,"ED",'Pres Converted'!$E$2:$E$10000,$C25)</f>
        <v>0</v>
      </c>
      <c r="J25" s="6"/>
      <c r="K25" s="6"/>
      <c r="L25" s="6"/>
      <c r="M25" s="6"/>
      <c r="N25" s="6"/>
      <c r="O25" s="6">
        <f t="shared" si="10"/>
        <v>4.9446974625894598E-2</v>
      </c>
      <c r="P25" s="6">
        <f t="shared" si="0"/>
        <v>0.18607677293428757</v>
      </c>
      <c r="Q25" s="6">
        <f t="shared" si="1"/>
        <v>0.16395575797007156</v>
      </c>
      <c r="R25" s="6">
        <f t="shared" si="2"/>
        <v>0.60052049446974631</v>
      </c>
      <c r="S25" s="6">
        <f t="shared" si="3"/>
        <v>0</v>
      </c>
      <c r="T25" s="6">
        <f t="shared" si="4"/>
        <v>0</v>
      </c>
      <c r="U25" s="6">
        <f t="shared" si="5"/>
        <v>0</v>
      </c>
      <c r="V25" s="6">
        <f t="shared" si="6"/>
        <v>0</v>
      </c>
      <c r="W25" s="6">
        <f t="shared" si="7"/>
        <v>0</v>
      </c>
      <c r="X25" s="6">
        <f t="shared" si="8"/>
        <v>0</v>
      </c>
      <c r="Y25" s="7">
        <f t="shared" si="9"/>
        <v>0.60052049446974631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>
        <v>13</v>
      </c>
      <c r="AU25" t="s">
        <v>439</v>
      </c>
      <c r="AV25" s="6"/>
      <c r="AW25" s="6"/>
      <c r="AX25" s="6"/>
      <c r="AY25" s="6"/>
      <c r="AZ25" s="6"/>
      <c r="BA25" s="6">
        <f t="shared" si="18"/>
        <v>23</v>
      </c>
      <c r="BB25" s="6">
        <f t="shared" si="11"/>
        <v>0</v>
      </c>
      <c r="BC25" s="6"/>
      <c r="BD25" s="6"/>
      <c r="BE25">
        <v>12</v>
      </c>
      <c r="BF25" t="s">
        <v>442</v>
      </c>
      <c r="BG25">
        <f>SUMIFS('Pres Converted'!$N$2:$N$10000,'Pres Converted'!$E$2:$E$10000,$BF25,'Pres Converted'!$D$2:$D$10000,"ED",'Pres Converted'!$C$2:$C$10000,$BE25)</f>
        <v>10066</v>
      </c>
      <c r="BH25">
        <f>SUMIFS('Pres Converted'!I$2:I$10000,'Pres Converted'!$E$2:$E$10000,$BF25,'Pres Converted'!$D$2:$D$10000,"ED",'Pres Converted'!$C$2:$C$10000,$BE25)</f>
        <v>661</v>
      </c>
      <c r="BI25">
        <f>SUMIFS('Pres Converted'!J$2:J$10000,'Pres Converted'!$E$2:$E$10000,$BF25,'Pres Converted'!$D$2:$D$10000,"ED",'Pres Converted'!$C$2:$C$10000,$BE25)</f>
        <v>2029</v>
      </c>
      <c r="BJ25">
        <f>SUMIFS('Pres Converted'!K$2:K$10000,'Pres Converted'!$E$2:$E$10000,$BF25,'Pres Converted'!$D$2:$D$10000,"ED",'Pres Converted'!$C$2:$C$10000,$BE25)</f>
        <v>1037</v>
      </c>
      <c r="BK25">
        <f>SUMIFS('Pres Converted'!L$2:L$10000,'Pres Converted'!$E$2:$E$10000,$BF25,'Pres Converted'!$D$2:$D$10000,"ED",'Pres Converted'!$C$2:$C$10000,$BE25)</f>
        <v>6284</v>
      </c>
      <c r="BL25">
        <f>SUMIFS('Pres Converted'!M$2:M$10000,'Pres Converted'!$E$2:$E$10000,$BF25,'Pres Converted'!$D$2:$D$10000,"ED",'Pres Converted'!$C$2:$C$10000,$BE25)</f>
        <v>55</v>
      </c>
      <c r="BR25">
        <f>BG25/SUMIF('By HD'!$A$3:$A$42,$BE25,'By HD'!$B$3:$B$42)</f>
        <v>1</v>
      </c>
      <c r="BS25">
        <f>$BR25*SUMIF('By HD'!$A$3:$A$42,$BE25,'By HD'!W$3:W$42)</f>
        <v>1545</v>
      </c>
      <c r="BT25">
        <f>$BR25*SUMIF('By HD'!$A$3:$A$42,$BE25,'By HD'!X$3:X$42)</f>
        <v>133</v>
      </c>
      <c r="BU25">
        <f>$BR25*SUMIF('By HD'!$A$3:$A$42,$BE25,'By HD'!Y$3:Y$42)</f>
        <v>332</v>
      </c>
      <c r="BV25">
        <f>$BR25*SUMIF('By HD'!$A$3:$A$42,$BE25,'By HD'!Z$3:Z$42)</f>
        <v>112</v>
      </c>
      <c r="BW25">
        <f>$BR25*SUMIF('By HD'!$A$3:$A$42,$BE25,'By HD'!AA$3:AA$42)</f>
        <v>957</v>
      </c>
      <c r="BX25">
        <f>$BR25*SUMIF('By HD'!$A$3:$A$42,$BE25,'By HD'!AB$3:AB$42)</f>
        <v>11</v>
      </c>
      <c r="CD25">
        <f>$BR25*SUMIF('By HD'!$A$3:$A$42,$BE25,'By HD'!AR$3:AR$42)</f>
        <v>398</v>
      </c>
      <c r="CE25">
        <f>$BR25*SUMIF('By HD'!$A$3:$A$42,$BE25,'By HD'!AS$3:AS$42)</f>
        <v>35</v>
      </c>
      <c r="CF25">
        <f>$BR25*SUMIF('By HD'!$A$3:$A$42,$BE25,'By HD'!AT$3:AT$42)</f>
        <v>95</v>
      </c>
      <c r="CG25">
        <f>$BR25*SUMIF('By HD'!$A$3:$A$42,$BE25,'By HD'!AU$3:AU$42)</f>
        <v>58</v>
      </c>
      <c r="CH25">
        <f>$BR25*SUMIF('By HD'!$A$3:$A$42,$BE25,'By HD'!AV$3:AV$42)</f>
        <v>209</v>
      </c>
      <c r="CI25">
        <f>$BR25*SUMIF('By HD'!$A$3:$A$42,$BE25,'By HD'!AW$3:AW$42)</f>
        <v>1</v>
      </c>
      <c r="CO25">
        <f t="shared" si="19"/>
        <v>12009</v>
      </c>
      <c r="CP25">
        <f t="shared" si="19"/>
        <v>829</v>
      </c>
      <c r="CQ25">
        <f t="shared" si="19"/>
        <v>2456</v>
      </c>
      <c r="CR25">
        <f t="shared" si="19"/>
        <v>1207</v>
      </c>
      <c r="CS25">
        <f t="shared" si="19"/>
        <v>7450</v>
      </c>
      <c r="CT25">
        <f t="shared" si="19"/>
        <v>67</v>
      </c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</row>
    <row r="26" spans="1:149" x14ac:dyDescent="0.3">
      <c r="A26" t="s">
        <v>506</v>
      </c>
      <c r="B26" t="s">
        <v>507</v>
      </c>
      <c r="C26" t="s">
        <v>440</v>
      </c>
      <c r="D26" s="6">
        <f>SUMIFS('Pres Converted'!N$2:N$10000,'Pres Converted'!$D$2:$D$10000,"ED",'Pres Converted'!$E$2:$E$10000,$C26)</f>
        <v>2766</v>
      </c>
      <c r="E26" s="6">
        <f>SUMIFS('Pres Converted'!I$2:I$10000,'Pres Converted'!$D$2:$D$10000,"ED",'Pres Converted'!$E$2:$E$10000,$C26)</f>
        <v>146</v>
      </c>
      <c r="F26" s="6">
        <f>SUMIFS('Pres Converted'!J$2:J$10000,'Pres Converted'!$D$2:$D$10000,"ED",'Pres Converted'!$E$2:$E$10000,$C26)</f>
        <v>484</v>
      </c>
      <c r="G26" s="6">
        <f>SUMIFS('Pres Converted'!K$2:K$10000,'Pres Converted'!$D$2:$D$10000,"ED",'Pres Converted'!$E$2:$E$10000,$C26)</f>
        <v>393</v>
      </c>
      <c r="H26" s="6">
        <f>SUMIFS('Pres Converted'!L$2:L$10000,'Pres Converted'!$D$2:$D$10000,"ED",'Pres Converted'!$E$2:$E$10000,$C26)</f>
        <v>1731</v>
      </c>
      <c r="I26" s="6">
        <f>SUMIFS('Pres Converted'!M$2:M$10000,'Pres Converted'!$D$2:$D$10000,"ED",'Pres Converted'!$E$2:$E$10000,$C26)</f>
        <v>12</v>
      </c>
      <c r="J26" s="6"/>
      <c r="K26" s="6"/>
      <c r="L26" s="6"/>
      <c r="M26" s="6"/>
      <c r="N26" s="6"/>
      <c r="O26" s="6">
        <f t="shared" si="10"/>
        <v>5.2783803326102677E-2</v>
      </c>
      <c r="P26" s="6">
        <f t="shared" si="0"/>
        <v>0.1749819233550253</v>
      </c>
      <c r="Q26" s="6">
        <f t="shared" si="1"/>
        <v>0.1420824295010846</v>
      </c>
      <c r="R26" s="6">
        <f t="shared" si="2"/>
        <v>0.62581344902386116</v>
      </c>
      <c r="S26" s="6">
        <f t="shared" si="3"/>
        <v>4.3383947939262474E-3</v>
      </c>
      <c r="T26" s="6">
        <f t="shared" si="4"/>
        <v>0</v>
      </c>
      <c r="U26" s="6">
        <f t="shared" si="5"/>
        <v>0</v>
      </c>
      <c r="V26" s="6">
        <f t="shared" si="6"/>
        <v>0</v>
      </c>
      <c r="W26" s="6">
        <f t="shared" si="7"/>
        <v>0</v>
      </c>
      <c r="X26" s="6">
        <f t="shared" si="8"/>
        <v>0</v>
      </c>
      <c r="Y26" s="7">
        <f t="shared" si="9"/>
        <v>0.62581344902386116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>
        <v>14</v>
      </c>
      <c r="AU26" t="s">
        <v>443</v>
      </c>
      <c r="AV26" s="6"/>
      <c r="AW26" s="6"/>
      <c r="AX26" s="6"/>
      <c r="AY26" s="6"/>
      <c r="AZ26" s="6"/>
      <c r="BA26" s="6">
        <f t="shared" si="18"/>
        <v>24</v>
      </c>
      <c r="BB26" s="6">
        <f t="shared" si="11"/>
        <v>0</v>
      </c>
      <c r="BC26" s="6"/>
      <c r="BD26" s="6"/>
      <c r="BE26">
        <v>13</v>
      </c>
      <c r="BF26" t="s">
        <v>439</v>
      </c>
      <c r="BG26">
        <f>SUMIFS('Pres Converted'!$N$2:$N$10000,'Pres Converted'!$E$2:$E$10000,$BF26,'Pres Converted'!$D$2:$D$10000,"ED",'Pres Converted'!$C$2:$C$10000,$BE26)</f>
        <v>8182</v>
      </c>
      <c r="BH26">
        <f>SUMIFS('Pres Converted'!I$2:I$10000,'Pres Converted'!$E$2:$E$10000,$BF26,'Pres Converted'!$D$2:$D$10000,"ED",'Pres Converted'!$C$2:$C$10000,$BE26)</f>
        <v>349</v>
      </c>
      <c r="BI26">
        <f>SUMIFS('Pres Converted'!J$2:J$10000,'Pres Converted'!$E$2:$E$10000,$BF26,'Pres Converted'!$D$2:$D$10000,"ED",'Pres Converted'!$C$2:$C$10000,$BE26)</f>
        <v>1431</v>
      </c>
      <c r="BJ26">
        <f>SUMIFS('Pres Converted'!K$2:K$10000,'Pres Converted'!$E$2:$E$10000,$BF26,'Pres Converted'!$D$2:$D$10000,"ED",'Pres Converted'!$C$2:$C$10000,$BE26)</f>
        <v>1351</v>
      </c>
      <c r="BK26">
        <f>SUMIFS('Pres Converted'!L$2:L$10000,'Pres Converted'!$E$2:$E$10000,$BF26,'Pres Converted'!$D$2:$D$10000,"ED",'Pres Converted'!$C$2:$C$10000,$BE26)</f>
        <v>5026</v>
      </c>
      <c r="BL26">
        <f>SUMIFS('Pres Converted'!M$2:M$10000,'Pres Converted'!$E$2:$E$10000,$BF26,'Pres Converted'!$D$2:$D$10000,"ED",'Pres Converted'!$C$2:$C$10000,$BE26)</f>
        <v>25</v>
      </c>
      <c r="BR26">
        <f>BG26/SUMIF('By HD'!$A$3:$A$42,$BE26,'By HD'!$B$3:$B$42)</f>
        <v>1</v>
      </c>
      <c r="BS26">
        <f>$BR26*SUMIF('By HD'!$A$3:$A$42,$BE26,'By HD'!W$3:W$42)</f>
        <v>1463</v>
      </c>
      <c r="BT26">
        <f>$BR26*SUMIF('By HD'!$A$3:$A$42,$BE26,'By HD'!X$3:X$42)</f>
        <v>103</v>
      </c>
      <c r="BU26">
        <f>$BR26*SUMIF('By HD'!$A$3:$A$42,$BE26,'By HD'!Y$3:Y$42)</f>
        <v>287</v>
      </c>
      <c r="BV26">
        <f>$BR26*SUMIF('By HD'!$A$3:$A$42,$BE26,'By HD'!Z$3:Z$42)</f>
        <v>158</v>
      </c>
      <c r="BW26">
        <f>$BR26*SUMIF('By HD'!$A$3:$A$42,$BE26,'By HD'!AA$3:AA$42)</f>
        <v>915</v>
      </c>
      <c r="BX26">
        <f>$BR26*SUMIF('By HD'!$A$3:$A$42,$BE26,'By HD'!AB$3:AB$42)</f>
        <v>0</v>
      </c>
      <c r="CD26">
        <f>$BR26*SUMIF('By HD'!$A$3:$A$42,$BE26,'By HD'!AR$3:AR$42)</f>
        <v>446</v>
      </c>
      <c r="CE26">
        <f>$BR26*SUMIF('By HD'!$A$3:$A$42,$BE26,'By HD'!AS$3:AS$42)</f>
        <v>27</v>
      </c>
      <c r="CF26">
        <f>$BR26*SUMIF('By HD'!$A$3:$A$42,$BE26,'By HD'!AT$3:AT$42)</f>
        <v>88</v>
      </c>
      <c r="CG26">
        <f>$BR26*SUMIF('By HD'!$A$3:$A$42,$BE26,'By HD'!AU$3:AU$42)</f>
        <v>99</v>
      </c>
      <c r="CH26">
        <f>$BR26*SUMIF('By HD'!$A$3:$A$42,$BE26,'By HD'!AV$3:AV$42)</f>
        <v>229</v>
      </c>
      <c r="CI26">
        <f>$BR26*SUMIF('By HD'!$A$3:$A$42,$BE26,'By HD'!AW$3:AW$42)</f>
        <v>3</v>
      </c>
      <c r="CO26">
        <f t="shared" si="19"/>
        <v>10091</v>
      </c>
      <c r="CP26">
        <f t="shared" si="19"/>
        <v>479</v>
      </c>
      <c r="CQ26">
        <f t="shared" si="19"/>
        <v>1806</v>
      </c>
      <c r="CR26">
        <f t="shared" si="19"/>
        <v>1608</v>
      </c>
      <c r="CS26">
        <f t="shared" si="19"/>
        <v>6170</v>
      </c>
      <c r="CT26">
        <f t="shared" si="19"/>
        <v>28</v>
      </c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</row>
    <row r="27" spans="1:149" x14ac:dyDescent="0.3">
      <c r="A27" t="s">
        <v>508</v>
      </c>
      <c r="B27" t="s">
        <v>509</v>
      </c>
      <c r="C27" t="s">
        <v>449</v>
      </c>
      <c r="D27" s="6">
        <f>SUMIFS('Pres Converted'!N$2:N$10000,'Pres Converted'!$D$2:$D$10000,"ED",'Pres Converted'!$E$2:$E$10000,$C27)</f>
        <v>1233</v>
      </c>
      <c r="E27" s="6">
        <f>SUMIFS('Pres Converted'!I$2:I$10000,'Pres Converted'!$D$2:$D$10000,"ED",'Pres Converted'!$E$2:$E$10000,$C27)</f>
        <v>87</v>
      </c>
      <c r="F27" s="6">
        <f>SUMIFS('Pres Converted'!J$2:J$10000,'Pres Converted'!$D$2:$D$10000,"ED",'Pres Converted'!$E$2:$E$10000,$C27)</f>
        <v>799</v>
      </c>
      <c r="G27" s="6">
        <f>SUMIFS('Pres Converted'!K$2:K$10000,'Pres Converted'!$D$2:$D$10000,"ED",'Pres Converted'!$E$2:$E$10000,$C27)</f>
        <v>42</v>
      </c>
      <c r="H27" s="6">
        <f>SUMIFS('Pres Converted'!L$2:L$10000,'Pres Converted'!$D$2:$D$10000,"ED",'Pres Converted'!$E$2:$E$10000,$C27)</f>
        <v>304</v>
      </c>
      <c r="I27" s="6">
        <f>SUMIFS('Pres Converted'!M$2:M$10000,'Pres Converted'!$D$2:$D$10000,"ED",'Pres Converted'!$E$2:$E$10000,$C27)</f>
        <v>1</v>
      </c>
      <c r="J27" s="6"/>
      <c r="K27" s="6"/>
      <c r="L27" s="6"/>
      <c r="M27" s="6"/>
      <c r="N27" s="6"/>
      <c r="O27" s="6">
        <f t="shared" si="10"/>
        <v>7.0559610705596104E-2</v>
      </c>
      <c r="P27" s="6">
        <f t="shared" si="0"/>
        <v>0.64801297648012979</v>
      </c>
      <c r="Q27" s="6">
        <f t="shared" si="1"/>
        <v>3.4063260340632603E-2</v>
      </c>
      <c r="R27" s="6">
        <f t="shared" si="2"/>
        <v>0.24655312246553124</v>
      </c>
      <c r="S27" s="6">
        <f t="shared" si="3"/>
        <v>8.110300081103001E-4</v>
      </c>
      <c r="T27" s="6">
        <f t="shared" si="4"/>
        <v>0</v>
      </c>
      <c r="U27" s="6">
        <f t="shared" si="5"/>
        <v>0</v>
      </c>
      <c r="V27" s="6">
        <f t="shared" si="6"/>
        <v>0</v>
      </c>
      <c r="W27" s="6">
        <f t="shared" si="7"/>
        <v>0</v>
      </c>
      <c r="X27" s="6">
        <f t="shared" si="8"/>
        <v>0</v>
      </c>
      <c r="Y27" s="7">
        <f t="shared" si="9"/>
        <v>2.6480129764801297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>
        <v>15</v>
      </c>
      <c r="AU27" t="s">
        <v>444</v>
      </c>
      <c r="AV27" s="6"/>
      <c r="AW27" s="6"/>
      <c r="AX27" s="6"/>
      <c r="AY27" s="6"/>
      <c r="AZ27" s="6"/>
      <c r="BA27" s="6">
        <f t="shared" si="18"/>
        <v>25</v>
      </c>
      <c r="BB27" s="6">
        <f t="shared" si="11"/>
        <v>0</v>
      </c>
      <c r="BC27" s="6"/>
      <c r="BD27" s="6"/>
      <c r="BE27">
        <v>14</v>
      </c>
      <c r="BF27" t="s">
        <v>443</v>
      </c>
      <c r="BG27">
        <f>SUMIFS('Pres Converted'!$N$2:$N$10000,'Pres Converted'!$E$2:$E$10000,$BF27,'Pres Converted'!$D$2:$D$10000,"ED",'Pres Converted'!$C$2:$C$10000,$BE27)</f>
        <v>2475</v>
      </c>
      <c r="BH27">
        <f>SUMIFS('Pres Converted'!I$2:I$10000,'Pres Converted'!$E$2:$E$10000,$BF27,'Pres Converted'!$D$2:$D$10000,"ED",'Pres Converted'!$C$2:$C$10000,$BE27)</f>
        <v>190</v>
      </c>
      <c r="BI27">
        <f>SUMIFS('Pres Converted'!J$2:J$10000,'Pres Converted'!$E$2:$E$10000,$BF27,'Pres Converted'!$D$2:$D$10000,"ED",'Pres Converted'!$C$2:$C$10000,$BE27)</f>
        <v>692</v>
      </c>
      <c r="BJ27">
        <f>SUMIFS('Pres Converted'!K$2:K$10000,'Pres Converted'!$E$2:$E$10000,$BF27,'Pres Converted'!$D$2:$D$10000,"ED",'Pres Converted'!$C$2:$C$10000,$BE27)</f>
        <v>349</v>
      </c>
      <c r="BK27">
        <f>SUMIFS('Pres Converted'!L$2:L$10000,'Pres Converted'!$E$2:$E$10000,$BF27,'Pres Converted'!$D$2:$D$10000,"ED",'Pres Converted'!$C$2:$C$10000,$BE27)</f>
        <v>1236</v>
      </c>
      <c r="BL27">
        <f>SUMIFS('Pres Converted'!M$2:M$10000,'Pres Converted'!$E$2:$E$10000,$BF27,'Pres Converted'!$D$2:$D$10000,"ED",'Pres Converted'!$C$2:$C$10000,$BE27)</f>
        <v>8</v>
      </c>
      <c r="BR27">
        <f>BG27/SUMIF('By HD'!$A$3:$A$42,$BE27,'By HD'!$B$3:$B$42)</f>
        <v>1</v>
      </c>
      <c r="BS27">
        <f>$BR27*SUMIF('By HD'!$A$3:$A$42,$BE27,'By HD'!W$3:W$42)</f>
        <v>406</v>
      </c>
      <c r="BT27">
        <f>$BR27*SUMIF('By HD'!$A$3:$A$42,$BE27,'By HD'!X$3:X$42)</f>
        <v>53</v>
      </c>
      <c r="BU27">
        <f>$BR27*SUMIF('By HD'!$A$3:$A$42,$BE27,'By HD'!Y$3:Y$42)</f>
        <v>115</v>
      </c>
      <c r="BV27">
        <f>$BR27*SUMIF('By HD'!$A$3:$A$42,$BE27,'By HD'!Z$3:Z$42)</f>
        <v>32</v>
      </c>
      <c r="BW27">
        <f>$BR27*SUMIF('By HD'!$A$3:$A$42,$BE27,'By HD'!AA$3:AA$42)</f>
        <v>205</v>
      </c>
      <c r="BX27">
        <f>$BR27*SUMIF('By HD'!$A$3:$A$42,$BE27,'By HD'!AB$3:AB$42)</f>
        <v>1</v>
      </c>
      <c r="CD27">
        <f>$BR27*SUMIF('By HD'!$A$3:$A$42,$BE27,'By HD'!AR$3:AR$42)</f>
        <v>102</v>
      </c>
      <c r="CE27">
        <f>$BR27*SUMIF('By HD'!$A$3:$A$42,$BE27,'By HD'!AS$3:AS$42)</f>
        <v>11</v>
      </c>
      <c r="CF27">
        <f>$BR27*SUMIF('By HD'!$A$3:$A$42,$BE27,'By HD'!AT$3:AT$42)</f>
        <v>37</v>
      </c>
      <c r="CG27">
        <f>$BR27*SUMIF('By HD'!$A$3:$A$42,$BE27,'By HD'!AU$3:AU$42)</f>
        <v>20</v>
      </c>
      <c r="CH27">
        <f>$BR27*SUMIF('By HD'!$A$3:$A$42,$BE27,'By HD'!AV$3:AV$42)</f>
        <v>32</v>
      </c>
      <c r="CI27">
        <f>$BR27*SUMIF('By HD'!$A$3:$A$42,$BE27,'By HD'!AW$3:AW$42)</f>
        <v>2</v>
      </c>
      <c r="CO27">
        <f t="shared" si="19"/>
        <v>2983</v>
      </c>
      <c r="CP27">
        <f t="shared" si="19"/>
        <v>254</v>
      </c>
      <c r="CQ27">
        <f t="shared" si="19"/>
        <v>844</v>
      </c>
      <c r="CR27">
        <f t="shared" si="19"/>
        <v>401</v>
      </c>
      <c r="CS27">
        <f t="shared" si="19"/>
        <v>1473</v>
      </c>
      <c r="CT27">
        <f t="shared" si="19"/>
        <v>11</v>
      </c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</row>
    <row r="28" spans="1:149" x14ac:dyDescent="0.3">
      <c r="A28" t="s">
        <v>510</v>
      </c>
      <c r="B28" t="s">
        <v>435</v>
      </c>
      <c r="C28" t="s">
        <v>435</v>
      </c>
      <c r="D28" s="6">
        <f>SUMIFS('Pres Converted'!N$2:N$10000,'Pres Converted'!$D$2:$D$10000,"ED",'Pres Converted'!$E$2:$E$10000,$C28)</f>
        <v>836</v>
      </c>
      <c r="E28" s="6">
        <f>SUMIFS('Pres Converted'!I$2:I$10000,'Pres Converted'!$D$2:$D$10000,"ED",'Pres Converted'!$E$2:$E$10000,$C28)</f>
        <v>59</v>
      </c>
      <c r="F28" s="6">
        <f>SUMIFS('Pres Converted'!J$2:J$10000,'Pres Converted'!$D$2:$D$10000,"ED",'Pres Converted'!$E$2:$E$10000,$C28)</f>
        <v>245</v>
      </c>
      <c r="G28" s="6">
        <f>SUMIFS('Pres Converted'!K$2:K$10000,'Pres Converted'!$D$2:$D$10000,"ED",'Pres Converted'!$E$2:$E$10000,$C28)</f>
        <v>40</v>
      </c>
      <c r="H28" s="6">
        <f>SUMIFS('Pres Converted'!L$2:L$10000,'Pres Converted'!$D$2:$D$10000,"ED",'Pres Converted'!$E$2:$E$10000,$C28)</f>
        <v>489</v>
      </c>
      <c r="I28" s="6">
        <f>SUMIFS('Pres Converted'!M$2:M$10000,'Pres Converted'!$D$2:$D$10000,"ED",'Pres Converted'!$E$2:$E$10000,$C28)</f>
        <v>3</v>
      </c>
      <c r="J28" s="6"/>
      <c r="K28" s="6"/>
      <c r="L28" s="6"/>
      <c r="M28" s="6"/>
      <c r="N28" s="6"/>
      <c r="O28" s="6">
        <f t="shared" si="10"/>
        <v>7.0574162679425831E-2</v>
      </c>
      <c r="P28" s="6">
        <f t="shared" si="0"/>
        <v>0.2930622009569378</v>
      </c>
      <c r="Q28" s="6">
        <f t="shared" si="1"/>
        <v>4.784688995215311E-2</v>
      </c>
      <c r="R28" s="6">
        <f t="shared" si="2"/>
        <v>0.58492822966507174</v>
      </c>
      <c r="S28" s="6">
        <f t="shared" si="3"/>
        <v>3.5885167464114833E-3</v>
      </c>
      <c r="T28" s="6">
        <f t="shared" si="4"/>
        <v>0</v>
      </c>
      <c r="U28" s="6">
        <f t="shared" si="5"/>
        <v>0</v>
      </c>
      <c r="V28" s="6">
        <f t="shared" si="6"/>
        <v>0</v>
      </c>
      <c r="W28" s="6">
        <f t="shared" si="7"/>
        <v>0</v>
      </c>
      <c r="X28" s="6">
        <f t="shared" si="8"/>
        <v>0</v>
      </c>
      <c r="Y28" s="7">
        <f t="shared" si="9"/>
        <v>0.58492822966507174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>
        <v>15</v>
      </c>
      <c r="AU28" t="s">
        <v>445</v>
      </c>
      <c r="AV28" s="6"/>
      <c r="AW28" s="6"/>
      <c r="AX28" s="6"/>
      <c r="AY28" s="6"/>
      <c r="AZ28" s="6"/>
      <c r="BA28" s="6">
        <f t="shared" si="18"/>
        <v>26</v>
      </c>
      <c r="BB28" s="6">
        <f t="shared" si="11"/>
        <v>0</v>
      </c>
      <c r="BC28" s="6"/>
      <c r="BD28" s="6"/>
      <c r="BE28">
        <v>15</v>
      </c>
      <c r="BF28" t="s">
        <v>444</v>
      </c>
      <c r="BG28">
        <f>SUMIFS('Pres Converted'!$N$2:$N$10000,'Pres Converted'!$E$2:$E$10000,$BF28,'Pres Converted'!$D$2:$D$10000,"ED",'Pres Converted'!$C$2:$C$10000,$BE28)</f>
        <v>758</v>
      </c>
      <c r="BH28">
        <f>SUMIFS('Pres Converted'!I$2:I$10000,'Pres Converted'!$E$2:$E$10000,$BF28,'Pres Converted'!$D$2:$D$10000,"ED",'Pres Converted'!$C$2:$C$10000,$BE28)</f>
        <v>99</v>
      </c>
      <c r="BI28">
        <f>SUMIFS('Pres Converted'!J$2:J$10000,'Pres Converted'!$E$2:$E$10000,$BF28,'Pres Converted'!$D$2:$D$10000,"ED",'Pres Converted'!$C$2:$C$10000,$BE28)</f>
        <v>282</v>
      </c>
      <c r="BJ28">
        <f>SUMIFS('Pres Converted'!K$2:K$10000,'Pres Converted'!$E$2:$E$10000,$BF28,'Pres Converted'!$D$2:$D$10000,"ED",'Pres Converted'!$C$2:$C$10000,$BE28)</f>
        <v>22</v>
      </c>
      <c r="BK28">
        <f>SUMIFS('Pres Converted'!L$2:L$10000,'Pres Converted'!$E$2:$E$10000,$BF28,'Pres Converted'!$D$2:$D$10000,"ED",'Pres Converted'!$C$2:$C$10000,$BE28)</f>
        <v>354</v>
      </c>
      <c r="BL28">
        <f>SUMIFS('Pres Converted'!M$2:M$10000,'Pres Converted'!$E$2:$E$10000,$BF28,'Pres Converted'!$D$2:$D$10000,"ED",'Pres Converted'!$C$2:$C$10000,$BE28)</f>
        <v>1</v>
      </c>
      <c r="BR28">
        <f>BG28/SUMIF('By HD'!$A$3:$A$42,$BE28,'By HD'!$B$3:$B$42)</f>
        <v>0.5267546907574705</v>
      </c>
      <c r="BS28">
        <f>$BR28*SUMIF('By HD'!$A$3:$A$42,$BE28,'By HD'!W$3:W$42)</f>
        <v>181.73036831132731</v>
      </c>
      <c r="BT28">
        <f>$BR28*SUMIF('By HD'!$A$3:$A$42,$BE28,'By HD'!X$3:X$42)</f>
        <v>22.123697011813761</v>
      </c>
      <c r="BU28">
        <f>$BR28*SUMIF('By HD'!$A$3:$A$42,$BE28,'By HD'!Y$3:Y$42)</f>
        <v>52.675469075747053</v>
      </c>
      <c r="BV28">
        <f>$BR28*SUMIF('By HD'!$A$3:$A$42,$BE28,'By HD'!Z$3:Z$42)</f>
        <v>15.275886031966644</v>
      </c>
      <c r="BW28">
        <f>$BR28*SUMIF('By HD'!$A$3:$A$42,$BE28,'By HD'!AA$3:AA$42)</f>
        <v>88.494788047255042</v>
      </c>
      <c r="BX28">
        <f>$BR28*SUMIF('By HD'!$A$3:$A$42,$BE28,'By HD'!AB$3:AB$42)</f>
        <v>3.160528144544823</v>
      </c>
      <c r="CD28">
        <f>$BR28*SUMIF('By HD'!$A$3:$A$42,$BE28,'By HD'!AR$3:AR$42)</f>
        <v>41.086865879082701</v>
      </c>
      <c r="CE28">
        <f>$BR28*SUMIF('By HD'!$A$3:$A$42,$BE28,'By HD'!AS$3:AS$42)</f>
        <v>1.5802640722724115</v>
      </c>
      <c r="CF28">
        <f>$BR28*SUMIF('By HD'!$A$3:$A$42,$BE28,'By HD'!AT$3:AT$42)</f>
        <v>14.222376650451704</v>
      </c>
      <c r="CG28">
        <f>$BR28*SUMIF('By HD'!$A$3:$A$42,$BE28,'By HD'!AU$3:AU$42)</f>
        <v>6.8478109798471163</v>
      </c>
      <c r="CH28">
        <f>$BR28*SUMIF('By HD'!$A$3:$A$42,$BE28,'By HD'!AV$3:AV$42)</f>
        <v>18.436414176511466</v>
      </c>
      <c r="CI28">
        <f>$BR28*SUMIF('By HD'!$A$3:$A$42,$BE28,'By HD'!AW$3:AW$42)</f>
        <v>0</v>
      </c>
      <c r="CO28">
        <f t="shared" si="19"/>
        <v>980.81723419040998</v>
      </c>
      <c r="CP28">
        <f t="shared" si="19"/>
        <v>122.70396108408617</v>
      </c>
      <c r="CQ28">
        <f t="shared" si="19"/>
        <v>348.89784572619874</v>
      </c>
      <c r="CR28">
        <f t="shared" si="19"/>
        <v>44.123697011813761</v>
      </c>
      <c r="CS28">
        <f t="shared" si="19"/>
        <v>460.93120222376649</v>
      </c>
      <c r="CT28">
        <f t="shared" si="19"/>
        <v>4.1605281445448234</v>
      </c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</row>
    <row r="29" spans="1:149" x14ac:dyDescent="0.3">
      <c r="A29" t="s">
        <v>511</v>
      </c>
      <c r="B29" t="s">
        <v>68</v>
      </c>
      <c r="C29" t="s">
        <v>68</v>
      </c>
      <c r="D29" s="6">
        <f>SUMIFS('Pres Converted'!N$2:N$10000,'Pres Converted'!$D$2:$D$10000,"ED",'Pres Converted'!$E$2:$E$10000,$C29)</f>
        <v>192</v>
      </c>
      <c r="E29" s="6">
        <f>SUMIFS('Pres Converted'!I$2:I$10000,'Pres Converted'!$D$2:$D$10000,"ED",'Pres Converted'!$E$2:$E$10000,$C29)</f>
        <v>21</v>
      </c>
      <c r="F29" s="6">
        <f>SUMIFS('Pres Converted'!J$2:J$10000,'Pres Converted'!$D$2:$D$10000,"ED",'Pres Converted'!$E$2:$E$10000,$C29)</f>
        <v>62</v>
      </c>
      <c r="G29" s="6">
        <f>SUMIFS('Pres Converted'!K$2:K$10000,'Pres Converted'!$D$2:$D$10000,"ED",'Pres Converted'!$E$2:$E$10000,$C29)</f>
        <v>12</v>
      </c>
      <c r="H29" s="6">
        <f>SUMIFS('Pres Converted'!L$2:L$10000,'Pres Converted'!$D$2:$D$10000,"ED",'Pres Converted'!$E$2:$E$10000,$C29)</f>
        <v>97</v>
      </c>
      <c r="I29" s="6">
        <f>SUMIFS('Pres Converted'!M$2:M$10000,'Pres Converted'!$D$2:$D$10000,"ED",'Pres Converted'!$E$2:$E$10000,$C29)</f>
        <v>0</v>
      </c>
      <c r="J29" s="6"/>
      <c r="K29" s="6"/>
      <c r="L29" s="6"/>
      <c r="M29" s="6"/>
      <c r="N29" s="6"/>
      <c r="O29" s="6">
        <f t="shared" si="10"/>
        <v>0.109375</v>
      </c>
      <c r="P29" s="6">
        <f t="shared" si="0"/>
        <v>0.32291666666666669</v>
      </c>
      <c r="Q29" s="6">
        <f t="shared" si="1"/>
        <v>6.25E-2</v>
      </c>
      <c r="R29" s="6">
        <f t="shared" si="2"/>
        <v>0.50520833333333337</v>
      </c>
      <c r="S29" s="6">
        <f t="shared" si="3"/>
        <v>0</v>
      </c>
      <c r="T29" s="6">
        <f t="shared" si="4"/>
        <v>0</v>
      </c>
      <c r="U29" s="6">
        <f t="shared" si="5"/>
        <v>0</v>
      </c>
      <c r="V29" s="6">
        <f t="shared" si="6"/>
        <v>0</v>
      </c>
      <c r="W29" s="6">
        <f t="shared" si="7"/>
        <v>0</v>
      </c>
      <c r="X29" s="6">
        <f t="shared" si="8"/>
        <v>0</v>
      </c>
      <c r="Y29" s="7">
        <f t="shared" si="9"/>
        <v>0.50520833333333337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>
        <v>15</v>
      </c>
      <c r="AU29" t="s">
        <v>443</v>
      </c>
      <c r="AV29" s="6"/>
      <c r="AW29" s="6"/>
      <c r="AX29" s="6"/>
      <c r="AY29" s="6"/>
      <c r="AZ29" s="6"/>
      <c r="BA29" s="6">
        <f t="shared" si="18"/>
        <v>27</v>
      </c>
      <c r="BB29" s="6">
        <f t="shared" si="11"/>
        <v>0</v>
      </c>
      <c r="BC29" s="6"/>
      <c r="BD29" s="6"/>
      <c r="BE29">
        <v>15</v>
      </c>
      <c r="BF29" t="s">
        <v>445</v>
      </c>
      <c r="BG29">
        <f>SUMIFS('Pres Converted'!$N$2:$N$10000,'Pres Converted'!$E$2:$E$10000,$BF29,'Pres Converted'!$D$2:$D$10000,"ED",'Pres Converted'!$C$2:$C$10000,$BE29)</f>
        <v>335</v>
      </c>
      <c r="BH29">
        <f>SUMIFS('Pres Converted'!I$2:I$10000,'Pres Converted'!$E$2:$E$10000,$BF29,'Pres Converted'!$D$2:$D$10000,"ED",'Pres Converted'!$C$2:$C$10000,$BE29)</f>
        <v>46</v>
      </c>
      <c r="BI29">
        <f>SUMIFS('Pres Converted'!J$2:J$10000,'Pres Converted'!$E$2:$E$10000,$BF29,'Pres Converted'!$D$2:$D$10000,"ED",'Pres Converted'!$C$2:$C$10000,$BE29)</f>
        <v>115</v>
      </c>
      <c r="BJ29">
        <f>SUMIFS('Pres Converted'!K$2:K$10000,'Pres Converted'!$E$2:$E$10000,$BF29,'Pres Converted'!$D$2:$D$10000,"ED",'Pres Converted'!$C$2:$C$10000,$BE29)</f>
        <v>17</v>
      </c>
      <c r="BK29">
        <f>SUMIFS('Pres Converted'!L$2:L$10000,'Pres Converted'!$E$2:$E$10000,$BF29,'Pres Converted'!$D$2:$D$10000,"ED",'Pres Converted'!$C$2:$C$10000,$BE29)</f>
        <v>156</v>
      </c>
      <c r="BL29">
        <f>SUMIFS('Pres Converted'!M$2:M$10000,'Pres Converted'!$E$2:$E$10000,$BF29,'Pres Converted'!$D$2:$D$10000,"ED",'Pres Converted'!$C$2:$C$10000,$BE29)</f>
        <v>1</v>
      </c>
      <c r="BR29">
        <f>BG29/SUMIF('By HD'!$A$3:$A$42,$BE29,'By HD'!$B$3:$B$42)</f>
        <v>0.23280055594162613</v>
      </c>
      <c r="BS29">
        <f>$BR29*SUMIF('By HD'!$A$3:$A$42,$BE29,'By HD'!W$3:W$42)</f>
        <v>80.316191799861016</v>
      </c>
      <c r="BT29">
        <f>$BR29*SUMIF('By HD'!$A$3:$A$42,$BE29,'By HD'!X$3:X$42)</f>
        <v>9.777623349548298</v>
      </c>
      <c r="BU29">
        <f>$BR29*SUMIF('By HD'!$A$3:$A$42,$BE29,'By HD'!Y$3:Y$42)</f>
        <v>23.280055594162611</v>
      </c>
      <c r="BV29">
        <f>$BR29*SUMIF('By HD'!$A$3:$A$42,$BE29,'By HD'!Z$3:Z$42)</f>
        <v>6.7512161223071576</v>
      </c>
      <c r="BW29">
        <f>$BR29*SUMIF('By HD'!$A$3:$A$42,$BE29,'By HD'!AA$3:AA$42)</f>
        <v>39.110493398193192</v>
      </c>
      <c r="BX29">
        <f>$BR29*SUMIF('By HD'!$A$3:$A$42,$BE29,'By HD'!AB$3:AB$42)</f>
        <v>1.3968033356497567</v>
      </c>
      <c r="CD29">
        <f>$BR29*SUMIF('By HD'!$A$3:$A$42,$BE29,'By HD'!AR$3:AR$42)</f>
        <v>18.158443363446839</v>
      </c>
      <c r="CE29">
        <f>$BR29*SUMIF('By HD'!$A$3:$A$42,$BE29,'By HD'!AS$3:AS$42)</f>
        <v>0.69840166782487834</v>
      </c>
      <c r="CF29">
        <f>$BR29*SUMIF('By HD'!$A$3:$A$42,$BE29,'By HD'!AT$3:AT$42)</f>
        <v>6.2856150104239052</v>
      </c>
      <c r="CG29">
        <f>$BR29*SUMIF('By HD'!$A$3:$A$42,$BE29,'By HD'!AU$3:AU$42)</f>
        <v>3.0264072272411395</v>
      </c>
      <c r="CH29">
        <f>$BR29*SUMIF('By HD'!$A$3:$A$42,$BE29,'By HD'!AV$3:AV$42)</f>
        <v>8.1480194579569147</v>
      </c>
      <c r="CI29">
        <f>$BR29*SUMIF('By HD'!$A$3:$A$42,$BE29,'By HD'!AW$3:AW$42)</f>
        <v>0</v>
      </c>
      <c r="CO29">
        <f t="shared" si="19"/>
        <v>433.47463516330788</v>
      </c>
      <c r="CP29">
        <f t="shared" si="19"/>
        <v>56.476025017373175</v>
      </c>
      <c r="CQ29">
        <f t="shared" si="19"/>
        <v>144.5656706045865</v>
      </c>
      <c r="CR29">
        <f t="shared" si="19"/>
        <v>26.777623349548296</v>
      </c>
      <c r="CS29">
        <f t="shared" si="19"/>
        <v>203.25851285615011</v>
      </c>
      <c r="CT29">
        <f t="shared" si="19"/>
        <v>2.3968033356497567</v>
      </c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</row>
    <row r="30" spans="1:149" x14ac:dyDescent="0.3">
      <c r="A30" t="s">
        <v>512</v>
      </c>
      <c r="B30" t="s">
        <v>513</v>
      </c>
      <c r="C30" t="s">
        <v>450</v>
      </c>
      <c r="D30" s="6">
        <f>SUMIFS('Pres Converted'!N$2:N$10000,'Pres Converted'!$D$2:$D$10000,"ED",'Pres Converted'!$E$2:$E$10000,$C30)</f>
        <v>2027</v>
      </c>
      <c r="E30" s="6">
        <f>SUMIFS('Pres Converted'!I$2:I$10000,'Pres Converted'!$D$2:$D$10000,"ED",'Pres Converted'!$E$2:$E$10000,$C30)</f>
        <v>161</v>
      </c>
      <c r="F30" s="6">
        <f>SUMIFS('Pres Converted'!J$2:J$10000,'Pres Converted'!$D$2:$D$10000,"ED",'Pres Converted'!$E$2:$E$10000,$C30)</f>
        <v>906</v>
      </c>
      <c r="G30" s="6">
        <f>SUMIFS('Pres Converted'!K$2:K$10000,'Pres Converted'!$D$2:$D$10000,"ED",'Pres Converted'!$E$2:$E$10000,$C30)</f>
        <v>178</v>
      </c>
      <c r="H30" s="6">
        <f>SUMIFS('Pres Converted'!L$2:L$10000,'Pres Converted'!$D$2:$D$10000,"ED",'Pres Converted'!$E$2:$E$10000,$C30)</f>
        <v>776</v>
      </c>
      <c r="I30" s="6">
        <f>SUMIFS('Pres Converted'!M$2:M$10000,'Pres Converted'!$D$2:$D$10000,"ED",'Pres Converted'!$E$2:$E$10000,$C30)</f>
        <v>6</v>
      </c>
      <c r="J30" s="6"/>
      <c r="K30" s="6"/>
      <c r="L30" s="6"/>
      <c r="M30" s="6"/>
      <c r="N30" s="6"/>
      <c r="O30" s="6">
        <f t="shared" si="10"/>
        <v>7.9427725703009378E-2</v>
      </c>
      <c r="P30" s="6">
        <f t="shared" si="0"/>
        <v>0.44696595954612728</v>
      </c>
      <c r="Q30" s="6">
        <f t="shared" si="1"/>
        <v>8.7814504193389251E-2</v>
      </c>
      <c r="R30" s="6">
        <f t="shared" si="2"/>
        <v>0.38283177109028121</v>
      </c>
      <c r="S30" s="6">
        <f t="shared" si="3"/>
        <v>2.9600394671928957E-3</v>
      </c>
      <c r="T30" s="6">
        <f t="shared" si="4"/>
        <v>0</v>
      </c>
      <c r="U30" s="6">
        <f t="shared" si="5"/>
        <v>0</v>
      </c>
      <c r="V30" s="6">
        <f t="shared" si="6"/>
        <v>0</v>
      </c>
      <c r="W30" s="6">
        <f t="shared" si="7"/>
        <v>0</v>
      </c>
      <c r="X30" s="6">
        <f t="shared" si="8"/>
        <v>0</v>
      </c>
      <c r="Y30" s="7">
        <f t="shared" si="9"/>
        <v>2.4469659595461275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>
        <v>15</v>
      </c>
      <c r="AU30" t="s">
        <v>446</v>
      </c>
      <c r="AV30" s="6"/>
      <c r="AW30" s="6"/>
      <c r="AX30" s="6"/>
      <c r="AY30" s="6"/>
      <c r="AZ30" s="6"/>
      <c r="BA30" s="6">
        <f t="shared" si="18"/>
        <v>28</v>
      </c>
      <c r="BB30" s="6">
        <f t="shared" si="11"/>
        <v>0</v>
      </c>
      <c r="BC30" s="6"/>
      <c r="BD30" s="6"/>
      <c r="BE30">
        <v>15</v>
      </c>
      <c r="BF30" t="s">
        <v>443</v>
      </c>
      <c r="BG30">
        <f>SUMIFS('Pres Converted'!$N$2:$N$10000,'Pres Converted'!$E$2:$E$10000,$BF30,'Pres Converted'!$D$2:$D$10000,"ED",'Pres Converted'!$C$2:$C$10000,$BE30)</f>
        <v>275</v>
      </c>
      <c r="BH30">
        <f>SUMIFS('Pres Converted'!I$2:I$10000,'Pres Converted'!$E$2:$E$10000,$BF30,'Pres Converted'!$D$2:$D$10000,"ED",'Pres Converted'!$C$2:$C$10000,$BE30)</f>
        <v>21</v>
      </c>
      <c r="BI30">
        <f>SUMIFS('Pres Converted'!J$2:J$10000,'Pres Converted'!$E$2:$E$10000,$BF30,'Pres Converted'!$D$2:$D$10000,"ED",'Pres Converted'!$C$2:$C$10000,$BE30)</f>
        <v>149</v>
      </c>
      <c r="BJ30">
        <f>SUMIFS('Pres Converted'!K$2:K$10000,'Pres Converted'!$E$2:$E$10000,$BF30,'Pres Converted'!$D$2:$D$10000,"ED",'Pres Converted'!$C$2:$C$10000,$BE30)</f>
        <v>14</v>
      </c>
      <c r="BK30">
        <f>SUMIFS('Pres Converted'!L$2:L$10000,'Pres Converted'!$E$2:$E$10000,$BF30,'Pres Converted'!$D$2:$D$10000,"ED",'Pres Converted'!$C$2:$C$10000,$BE30)</f>
        <v>88</v>
      </c>
      <c r="BL30">
        <f>SUMIFS('Pres Converted'!M$2:M$10000,'Pres Converted'!$E$2:$E$10000,$BF30,'Pres Converted'!$D$2:$D$10000,"ED",'Pres Converted'!$C$2:$C$10000,$BE30)</f>
        <v>3</v>
      </c>
      <c r="BR30">
        <f>BG30/SUMIF('By HD'!$A$3:$A$42,$BE30,'By HD'!$B$3:$B$42)</f>
        <v>0.1911049339819319</v>
      </c>
      <c r="BS30">
        <f>$BR30*SUMIF('By HD'!$A$3:$A$42,$BE30,'By HD'!W$3:W$42)</f>
        <v>65.931202223766505</v>
      </c>
      <c r="BT30">
        <f>$BR30*SUMIF('By HD'!$A$3:$A$42,$BE30,'By HD'!X$3:X$42)</f>
        <v>8.0264072272411404</v>
      </c>
      <c r="BU30">
        <f>$BR30*SUMIF('By HD'!$A$3:$A$42,$BE30,'By HD'!Y$3:Y$42)</f>
        <v>19.110493398193189</v>
      </c>
      <c r="BV30">
        <f>$BR30*SUMIF('By HD'!$A$3:$A$42,$BE30,'By HD'!Z$3:Z$42)</f>
        <v>5.542043085476025</v>
      </c>
      <c r="BW30">
        <f>$BR30*SUMIF('By HD'!$A$3:$A$42,$BE30,'By HD'!AA$3:AA$42)</f>
        <v>32.105628908964562</v>
      </c>
      <c r="BX30">
        <f>$BR30*SUMIF('By HD'!$A$3:$A$42,$BE30,'By HD'!AB$3:AB$42)</f>
        <v>1.1466296038915913</v>
      </c>
      <c r="CD30">
        <f>$BR30*SUMIF('By HD'!$A$3:$A$42,$BE30,'By HD'!AR$3:AR$42)</f>
        <v>14.906184850590689</v>
      </c>
      <c r="CE30">
        <f>$BR30*SUMIF('By HD'!$A$3:$A$42,$BE30,'By HD'!AS$3:AS$42)</f>
        <v>0.57331480194579565</v>
      </c>
      <c r="CF30">
        <f>$BR30*SUMIF('By HD'!$A$3:$A$42,$BE30,'By HD'!AT$3:AT$42)</f>
        <v>5.1598332175121611</v>
      </c>
      <c r="CG30">
        <f>$BR30*SUMIF('By HD'!$A$3:$A$42,$BE30,'By HD'!AU$3:AU$42)</f>
        <v>2.4843641417651146</v>
      </c>
      <c r="CH30">
        <f>$BR30*SUMIF('By HD'!$A$3:$A$42,$BE30,'By HD'!AV$3:AV$42)</f>
        <v>6.6886726893676167</v>
      </c>
      <c r="CI30">
        <f>$BR30*SUMIF('By HD'!$A$3:$A$42,$BE30,'By HD'!AW$3:AW$42)</f>
        <v>0</v>
      </c>
      <c r="CO30">
        <f t="shared" ref="CO30:CO53" si="20">CD30+BS30+BG30</f>
        <v>355.8373870743572</v>
      </c>
      <c r="CP30">
        <f t="shared" ref="CP30:CP53" si="21">CE30+BT30+BH30</f>
        <v>29.599722029186935</v>
      </c>
      <c r="CQ30">
        <f t="shared" ref="CQ30:CQ53" si="22">CF30+BU30+BI30</f>
        <v>173.27032661570536</v>
      </c>
      <c r="CR30">
        <f t="shared" ref="CR30:CR53" si="23">CG30+BV30+BJ30</f>
        <v>22.02640722724114</v>
      </c>
      <c r="CS30">
        <f t="shared" ref="CS30:CS53" si="24">CH30+BW30+BK30</f>
        <v>126.79430159833217</v>
      </c>
      <c r="CT30">
        <f t="shared" ref="CT30:CT53" si="25">CI30+BX30+BL30</f>
        <v>4.1466296038915917</v>
      </c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</row>
    <row r="31" spans="1:149" x14ac:dyDescent="0.3">
      <c r="B31" t="s">
        <v>40</v>
      </c>
      <c r="D31" s="6">
        <f t="shared" ref="D31:N31" si="26">SUM(D2:D30)</f>
        <v>131051</v>
      </c>
      <c r="E31" s="6">
        <f t="shared" si="26"/>
        <v>8776</v>
      </c>
      <c r="F31" s="6">
        <f t="shared" si="26"/>
        <v>34675</v>
      </c>
      <c r="G31" s="6">
        <f t="shared" si="26"/>
        <v>15435</v>
      </c>
      <c r="H31" s="6">
        <f t="shared" si="26"/>
        <v>71497</v>
      </c>
      <c r="I31" s="6">
        <f t="shared" si="26"/>
        <v>668</v>
      </c>
      <c r="J31" s="6">
        <f t="shared" si="26"/>
        <v>0</v>
      </c>
      <c r="K31" s="6">
        <f t="shared" si="26"/>
        <v>0</v>
      </c>
      <c r="L31" s="6">
        <f t="shared" si="26"/>
        <v>0</v>
      </c>
      <c r="M31" s="6">
        <f t="shared" si="26"/>
        <v>0</v>
      </c>
      <c r="N31" s="6">
        <f t="shared" si="26"/>
        <v>0</v>
      </c>
      <c r="O31" s="6">
        <f t="shared" si="10"/>
        <v>6.6966295564322292E-2</v>
      </c>
      <c r="P31" s="6">
        <f t="shared" si="0"/>
        <v>0.26459164752653547</v>
      </c>
      <c r="Q31" s="6">
        <f t="shared" si="1"/>
        <v>0.1177785747533403</v>
      </c>
      <c r="R31" s="6">
        <f t="shared" si="2"/>
        <v>0.54556622994101533</v>
      </c>
      <c r="S31" s="6">
        <f t="shared" si="3"/>
        <v>5.0972522147866095E-3</v>
      </c>
      <c r="T31" s="6">
        <f t="shared" si="4"/>
        <v>0</v>
      </c>
      <c r="U31" s="6">
        <f t="shared" si="5"/>
        <v>0</v>
      </c>
      <c r="V31" s="6">
        <f t="shared" si="6"/>
        <v>0</v>
      </c>
      <c r="W31" s="6">
        <f t="shared" si="7"/>
        <v>0</v>
      </c>
      <c r="X31" s="6">
        <f t="shared" si="8"/>
        <v>0</v>
      </c>
      <c r="Y31" s="7">
        <f t="shared" si="9"/>
        <v>0.54556622994101533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>
        <v>16</v>
      </c>
      <c r="AU31" t="s">
        <v>234</v>
      </c>
      <c r="AV31" s="6"/>
      <c r="AW31" s="6"/>
      <c r="AX31" s="6"/>
      <c r="AY31" s="6"/>
      <c r="AZ31" s="6"/>
      <c r="BA31" s="6">
        <f t="shared" si="18"/>
        <v>29</v>
      </c>
      <c r="BB31" s="6">
        <f t="shared" si="11"/>
        <v>0</v>
      </c>
      <c r="BC31" s="6"/>
      <c r="BD31" s="6"/>
      <c r="BE31">
        <v>15</v>
      </c>
      <c r="BF31" t="s">
        <v>446</v>
      </c>
      <c r="BG31">
        <f>SUMIFS('Pres Converted'!$N$2:$N$10000,'Pres Converted'!$E$2:$E$10000,$BF31,'Pres Converted'!$D$2:$D$10000,"ED",'Pres Converted'!$C$2:$C$10000,$BE31)</f>
        <v>71</v>
      </c>
      <c r="BH31">
        <f>SUMIFS('Pres Converted'!I$2:I$10000,'Pres Converted'!$E$2:$E$10000,$BF31,'Pres Converted'!$D$2:$D$10000,"ED",'Pres Converted'!$C$2:$C$10000,$BE31)</f>
        <v>2</v>
      </c>
      <c r="BI31">
        <f>SUMIFS('Pres Converted'!J$2:J$10000,'Pres Converted'!$E$2:$E$10000,$BF31,'Pres Converted'!$D$2:$D$10000,"ED",'Pres Converted'!$C$2:$C$10000,$BE31)</f>
        <v>37</v>
      </c>
      <c r="BJ31">
        <f>SUMIFS('Pres Converted'!K$2:K$10000,'Pres Converted'!$E$2:$E$10000,$BF31,'Pres Converted'!$D$2:$D$10000,"ED",'Pres Converted'!$C$2:$C$10000,$BE31)</f>
        <v>1</v>
      </c>
      <c r="BK31">
        <f>SUMIFS('Pres Converted'!L$2:L$10000,'Pres Converted'!$E$2:$E$10000,$BF31,'Pres Converted'!$D$2:$D$10000,"ED",'Pres Converted'!$C$2:$C$10000,$BE31)</f>
        <v>31</v>
      </c>
      <c r="BL31">
        <f>SUMIFS('Pres Converted'!M$2:M$10000,'Pres Converted'!$E$2:$E$10000,$BF31,'Pres Converted'!$D$2:$D$10000,"ED",'Pres Converted'!$C$2:$C$10000,$BE31)</f>
        <v>0</v>
      </c>
      <c r="BR31">
        <f>BG31/SUMIF('By HD'!$A$3:$A$42,$BE31,'By HD'!$B$3:$B$42)</f>
        <v>4.9339819318971509E-2</v>
      </c>
      <c r="BS31">
        <f>$BR31*SUMIF('By HD'!$A$3:$A$42,$BE31,'By HD'!W$3:W$42)</f>
        <v>17.022237665045171</v>
      </c>
      <c r="BT31">
        <f>$BR31*SUMIF('By HD'!$A$3:$A$42,$BE31,'By HD'!X$3:X$42)</f>
        <v>2.0722724113968032</v>
      </c>
      <c r="BU31">
        <f>$BR31*SUMIF('By HD'!$A$3:$A$42,$BE31,'By HD'!Y$3:Y$42)</f>
        <v>4.9339819318971507</v>
      </c>
      <c r="BV31">
        <f>$BR31*SUMIF('By HD'!$A$3:$A$42,$BE31,'By HD'!Z$3:Z$42)</f>
        <v>1.4308547602501738</v>
      </c>
      <c r="BW31">
        <f>$BR31*SUMIF('By HD'!$A$3:$A$42,$BE31,'By HD'!AA$3:AA$42)</f>
        <v>8.2890896455872127</v>
      </c>
      <c r="BX31">
        <f>$BR31*SUMIF('By HD'!$A$3:$A$42,$BE31,'By HD'!AB$3:AB$42)</f>
        <v>0.29603891591382903</v>
      </c>
      <c r="CD31">
        <f>$BR31*SUMIF('By HD'!$A$3:$A$42,$BE31,'By HD'!AR$3:AR$42)</f>
        <v>3.8485059068797778</v>
      </c>
      <c r="CE31">
        <f>$BR31*SUMIF('By HD'!$A$3:$A$42,$BE31,'By HD'!AS$3:AS$42)</f>
        <v>0.14801945795691451</v>
      </c>
      <c r="CF31">
        <f>$BR31*SUMIF('By HD'!$A$3:$A$42,$BE31,'By HD'!AT$3:AT$42)</f>
        <v>1.3321751216122308</v>
      </c>
      <c r="CG31">
        <f>$BR31*SUMIF('By HD'!$A$3:$A$42,$BE31,'By HD'!AU$3:AU$42)</f>
        <v>0.64141765114662963</v>
      </c>
      <c r="CH31">
        <f>$BR31*SUMIF('By HD'!$A$3:$A$42,$BE31,'By HD'!AV$3:AV$42)</f>
        <v>1.7268936761640028</v>
      </c>
      <c r="CI31">
        <f>$BR31*SUMIF('By HD'!$A$3:$A$42,$BE31,'By HD'!AW$3:AW$42)</f>
        <v>0</v>
      </c>
      <c r="CO31">
        <f t="shared" si="20"/>
        <v>91.870743571924947</v>
      </c>
      <c r="CP31">
        <f t="shared" si="21"/>
        <v>4.2202918693537175</v>
      </c>
      <c r="CQ31">
        <f t="shared" si="22"/>
        <v>43.266157053509382</v>
      </c>
      <c r="CR31">
        <f t="shared" si="23"/>
        <v>3.0722724113968036</v>
      </c>
      <c r="CS31">
        <f t="shared" si="24"/>
        <v>41.015983321751214</v>
      </c>
      <c r="CT31">
        <f t="shared" si="25"/>
        <v>0.29603891591382903</v>
      </c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</row>
    <row r="32" spans="1:149" x14ac:dyDescent="0.3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>
        <v>16</v>
      </c>
      <c r="AU32" t="s">
        <v>446</v>
      </c>
      <c r="AV32" s="6"/>
      <c r="AW32" s="6"/>
      <c r="AX32" s="6"/>
      <c r="AY32" s="6"/>
      <c r="AZ32" s="6"/>
      <c r="BA32" s="6">
        <f t="shared" si="18"/>
        <v>30</v>
      </c>
      <c r="BB32" s="6">
        <f t="shared" si="11"/>
        <v>0</v>
      </c>
      <c r="BC32" s="6"/>
      <c r="BD32" s="6"/>
      <c r="BE32">
        <v>16</v>
      </c>
      <c r="BF32" t="s">
        <v>234</v>
      </c>
      <c r="BG32">
        <f>SUMIFS('Pres Converted'!$N$2:$N$10000,'Pres Converted'!$E$2:$E$10000,$BF32,'Pres Converted'!$D$2:$D$10000,"ED",'Pres Converted'!$C$2:$C$10000,$BE32)</f>
        <v>838</v>
      </c>
      <c r="BH32">
        <f>SUMIFS('Pres Converted'!I$2:I$10000,'Pres Converted'!$E$2:$E$10000,$BF32,'Pres Converted'!$D$2:$D$10000,"ED",'Pres Converted'!$C$2:$C$10000,$BE32)</f>
        <v>85</v>
      </c>
      <c r="BI32">
        <f>SUMIFS('Pres Converted'!J$2:J$10000,'Pres Converted'!$E$2:$E$10000,$BF32,'Pres Converted'!$D$2:$D$10000,"ED",'Pres Converted'!$C$2:$C$10000,$BE32)</f>
        <v>410</v>
      </c>
      <c r="BJ32">
        <f>SUMIFS('Pres Converted'!K$2:K$10000,'Pres Converted'!$E$2:$E$10000,$BF32,'Pres Converted'!$D$2:$D$10000,"ED",'Pres Converted'!$C$2:$C$10000,$BE32)</f>
        <v>43</v>
      </c>
      <c r="BK32">
        <f>SUMIFS('Pres Converted'!L$2:L$10000,'Pres Converted'!$E$2:$E$10000,$BF32,'Pres Converted'!$D$2:$D$10000,"ED",'Pres Converted'!$C$2:$C$10000,$BE32)</f>
        <v>298</v>
      </c>
      <c r="BL32">
        <f>SUMIFS('Pres Converted'!M$2:M$10000,'Pres Converted'!$E$2:$E$10000,$BF32,'Pres Converted'!$D$2:$D$10000,"ED",'Pres Converted'!$C$2:$C$10000,$BE32)</f>
        <v>2</v>
      </c>
      <c r="BR32">
        <f>BG32/SUMIF('By HD'!$A$3:$A$42,$BE32,'By HD'!$B$3:$B$42)</f>
        <v>0.4488484199250134</v>
      </c>
      <c r="BS32">
        <f>$BR32*SUMIF('By HD'!$A$3:$A$42,$BE32,'By HD'!W$3:W$42)</f>
        <v>136.44991965720408</v>
      </c>
      <c r="BT32">
        <f>$BR32*SUMIF('By HD'!$A$3:$A$42,$BE32,'By HD'!X$3:X$42)</f>
        <v>14.363149437600429</v>
      </c>
      <c r="BU32">
        <f>$BR32*SUMIF('By HD'!$A$3:$A$42,$BE32,'By HD'!Y$3:Y$42)</f>
        <v>45.33369041242635</v>
      </c>
      <c r="BV32">
        <f>$BR32*SUMIF('By HD'!$A$3:$A$42,$BE32,'By HD'!Z$3:Z$42)</f>
        <v>9.8746652383502944</v>
      </c>
      <c r="BW32">
        <f>$BR32*SUMIF('By HD'!$A$3:$A$42,$BE32,'By HD'!AA$3:AA$42)</f>
        <v>66.878414568826997</v>
      </c>
      <c r="BX32">
        <f>$BR32*SUMIF('By HD'!$A$3:$A$42,$BE32,'By HD'!AB$3:AB$42)</f>
        <v>0</v>
      </c>
      <c r="CD32">
        <f>$BR32*SUMIF('By HD'!$A$3:$A$42,$BE32,'By HD'!AR$3:AR$42)</f>
        <v>51.617568291376543</v>
      </c>
      <c r="CE32">
        <f>$BR32*SUMIF('By HD'!$A$3:$A$42,$BE32,'By HD'!AS$3:AS$42)</f>
        <v>6.7327262988752006</v>
      </c>
      <c r="CF32">
        <f>$BR32*SUMIF('By HD'!$A$3:$A$42,$BE32,'By HD'!AT$3:AT$42)</f>
        <v>23.340117836100696</v>
      </c>
      <c r="CG32">
        <f>$BR32*SUMIF('By HD'!$A$3:$A$42,$BE32,'By HD'!AU$3:AU$42)</f>
        <v>5.386181039100161</v>
      </c>
      <c r="CH32">
        <f>$BR32*SUMIF('By HD'!$A$3:$A$42,$BE32,'By HD'!AV$3:AV$42)</f>
        <v>15.260846277450456</v>
      </c>
      <c r="CI32">
        <f>$BR32*SUMIF('By HD'!$A$3:$A$42,$BE32,'By HD'!AW$3:AW$42)</f>
        <v>0.8976968398500268</v>
      </c>
      <c r="CO32">
        <f t="shared" si="20"/>
        <v>1026.0674879485805</v>
      </c>
      <c r="CP32">
        <f t="shared" si="21"/>
        <v>106.09587573647563</v>
      </c>
      <c r="CQ32">
        <f t="shared" si="22"/>
        <v>478.67380824852705</v>
      </c>
      <c r="CR32">
        <f t="shared" si="23"/>
        <v>58.260846277450455</v>
      </c>
      <c r="CS32">
        <f t="shared" si="24"/>
        <v>380.13926084627747</v>
      </c>
      <c r="CT32">
        <f t="shared" si="25"/>
        <v>2.8976968398500267</v>
      </c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</row>
    <row r="33" spans="1:149" x14ac:dyDescent="0.3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>
        <v>16</v>
      </c>
      <c r="AU33" t="s">
        <v>447</v>
      </c>
      <c r="AV33" s="6"/>
      <c r="AW33" s="6"/>
      <c r="AX33" s="6"/>
      <c r="AY33" s="6"/>
      <c r="AZ33" s="6"/>
      <c r="BA33" s="6">
        <f t="shared" si="18"/>
        <v>31</v>
      </c>
      <c r="BB33" s="6">
        <f t="shared" si="11"/>
        <v>0</v>
      </c>
      <c r="BC33" s="6"/>
      <c r="BD33" s="6"/>
      <c r="BE33">
        <v>16</v>
      </c>
      <c r="BF33" t="s">
        <v>446</v>
      </c>
      <c r="BG33">
        <f>SUMIFS('Pres Converted'!$N$2:$N$10000,'Pres Converted'!$E$2:$E$10000,$BF33,'Pres Converted'!$D$2:$D$10000,"ED",'Pres Converted'!$C$2:$C$10000,$BE33)</f>
        <v>267</v>
      </c>
      <c r="BH33">
        <f>SUMIFS('Pres Converted'!I$2:I$10000,'Pres Converted'!$E$2:$E$10000,$BF33,'Pres Converted'!$D$2:$D$10000,"ED",'Pres Converted'!$C$2:$C$10000,$BE33)</f>
        <v>24</v>
      </c>
      <c r="BI33">
        <f>SUMIFS('Pres Converted'!J$2:J$10000,'Pres Converted'!$E$2:$E$10000,$BF33,'Pres Converted'!$D$2:$D$10000,"ED",'Pres Converted'!$C$2:$C$10000,$BE33)</f>
        <v>76</v>
      </c>
      <c r="BJ33">
        <f>SUMIFS('Pres Converted'!K$2:K$10000,'Pres Converted'!$E$2:$E$10000,$BF33,'Pres Converted'!$D$2:$D$10000,"ED",'Pres Converted'!$C$2:$C$10000,$BE33)</f>
        <v>19</v>
      </c>
      <c r="BK33">
        <f>SUMIFS('Pres Converted'!L$2:L$10000,'Pres Converted'!$E$2:$E$10000,$BF33,'Pres Converted'!$D$2:$D$10000,"ED",'Pres Converted'!$C$2:$C$10000,$BE33)</f>
        <v>147</v>
      </c>
      <c r="BL33">
        <f>SUMIFS('Pres Converted'!M$2:M$10000,'Pres Converted'!$E$2:$E$10000,$BF33,'Pres Converted'!$D$2:$D$10000,"ED",'Pres Converted'!$C$2:$C$10000,$BE33)</f>
        <v>1</v>
      </c>
      <c r="BR33">
        <f>BG33/SUMIF('By HD'!$A$3:$A$42,$BE33,'By HD'!$B$3:$B$42)</f>
        <v>0.14301017675415104</v>
      </c>
      <c r="BS33">
        <f>$BR33*SUMIF('By HD'!$A$3:$A$42,$BE33,'By HD'!W$3:W$42)</f>
        <v>43.475093733261915</v>
      </c>
      <c r="BT33">
        <f>$BR33*SUMIF('By HD'!$A$3:$A$42,$BE33,'By HD'!X$3:X$42)</f>
        <v>4.5763256561328332</v>
      </c>
      <c r="BU33">
        <f>$BR33*SUMIF('By HD'!$A$3:$A$42,$BE33,'By HD'!Y$3:Y$42)</f>
        <v>14.444027852169254</v>
      </c>
      <c r="BV33">
        <f>$BR33*SUMIF('By HD'!$A$3:$A$42,$BE33,'By HD'!Z$3:Z$42)</f>
        <v>3.1462238885913227</v>
      </c>
      <c r="BW33">
        <f>$BR33*SUMIF('By HD'!$A$3:$A$42,$BE33,'By HD'!AA$3:AA$42)</f>
        <v>21.308516336368506</v>
      </c>
      <c r="BX33">
        <f>$BR33*SUMIF('By HD'!$A$3:$A$42,$BE33,'By HD'!AB$3:AB$42)</f>
        <v>0</v>
      </c>
      <c r="CD33">
        <f>$BR33*SUMIF('By HD'!$A$3:$A$42,$BE33,'By HD'!AR$3:AR$42)</f>
        <v>16.446170326727369</v>
      </c>
      <c r="CE33">
        <f>$BR33*SUMIF('By HD'!$A$3:$A$42,$BE33,'By HD'!AS$3:AS$42)</f>
        <v>2.1451526513122654</v>
      </c>
      <c r="CF33">
        <f>$BR33*SUMIF('By HD'!$A$3:$A$42,$BE33,'By HD'!AT$3:AT$42)</f>
        <v>7.436529191215854</v>
      </c>
      <c r="CG33">
        <f>$BR33*SUMIF('By HD'!$A$3:$A$42,$BE33,'By HD'!AU$3:AU$42)</f>
        <v>1.7161221210498123</v>
      </c>
      <c r="CH33">
        <f>$BR33*SUMIF('By HD'!$A$3:$A$42,$BE33,'By HD'!AV$3:AV$42)</f>
        <v>4.8623460096411355</v>
      </c>
      <c r="CI33">
        <f>$BR33*SUMIF('By HD'!$A$3:$A$42,$BE33,'By HD'!AW$3:AW$42)</f>
        <v>0.28602035350830207</v>
      </c>
      <c r="CO33">
        <f t="shared" si="20"/>
        <v>326.92126405998931</v>
      </c>
      <c r="CP33">
        <f t="shared" si="21"/>
        <v>30.721478307445096</v>
      </c>
      <c r="CQ33">
        <f t="shared" si="22"/>
        <v>97.88055704338511</v>
      </c>
      <c r="CR33">
        <f t="shared" si="23"/>
        <v>23.862346009641136</v>
      </c>
      <c r="CS33">
        <f t="shared" si="24"/>
        <v>173.17086234600964</v>
      </c>
      <c r="CT33">
        <f t="shared" si="25"/>
        <v>1.2860203535083021</v>
      </c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</row>
    <row r="34" spans="1:149" x14ac:dyDescent="0.3">
      <c r="A34" s="8" t="s">
        <v>521</v>
      </c>
      <c r="B34" t="s">
        <v>473</v>
      </c>
      <c r="C34" t="s">
        <v>474</v>
      </c>
      <c r="D34" t="s">
        <v>522</v>
      </c>
      <c r="E34" t="s">
        <v>523</v>
      </c>
      <c r="F34" t="s">
        <v>524</v>
      </c>
      <c r="G34" t="s">
        <v>525</v>
      </c>
      <c r="H34" t="s">
        <v>526</v>
      </c>
      <c r="I34" t="s">
        <v>527</v>
      </c>
      <c r="J34" t="s">
        <v>8</v>
      </c>
      <c r="K34" s="4"/>
      <c r="L34" s="4"/>
      <c r="M34" s="5"/>
      <c r="N34" s="4"/>
      <c r="O34" s="4" t="s">
        <v>528</v>
      </c>
      <c r="P34" s="4" t="s">
        <v>529</v>
      </c>
      <c r="Q34" s="4" t="s">
        <v>530</v>
      </c>
      <c r="R34" s="4" t="s">
        <v>531</v>
      </c>
      <c r="S34" s="4" t="s">
        <v>462</v>
      </c>
      <c r="T34" s="4" t="s">
        <v>463</v>
      </c>
      <c r="U34" s="4"/>
      <c r="V34" s="4"/>
      <c r="W34" s="4"/>
      <c r="X34" s="4"/>
      <c r="Y34" s="3" t="s">
        <v>536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>
        <v>16</v>
      </c>
      <c r="AU34" t="s">
        <v>448</v>
      </c>
      <c r="AV34" s="6"/>
      <c r="AW34" s="6"/>
      <c r="AX34" s="6"/>
      <c r="AY34" s="6"/>
      <c r="AZ34" s="6"/>
      <c r="BA34" s="6">
        <f t="shared" si="18"/>
        <v>32</v>
      </c>
      <c r="BB34" s="6">
        <f t="shared" si="11"/>
        <v>0</v>
      </c>
      <c r="BC34" s="6"/>
      <c r="BD34" s="6"/>
      <c r="BE34">
        <v>16</v>
      </c>
      <c r="BF34" t="s">
        <v>447</v>
      </c>
      <c r="BG34">
        <f>SUMIFS('Pres Converted'!$N$2:$N$10000,'Pres Converted'!$E$2:$E$10000,$BF34,'Pres Converted'!$D$2:$D$10000,"ED",'Pres Converted'!$C$2:$C$10000,$BE34)</f>
        <v>439</v>
      </c>
      <c r="BH34">
        <f>SUMIFS('Pres Converted'!I$2:I$10000,'Pres Converted'!$E$2:$E$10000,$BF34,'Pres Converted'!$D$2:$D$10000,"ED",'Pres Converted'!$C$2:$C$10000,$BE34)</f>
        <v>19</v>
      </c>
      <c r="BI34">
        <f>SUMIFS('Pres Converted'!J$2:J$10000,'Pres Converted'!$E$2:$E$10000,$BF34,'Pres Converted'!$D$2:$D$10000,"ED",'Pres Converted'!$C$2:$C$10000,$BE34)</f>
        <v>339</v>
      </c>
      <c r="BJ34">
        <f>SUMIFS('Pres Converted'!K$2:K$10000,'Pres Converted'!$E$2:$E$10000,$BF34,'Pres Converted'!$D$2:$D$10000,"ED",'Pres Converted'!$C$2:$C$10000,$BE34)</f>
        <v>7</v>
      </c>
      <c r="BK34">
        <f>SUMIFS('Pres Converted'!L$2:L$10000,'Pres Converted'!$E$2:$E$10000,$BF34,'Pres Converted'!$D$2:$D$10000,"ED",'Pres Converted'!$C$2:$C$10000,$BE34)</f>
        <v>74</v>
      </c>
      <c r="BL34">
        <f>SUMIFS('Pres Converted'!M$2:M$10000,'Pres Converted'!$E$2:$E$10000,$BF34,'Pres Converted'!$D$2:$D$10000,"ED",'Pres Converted'!$C$2:$C$10000,$BE34)</f>
        <v>0</v>
      </c>
      <c r="BR34">
        <f>BG34/SUMIF('By HD'!$A$3:$A$42,$BE34,'By HD'!$B$3:$B$42)</f>
        <v>0.2351365827530798</v>
      </c>
      <c r="BS34">
        <f>$BR34*SUMIF('By HD'!$A$3:$A$42,$BE34,'By HD'!W$3:W$42)</f>
        <v>71.481521156936253</v>
      </c>
      <c r="BT34">
        <f>$BR34*SUMIF('By HD'!$A$3:$A$42,$BE34,'By HD'!X$3:X$42)</f>
        <v>7.5243706480985537</v>
      </c>
      <c r="BU34">
        <f>$BR34*SUMIF('By HD'!$A$3:$A$42,$BE34,'By HD'!Y$3:Y$42)</f>
        <v>23.748794858061061</v>
      </c>
      <c r="BV34">
        <f>$BR34*SUMIF('By HD'!$A$3:$A$42,$BE34,'By HD'!Z$3:Z$42)</f>
        <v>5.1730048205677557</v>
      </c>
      <c r="BW34">
        <f>$BR34*SUMIF('By HD'!$A$3:$A$42,$BE34,'By HD'!AA$3:AA$42)</f>
        <v>35.035350830208891</v>
      </c>
      <c r="BX34">
        <f>$BR34*SUMIF('By HD'!$A$3:$A$42,$BE34,'By HD'!AB$3:AB$42)</f>
        <v>0</v>
      </c>
      <c r="CD34">
        <f>$BR34*SUMIF('By HD'!$A$3:$A$42,$BE34,'By HD'!AR$3:AR$42)</f>
        <v>27.040707016604177</v>
      </c>
      <c r="CE34">
        <f>$BR34*SUMIF('By HD'!$A$3:$A$42,$BE34,'By HD'!AS$3:AS$42)</f>
        <v>3.5270487412961971</v>
      </c>
      <c r="CF34">
        <f>$BR34*SUMIF('By HD'!$A$3:$A$42,$BE34,'By HD'!AT$3:AT$42)</f>
        <v>12.22710230316015</v>
      </c>
      <c r="CG34">
        <f>$BR34*SUMIF('By HD'!$A$3:$A$42,$BE34,'By HD'!AU$3:AU$42)</f>
        <v>2.8216389930369576</v>
      </c>
      <c r="CH34">
        <f>$BR34*SUMIF('By HD'!$A$3:$A$42,$BE34,'By HD'!AV$3:AV$42)</f>
        <v>7.9946438136047133</v>
      </c>
      <c r="CI34">
        <f>$BR34*SUMIF('By HD'!$A$3:$A$42,$BE34,'By HD'!AW$3:AW$42)</f>
        <v>0.47027316550615961</v>
      </c>
      <c r="CO34">
        <f t="shared" si="20"/>
        <v>537.52222817354038</v>
      </c>
      <c r="CP34">
        <f t="shared" si="21"/>
        <v>30.051419389394752</v>
      </c>
      <c r="CQ34">
        <f t="shared" si="22"/>
        <v>374.97589716122121</v>
      </c>
      <c r="CR34">
        <f t="shared" si="23"/>
        <v>14.994643813604714</v>
      </c>
      <c r="CS34">
        <f t="shared" si="24"/>
        <v>117.02999464381361</v>
      </c>
      <c r="CT34">
        <f t="shared" si="25"/>
        <v>0.47027316550615961</v>
      </c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</row>
    <row r="35" spans="1:149" x14ac:dyDescent="0.3">
      <c r="A35" t="s">
        <v>475</v>
      </c>
      <c r="B35" t="s">
        <v>445</v>
      </c>
      <c r="C35" t="s">
        <v>445</v>
      </c>
      <c r="D35" s="6">
        <f t="shared" ref="D35:D63" si="27">SUMIF($BF$3:$BF$69,$C68,CO$3:CO$69)</f>
        <v>433.47463516330788</v>
      </c>
      <c r="E35" s="6">
        <f t="shared" ref="E35:E63" si="28">SUMIF($BF$3:$BF$69,$C68,CP$3:CP$69)</f>
        <v>56.476025017373175</v>
      </c>
      <c r="F35" s="6">
        <f t="shared" ref="F35:F63" si="29">SUMIF($BF$3:$BF$69,$C68,CQ$3:CQ$69)</f>
        <v>144.5656706045865</v>
      </c>
      <c r="G35" s="6">
        <f t="shared" ref="G35:G63" si="30">SUMIF($BF$3:$BF$69,$C68,CR$3:CR$69)</f>
        <v>26.777623349548296</v>
      </c>
      <c r="H35" s="6">
        <f t="shared" ref="H35:H63" si="31">SUMIF($BF$3:$BF$69,$C68,CS$3:CS$69)</f>
        <v>203.25851285615011</v>
      </c>
      <c r="I35" s="6">
        <f t="shared" ref="I35:I63" si="32">SUMIF($BF$3:$BF$69,$C68,CT$3:CT$69)</f>
        <v>2.3968033356497567</v>
      </c>
      <c r="J35" s="6">
        <f t="shared" ref="J35:J63" si="33">SUMIF($BF$3:$BF$69,$C68,CU$3:CU$69)</f>
        <v>0</v>
      </c>
      <c r="K35" s="6">
        <f t="shared" ref="K35:K63" si="34">SUMIF($BF$3:$BF$69,$C68,CV$3:CV$69)</f>
        <v>0</v>
      </c>
      <c r="L35" s="6">
        <f t="shared" ref="L35:L63" si="35">SUMIF($BF$3:$BF$69,$C68,CW$3:CW$69)</f>
        <v>0</v>
      </c>
      <c r="M35" s="6">
        <f t="shared" ref="M35:M63" si="36">SUMIF($BF$3:$BF$69,$C68,CX$3:CX$69)</f>
        <v>0</v>
      </c>
      <c r="N35" s="6">
        <f t="shared" ref="N35:N63" si="37">SUMIF($BF$3:$BF$69,$C68,CY$3:CY$69)</f>
        <v>0</v>
      </c>
      <c r="O35" s="6">
        <f t="shared" ref="O35:O64" si="38">E35/$D35</f>
        <v>0.13028680443112042</v>
      </c>
      <c r="P35" s="6">
        <f t="shared" ref="P35:P64" si="39">F35/$D35</f>
        <v>0.33350433653429945</v>
      </c>
      <c r="Q35" s="6">
        <f t="shared" ref="Q35:Q64" si="40">G35/$D35</f>
        <v>6.1774371964025195E-2</v>
      </c>
      <c r="R35" s="6">
        <f t="shared" ref="R35:R64" si="41">H35/$D35</f>
        <v>0.46890520544431441</v>
      </c>
      <c r="S35" s="6">
        <f t="shared" ref="S35:S64" si="42">I35/$D35</f>
        <v>5.5292816262404402E-3</v>
      </c>
      <c r="T35" s="6">
        <f t="shared" ref="T35:T64" si="43">J35/$D35</f>
        <v>0</v>
      </c>
      <c r="U35" s="6">
        <f t="shared" ref="U35:U64" si="44">K35/$D35</f>
        <v>0</v>
      </c>
      <c r="V35" s="6">
        <f t="shared" ref="V35:V64" si="45">L35/$D35</f>
        <v>0</v>
      </c>
      <c r="W35" s="6">
        <f t="shared" ref="W35:W64" si="46">M35/$D35</f>
        <v>0</v>
      </c>
      <c r="X35" s="6">
        <f t="shared" ref="X35:X64" si="47">N35/$D35</f>
        <v>0</v>
      </c>
      <c r="Y35" s="7">
        <f t="shared" ref="Y35:Y64" si="48">IF(D35=0,10,IF(MAX(E35:N35)=LARGE(E35:N35,2),9,IF(H35=MAX(E35:N35),R35,IF(E35=MAX(E35:N35),O35+1,IF(F35=MAX(E35:N35),P35+2,IF(G35=MAX(E35:N35),Q35+3,-1))))))</f>
        <v>0.46890520544431441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>
        <v>17</v>
      </c>
      <c r="AU35" t="s">
        <v>447</v>
      </c>
      <c r="AV35" s="6"/>
      <c r="AW35" s="6"/>
      <c r="AX35" s="6"/>
      <c r="AY35" s="6"/>
      <c r="AZ35" s="6"/>
      <c r="BA35" s="6">
        <f t="shared" si="18"/>
        <v>33</v>
      </c>
      <c r="BB35" s="6">
        <f t="shared" si="11"/>
        <v>0</v>
      </c>
      <c r="BC35" s="6"/>
      <c r="BD35" s="6"/>
      <c r="BE35">
        <v>16</v>
      </c>
      <c r="BF35" t="s">
        <v>448</v>
      </c>
      <c r="BG35">
        <f>SUMIFS('Pres Converted'!$N$2:$N$10000,'Pres Converted'!$E$2:$E$10000,$BF35,'Pres Converted'!$D$2:$D$10000,"ED",'Pres Converted'!$C$2:$C$10000,$BE35)</f>
        <v>323</v>
      </c>
      <c r="BH35">
        <f>SUMIFS('Pres Converted'!I$2:I$10000,'Pres Converted'!$E$2:$E$10000,$BF35,'Pres Converted'!$D$2:$D$10000,"ED",'Pres Converted'!$C$2:$C$10000,$BE35)</f>
        <v>29</v>
      </c>
      <c r="BI35">
        <f>SUMIFS('Pres Converted'!J$2:J$10000,'Pres Converted'!$E$2:$E$10000,$BF35,'Pres Converted'!$D$2:$D$10000,"ED",'Pres Converted'!$C$2:$C$10000,$BE35)</f>
        <v>105</v>
      </c>
      <c r="BJ35">
        <f>SUMIFS('Pres Converted'!K$2:K$10000,'Pres Converted'!$E$2:$E$10000,$BF35,'Pres Converted'!$D$2:$D$10000,"ED",'Pres Converted'!$C$2:$C$10000,$BE35)</f>
        <v>22</v>
      </c>
      <c r="BK35">
        <f>SUMIFS('Pres Converted'!L$2:L$10000,'Pres Converted'!$E$2:$E$10000,$BF35,'Pres Converted'!$D$2:$D$10000,"ED",'Pres Converted'!$C$2:$C$10000,$BE35)</f>
        <v>167</v>
      </c>
      <c r="BL35">
        <f>SUMIFS('Pres Converted'!M$2:M$10000,'Pres Converted'!$E$2:$E$10000,$BF35,'Pres Converted'!$D$2:$D$10000,"ED",'Pres Converted'!$C$2:$C$10000,$BE35)</f>
        <v>0</v>
      </c>
      <c r="BR35">
        <f>BG35/SUMIF('By HD'!$A$3:$A$42,$BE35,'By HD'!$B$3:$B$42)</f>
        <v>0.17300482056775576</v>
      </c>
      <c r="BS35">
        <f>$BR35*SUMIF('By HD'!$A$3:$A$42,$BE35,'By HD'!W$3:W$42)</f>
        <v>52.593465452597755</v>
      </c>
      <c r="BT35">
        <f>$BR35*SUMIF('By HD'!$A$3:$A$42,$BE35,'By HD'!X$3:X$42)</f>
        <v>5.5361542581681844</v>
      </c>
      <c r="BU35">
        <f>$BR35*SUMIF('By HD'!$A$3:$A$42,$BE35,'By HD'!Y$3:Y$42)</f>
        <v>17.473486877343333</v>
      </c>
      <c r="BV35">
        <f>$BR35*SUMIF('By HD'!$A$3:$A$42,$BE35,'By HD'!Z$3:Z$42)</f>
        <v>3.8061060524906267</v>
      </c>
      <c r="BW35">
        <f>$BR35*SUMIF('By HD'!$A$3:$A$42,$BE35,'By HD'!AA$3:AA$42)</f>
        <v>25.77771826459561</v>
      </c>
      <c r="BX35">
        <f>$BR35*SUMIF('By HD'!$A$3:$A$42,$BE35,'By HD'!AB$3:AB$42)</f>
        <v>0</v>
      </c>
      <c r="CD35">
        <f>$BR35*SUMIF('By HD'!$A$3:$A$42,$BE35,'By HD'!AR$3:AR$42)</f>
        <v>19.895554365291911</v>
      </c>
      <c r="CE35">
        <f>$BR35*SUMIF('By HD'!$A$3:$A$42,$BE35,'By HD'!AS$3:AS$42)</f>
        <v>2.5950723085163365</v>
      </c>
      <c r="CF35">
        <f>$BR35*SUMIF('By HD'!$A$3:$A$42,$BE35,'By HD'!AT$3:AT$42)</f>
        <v>8.9962506695232989</v>
      </c>
      <c r="CG35">
        <f>$BR35*SUMIF('By HD'!$A$3:$A$42,$BE35,'By HD'!AU$3:AU$42)</f>
        <v>2.076057846813069</v>
      </c>
      <c r="CH35">
        <f>$BR35*SUMIF('By HD'!$A$3:$A$42,$BE35,'By HD'!AV$3:AV$42)</f>
        <v>5.8821638993036958</v>
      </c>
      <c r="CI35">
        <f>$BR35*SUMIF('By HD'!$A$3:$A$42,$BE35,'By HD'!AW$3:AW$42)</f>
        <v>0.34600964113551153</v>
      </c>
      <c r="CO35">
        <f t="shared" si="20"/>
        <v>395.4890198178897</v>
      </c>
      <c r="CP35">
        <f t="shared" si="21"/>
        <v>37.131226566684518</v>
      </c>
      <c r="CQ35">
        <f t="shared" si="22"/>
        <v>131.46973754686664</v>
      </c>
      <c r="CR35">
        <f t="shared" si="23"/>
        <v>27.882163899303695</v>
      </c>
      <c r="CS35">
        <f t="shared" si="24"/>
        <v>198.65988216389931</v>
      </c>
      <c r="CT35">
        <f t="shared" si="25"/>
        <v>0.34600964113551153</v>
      </c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</row>
    <row r="36" spans="1:149" x14ac:dyDescent="0.3">
      <c r="A36" t="s">
        <v>476</v>
      </c>
      <c r="B36" t="s">
        <v>444</v>
      </c>
      <c r="C36" t="s">
        <v>444</v>
      </c>
      <c r="D36" s="6">
        <f t="shared" si="27"/>
        <v>980.81723419040998</v>
      </c>
      <c r="E36" s="6">
        <f t="shared" si="28"/>
        <v>122.70396108408617</v>
      </c>
      <c r="F36" s="6">
        <f t="shared" si="29"/>
        <v>348.89784572619874</v>
      </c>
      <c r="G36" s="6">
        <f t="shared" si="30"/>
        <v>44.123697011813761</v>
      </c>
      <c r="H36" s="6">
        <f t="shared" si="31"/>
        <v>460.93120222376649</v>
      </c>
      <c r="I36" s="6">
        <f t="shared" si="32"/>
        <v>4.1605281445448234</v>
      </c>
      <c r="J36" s="6">
        <f t="shared" si="33"/>
        <v>0</v>
      </c>
      <c r="K36" s="6">
        <f t="shared" si="34"/>
        <v>0</v>
      </c>
      <c r="L36" s="6">
        <f t="shared" si="35"/>
        <v>0</v>
      </c>
      <c r="M36" s="6">
        <f t="shared" si="36"/>
        <v>0</v>
      </c>
      <c r="N36" s="6">
        <f t="shared" si="37"/>
        <v>0</v>
      </c>
      <c r="O36" s="6">
        <f t="shared" si="38"/>
        <v>0.12510379794189583</v>
      </c>
      <c r="P36" s="6">
        <f t="shared" si="39"/>
        <v>0.35572156928317777</v>
      </c>
      <c r="Q36" s="6">
        <f t="shared" si="40"/>
        <v>4.4986665684187854E-2</v>
      </c>
      <c r="R36" s="6">
        <f t="shared" si="41"/>
        <v>0.46994606758131663</v>
      </c>
      <c r="S36" s="6">
        <f t="shared" si="42"/>
        <v>4.2418995094218783E-3</v>
      </c>
      <c r="T36" s="6">
        <f t="shared" si="43"/>
        <v>0</v>
      </c>
      <c r="U36" s="6">
        <f t="shared" si="44"/>
        <v>0</v>
      </c>
      <c r="V36" s="6">
        <f t="shared" si="45"/>
        <v>0</v>
      </c>
      <c r="W36" s="6">
        <f t="shared" si="46"/>
        <v>0</v>
      </c>
      <c r="X36" s="6">
        <f t="shared" si="47"/>
        <v>0</v>
      </c>
      <c r="Y36" s="7">
        <f t="shared" si="48"/>
        <v>0.46994606758131663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>
        <v>18</v>
      </c>
      <c r="AU36" t="s">
        <v>449</v>
      </c>
      <c r="AV36" s="6"/>
      <c r="AW36" s="6"/>
      <c r="AX36" s="6"/>
      <c r="AY36" s="6"/>
      <c r="AZ36" s="6"/>
      <c r="BA36" s="6">
        <f t="shared" si="18"/>
        <v>34</v>
      </c>
      <c r="BB36" s="6">
        <f t="shared" si="11"/>
        <v>0</v>
      </c>
      <c r="BC36" s="6"/>
      <c r="BD36" s="6"/>
      <c r="BE36">
        <v>17</v>
      </c>
      <c r="BF36" t="s">
        <v>447</v>
      </c>
      <c r="BG36">
        <f>SUMIFS('Pres Converted'!$N$2:$N$10000,'Pres Converted'!$E$2:$E$10000,$BF36,'Pres Converted'!$D$2:$D$10000,"ED",'Pres Converted'!$C$2:$C$10000,$BE36)</f>
        <v>2419</v>
      </c>
      <c r="BH36">
        <f>SUMIFS('Pres Converted'!I$2:I$10000,'Pres Converted'!$E$2:$E$10000,$BF36,'Pres Converted'!$D$2:$D$10000,"ED",'Pres Converted'!$C$2:$C$10000,$BE36)</f>
        <v>237</v>
      </c>
      <c r="BI36">
        <f>SUMIFS('Pres Converted'!J$2:J$10000,'Pres Converted'!$E$2:$E$10000,$BF36,'Pres Converted'!$D$2:$D$10000,"ED",'Pres Converted'!$C$2:$C$10000,$BE36)</f>
        <v>1473</v>
      </c>
      <c r="BJ36">
        <f>SUMIFS('Pres Converted'!K$2:K$10000,'Pres Converted'!$E$2:$E$10000,$BF36,'Pres Converted'!$D$2:$D$10000,"ED",'Pres Converted'!$C$2:$C$10000,$BE36)</f>
        <v>94</v>
      </c>
      <c r="BK36">
        <f>SUMIFS('Pres Converted'!L$2:L$10000,'Pres Converted'!$E$2:$E$10000,$BF36,'Pres Converted'!$D$2:$D$10000,"ED",'Pres Converted'!$C$2:$C$10000,$BE36)</f>
        <v>614</v>
      </c>
      <c r="BL36">
        <f>SUMIFS('Pres Converted'!M$2:M$10000,'Pres Converted'!$E$2:$E$10000,$BF36,'Pres Converted'!$D$2:$D$10000,"ED",'Pres Converted'!$C$2:$C$10000,$BE36)</f>
        <v>1</v>
      </c>
      <c r="BR36">
        <f>BG36/SUMIF('By HD'!$A$3:$A$42,$BE36,'By HD'!$B$3:$B$42)</f>
        <v>1</v>
      </c>
      <c r="BS36">
        <f>$BR36*SUMIF('By HD'!$A$3:$A$42,$BE36,'By HD'!W$3:W$42)</f>
        <v>131</v>
      </c>
      <c r="BT36">
        <f>$BR36*SUMIF('By HD'!$A$3:$A$42,$BE36,'By HD'!X$3:X$42)</f>
        <v>16</v>
      </c>
      <c r="BU36">
        <f>$BR36*SUMIF('By HD'!$A$3:$A$42,$BE36,'By HD'!Y$3:Y$42)</f>
        <v>58</v>
      </c>
      <c r="BV36">
        <f>$BR36*SUMIF('By HD'!$A$3:$A$42,$BE36,'By HD'!Z$3:Z$42)</f>
        <v>9</v>
      </c>
      <c r="BW36">
        <f>$BR36*SUMIF('By HD'!$A$3:$A$42,$BE36,'By HD'!AA$3:AA$42)</f>
        <v>44</v>
      </c>
      <c r="BX36">
        <f>$BR36*SUMIF('By HD'!$A$3:$A$42,$BE36,'By HD'!AB$3:AB$42)</f>
        <v>4</v>
      </c>
      <c r="CD36">
        <f>$BR36*SUMIF('By HD'!$A$3:$A$42,$BE36,'By HD'!AR$3:AR$42)</f>
        <v>194</v>
      </c>
      <c r="CE36">
        <f>$BR36*SUMIF('By HD'!$A$3:$A$42,$BE36,'By HD'!AS$3:AS$42)</f>
        <v>27</v>
      </c>
      <c r="CF36">
        <f>$BR36*SUMIF('By HD'!$A$3:$A$42,$BE36,'By HD'!AT$3:AT$42)</f>
        <v>92</v>
      </c>
      <c r="CG36">
        <f>$BR36*SUMIF('By HD'!$A$3:$A$42,$BE36,'By HD'!AU$3:AU$42)</f>
        <v>11</v>
      </c>
      <c r="CH36">
        <f>$BR36*SUMIF('By HD'!$A$3:$A$42,$BE36,'By HD'!AV$3:AV$42)</f>
        <v>62</v>
      </c>
      <c r="CI36">
        <f>$BR36*SUMIF('By HD'!$A$3:$A$42,$BE36,'By HD'!AW$3:AW$42)</f>
        <v>2</v>
      </c>
      <c r="CO36">
        <f t="shared" si="20"/>
        <v>2744</v>
      </c>
      <c r="CP36">
        <f t="shared" si="21"/>
        <v>280</v>
      </c>
      <c r="CQ36">
        <f t="shared" si="22"/>
        <v>1623</v>
      </c>
      <c r="CR36">
        <f t="shared" si="23"/>
        <v>114</v>
      </c>
      <c r="CS36">
        <f t="shared" si="24"/>
        <v>720</v>
      </c>
      <c r="CT36">
        <f t="shared" si="25"/>
        <v>7</v>
      </c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</row>
    <row r="37" spans="1:149" x14ac:dyDescent="0.3">
      <c r="A37" t="s">
        <v>477</v>
      </c>
      <c r="B37" t="s">
        <v>442</v>
      </c>
      <c r="C37" t="s">
        <v>442</v>
      </c>
      <c r="D37" s="6">
        <f t="shared" si="27"/>
        <v>65916</v>
      </c>
      <c r="E37" s="6">
        <f t="shared" si="28"/>
        <v>4449</v>
      </c>
      <c r="F37" s="6">
        <f t="shared" si="29"/>
        <v>15186</v>
      </c>
      <c r="G37" s="6">
        <f t="shared" si="30"/>
        <v>6973</v>
      </c>
      <c r="H37" s="6">
        <f t="shared" si="31"/>
        <v>38956</v>
      </c>
      <c r="I37" s="6">
        <f t="shared" si="32"/>
        <v>352</v>
      </c>
      <c r="J37" s="6">
        <f t="shared" si="33"/>
        <v>0</v>
      </c>
      <c r="K37" s="6">
        <f t="shared" si="34"/>
        <v>0</v>
      </c>
      <c r="L37" s="6">
        <f t="shared" si="35"/>
        <v>0</v>
      </c>
      <c r="M37" s="6">
        <f t="shared" si="36"/>
        <v>0</v>
      </c>
      <c r="N37" s="6">
        <f t="shared" si="37"/>
        <v>0</v>
      </c>
      <c r="O37" s="6">
        <f t="shared" si="38"/>
        <v>6.7494993628254146E-2</v>
      </c>
      <c r="P37" s="6">
        <f t="shared" si="39"/>
        <v>0.23038412525031859</v>
      </c>
      <c r="Q37" s="6">
        <f t="shared" si="40"/>
        <v>0.10578615207233448</v>
      </c>
      <c r="R37" s="6">
        <f t="shared" si="41"/>
        <v>0.59099459918684383</v>
      </c>
      <c r="S37" s="6">
        <f t="shared" si="42"/>
        <v>5.3401298622489232E-3</v>
      </c>
      <c r="T37" s="6">
        <f t="shared" si="43"/>
        <v>0</v>
      </c>
      <c r="U37" s="6">
        <f t="shared" si="44"/>
        <v>0</v>
      </c>
      <c r="V37" s="6">
        <f t="shared" si="45"/>
        <v>0</v>
      </c>
      <c r="W37" s="6">
        <f t="shared" si="46"/>
        <v>0</v>
      </c>
      <c r="X37" s="6">
        <f t="shared" si="47"/>
        <v>0</v>
      </c>
      <c r="Y37" s="7">
        <f t="shared" si="48"/>
        <v>0.59099459918684383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>
        <v>18</v>
      </c>
      <c r="AU37" t="s">
        <v>450</v>
      </c>
      <c r="AV37" s="6"/>
      <c r="AW37" s="6"/>
      <c r="AX37" s="6"/>
      <c r="AY37" s="6"/>
      <c r="AZ37" s="6"/>
      <c r="BA37" s="6">
        <f t="shared" si="18"/>
        <v>35</v>
      </c>
      <c r="BB37" s="6">
        <f t="shared" si="11"/>
        <v>0</v>
      </c>
      <c r="BC37" s="6"/>
      <c r="BD37" s="6"/>
      <c r="BE37">
        <v>18</v>
      </c>
      <c r="BF37" t="s">
        <v>449</v>
      </c>
      <c r="BG37">
        <f>SUMIFS('Pres Converted'!$N$2:$N$10000,'Pres Converted'!$E$2:$E$10000,$BF37,'Pres Converted'!$D$2:$D$10000,"ED",'Pres Converted'!$C$2:$C$10000,$BE37)</f>
        <v>1149</v>
      </c>
      <c r="BH37">
        <f>SUMIFS('Pres Converted'!I$2:I$10000,'Pres Converted'!$E$2:$E$10000,$BF37,'Pres Converted'!$D$2:$D$10000,"ED",'Pres Converted'!$C$2:$C$10000,$BE37)</f>
        <v>77</v>
      </c>
      <c r="BI37">
        <f>SUMIFS('Pres Converted'!J$2:J$10000,'Pres Converted'!$E$2:$E$10000,$BF37,'Pres Converted'!$D$2:$D$10000,"ED",'Pres Converted'!$C$2:$C$10000,$BE37)</f>
        <v>766</v>
      </c>
      <c r="BJ37">
        <f>SUMIFS('Pres Converted'!K$2:K$10000,'Pres Converted'!$E$2:$E$10000,$BF37,'Pres Converted'!$D$2:$D$10000,"ED",'Pres Converted'!$C$2:$C$10000,$BE37)</f>
        <v>30</v>
      </c>
      <c r="BK37">
        <f>SUMIFS('Pres Converted'!L$2:L$10000,'Pres Converted'!$E$2:$E$10000,$BF37,'Pres Converted'!$D$2:$D$10000,"ED",'Pres Converted'!$C$2:$C$10000,$BE37)</f>
        <v>275</v>
      </c>
      <c r="BL37">
        <f>SUMIFS('Pres Converted'!M$2:M$10000,'Pres Converted'!$E$2:$E$10000,$BF37,'Pres Converted'!$D$2:$D$10000,"ED",'Pres Converted'!$C$2:$C$10000,$BE37)</f>
        <v>1</v>
      </c>
      <c r="BR37">
        <f>BG37/SUMIF('By HD'!$A$3:$A$42,$BE37,'By HD'!$B$3:$B$42)</f>
        <v>0.54096045197740117</v>
      </c>
      <c r="BS37">
        <f>$BR37*SUMIF('By HD'!$A$3:$A$42,$BE37,'By HD'!W$3:W$42)</f>
        <v>85.471751412429384</v>
      </c>
      <c r="BT37">
        <f>$BR37*SUMIF('By HD'!$A$3:$A$42,$BE37,'By HD'!X$3:X$42)</f>
        <v>9.7372881355932215</v>
      </c>
      <c r="BU37">
        <f>$BR37*SUMIF('By HD'!$A$3:$A$42,$BE37,'By HD'!Y$3:Y$42)</f>
        <v>26.507062146892657</v>
      </c>
      <c r="BV37">
        <f>$BR37*SUMIF('By HD'!$A$3:$A$42,$BE37,'By HD'!Z$3:Z$42)</f>
        <v>7.5734463276836159</v>
      </c>
      <c r="BW37">
        <f>$BR37*SUMIF('By HD'!$A$3:$A$42,$BE37,'By HD'!AA$3:AA$42)</f>
        <v>41.112994350282491</v>
      </c>
      <c r="BX37">
        <f>$BR37*SUMIF('By HD'!$A$3:$A$42,$BE37,'By HD'!AB$3:AB$42)</f>
        <v>0.54096045197740117</v>
      </c>
      <c r="CD37">
        <f>$BR37*SUMIF('By HD'!$A$3:$A$42,$BE37,'By HD'!AR$3:AR$42)</f>
        <v>56.259887005649723</v>
      </c>
      <c r="CE37">
        <f>$BR37*SUMIF('By HD'!$A$3:$A$42,$BE37,'By HD'!AS$3:AS$42)</f>
        <v>4.3276836158192094</v>
      </c>
      <c r="CF37">
        <f>$BR37*SUMIF('By HD'!$A$3:$A$42,$BE37,'By HD'!AT$3:AT$42)</f>
        <v>24.343220338983052</v>
      </c>
      <c r="CG37">
        <f>$BR37*SUMIF('By HD'!$A$3:$A$42,$BE37,'By HD'!AU$3:AU$42)</f>
        <v>1.6228813559322035</v>
      </c>
      <c r="CH37">
        <f>$BR37*SUMIF('By HD'!$A$3:$A$42,$BE37,'By HD'!AV$3:AV$42)</f>
        <v>25.966101694915256</v>
      </c>
      <c r="CI37">
        <f>$BR37*SUMIF('By HD'!$A$3:$A$42,$BE37,'By HD'!AW$3:AW$42)</f>
        <v>0</v>
      </c>
      <c r="CO37">
        <f t="shared" si="20"/>
        <v>1290.731638418079</v>
      </c>
      <c r="CP37">
        <f t="shared" si="21"/>
        <v>91.064971751412429</v>
      </c>
      <c r="CQ37">
        <f t="shared" si="22"/>
        <v>816.85028248587571</v>
      </c>
      <c r="CR37">
        <f t="shared" si="23"/>
        <v>39.19632768361582</v>
      </c>
      <c r="CS37">
        <f t="shared" si="24"/>
        <v>342.07909604519773</v>
      </c>
      <c r="CT37">
        <f t="shared" si="25"/>
        <v>1.5409604519774012</v>
      </c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</row>
    <row r="38" spans="1:149" x14ac:dyDescent="0.3">
      <c r="A38" t="s">
        <v>478</v>
      </c>
      <c r="B38" t="s">
        <v>447</v>
      </c>
      <c r="C38" t="s">
        <v>447</v>
      </c>
      <c r="D38" s="6">
        <f t="shared" si="27"/>
        <v>3384.870627420245</v>
      </c>
      <c r="E38" s="6">
        <f t="shared" si="28"/>
        <v>322.17759641387687</v>
      </c>
      <c r="F38" s="6">
        <f t="shared" si="29"/>
        <v>2044.0474602497334</v>
      </c>
      <c r="G38" s="6">
        <f t="shared" si="30"/>
        <v>131.73099032961224</v>
      </c>
      <c r="H38" s="6">
        <f t="shared" si="31"/>
        <v>879.40099276057435</v>
      </c>
      <c r="I38" s="6">
        <f t="shared" si="32"/>
        <v>7.513587666447779</v>
      </c>
      <c r="J38" s="6">
        <f t="shared" si="33"/>
        <v>0</v>
      </c>
      <c r="K38" s="6">
        <f t="shared" si="34"/>
        <v>0</v>
      </c>
      <c r="L38" s="6">
        <f t="shared" si="35"/>
        <v>0</v>
      </c>
      <c r="M38" s="6">
        <f t="shared" si="36"/>
        <v>0</v>
      </c>
      <c r="N38" s="6">
        <f t="shared" si="37"/>
        <v>0</v>
      </c>
      <c r="O38" s="6">
        <f t="shared" si="38"/>
        <v>9.5181657403379763E-2</v>
      </c>
      <c r="P38" s="6">
        <f t="shared" si="39"/>
        <v>0.6038775732494065</v>
      </c>
      <c r="Q38" s="6">
        <f t="shared" si="40"/>
        <v>3.8917584992017869E-2</v>
      </c>
      <c r="R38" s="6">
        <f t="shared" si="41"/>
        <v>0.2598034281241654</v>
      </c>
      <c r="S38" s="6">
        <f t="shared" si="42"/>
        <v>2.2197562310303735E-3</v>
      </c>
      <c r="T38" s="6">
        <f t="shared" si="43"/>
        <v>0</v>
      </c>
      <c r="U38" s="6">
        <f t="shared" si="44"/>
        <v>0</v>
      </c>
      <c r="V38" s="6">
        <f t="shared" si="45"/>
        <v>0</v>
      </c>
      <c r="W38" s="6">
        <f t="shared" si="46"/>
        <v>0</v>
      </c>
      <c r="X38" s="6">
        <f t="shared" si="47"/>
        <v>0</v>
      </c>
      <c r="Y38" s="7">
        <f t="shared" si="48"/>
        <v>2.6038775732494064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>
        <v>18</v>
      </c>
      <c r="AU38" t="s">
        <v>447</v>
      </c>
      <c r="AV38" s="6"/>
      <c r="AW38" s="6"/>
      <c r="AX38" s="6"/>
      <c r="AY38" s="6"/>
      <c r="AZ38" s="6"/>
      <c r="BA38" s="6">
        <f t="shared" si="18"/>
        <v>36</v>
      </c>
      <c r="BB38" s="6">
        <f t="shared" si="11"/>
        <v>0</v>
      </c>
      <c r="BC38" s="6"/>
      <c r="BD38" s="6"/>
      <c r="BE38">
        <v>18</v>
      </c>
      <c r="BF38" t="s">
        <v>450</v>
      </c>
      <c r="BG38">
        <f>SUMIFS('Pres Converted'!$N$2:$N$10000,'Pres Converted'!$E$2:$E$10000,$BF38,'Pres Converted'!$D$2:$D$10000,"ED",'Pres Converted'!$C$2:$C$10000,$BE38)</f>
        <v>883</v>
      </c>
      <c r="BH38">
        <f>SUMIFS('Pres Converted'!I$2:I$10000,'Pres Converted'!$E$2:$E$10000,$BF38,'Pres Converted'!$D$2:$D$10000,"ED",'Pres Converted'!$C$2:$C$10000,$BE38)</f>
        <v>79</v>
      </c>
      <c r="BI38">
        <f>SUMIFS('Pres Converted'!J$2:J$10000,'Pres Converted'!$E$2:$E$10000,$BF38,'Pres Converted'!$D$2:$D$10000,"ED",'Pres Converted'!$C$2:$C$10000,$BE38)</f>
        <v>425</v>
      </c>
      <c r="BJ38">
        <f>SUMIFS('Pres Converted'!K$2:K$10000,'Pres Converted'!$E$2:$E$10000,$BF38,'Pres Converted'!$D$2:$D$10000,"ED",'Pres Converted'!$C$2:$C$10000,$BE38)</f>
        <v>46</v>
      </c>
      <c r="BK38">
        <f>SUMIFS('Pres Converted'!L$2:L$10000,'Pres Converted'!$E$2:$E$10000,$BF38,'Pres Converted'!$D$2:$D$10000,"ED",'Pres Converted'!$C$2:$C$10000,$BE38)</f>
        <v>333</v>
      </c>
      <c r="BL38">
        <f>SUMIFS('Pres Converted'!M$2:M$10000,'Pres Converted'!$E$2:$E$10000,$BF38,'Pres Converted'!$D$2:$D$10000,"ED",'Pres Converted'!$C$2:$C$10000,$BE38)</f>
        <v>0</v>
      </c>
      <c r="BR38">
        <f>BG38/SUMIF('By HD'!$A$3:$A$42,$BE38,'By HD'!$B$3:$B$42)</f>
        <v>0.41572504708097929</v>
      </c>
      <c r="BS38">
        <f>$BR38*SUMIF('By HD'!$A$3:$A$42,$BE38,'By HD'!W$3:W$42)</f>
        <v>65.684557438794727</v>
      </c>
      <c r="BT38">
        <f>$BR38*SUMIF('By HD'!$A$3:$A$42,$BE38,'By HD'!X$3:X$42)</f>
        <v>7.4830508474576272</v>
      </c>
      <c r="BU38">
        <f>$BR38*SUMIF('By HD'!$A$3:$A$42,$BE38,'By HD'!Y$3:Y$42)</f>
        <v>20.370527306967986</v>
      </c>
      <c r="BV38">
        <f>$BR38*SUMIF('By HD'!$A$3:$A$42,$BE38,'By HD'!Z$3:Z$42)</f>
        <v>5.8201506591337102</v>
      </c>
      <c r="BW38">
        <f>$BR38*SUMIF('By HD'!$A$3:$A$42,$BE38,'By HD'!AA$3:AA$42)</f>
        <v>31.595103578154426</v>
      </c>
      <c r="BX38">
        <f>$BR38*SUMIF('By HD'!$A$3:$A$42,$BE38,'By HD'!AB$3:AB$42)</f>
        <v>0.41572504708097929</v>
      </c>
      <c r="CD38">
        <f>$BR38*SUMIF('By HD'!$A$3:$A$42,$BE38,'By HD'!AR$3:AR$42)</f>
        <v>43.235404896421848</v>
      </c>
      <c r="CE38">
        <f>$BR38*SUMIF('By HD'!$A$3:$A$42,$BE38,'By HD'!AS$3:AS$42)</f>
        <v>3.3258003766478343</v>
      </c>
      <c r="CF38">
        <f>$BR38*SUMIF('By HD'!$A$3:$A$42,$BE38,'By HD'!AT$3:AT$42)</f>
        <v>18.707627118644069</v>
      </c>
      <c r="CG38">
        <f>$BR38*SUMIF('By HD'!$A$3:$A$42,$BE38,'By HD'!AU$3:AU$42)</f>
        <v>1.2471751412429379</v>
      </c>
      <c r="CH38">
        <f>$BR38*SUMIF('By HD'!$A$3:$A$42,$BE38,'By HD'!AV$3:AV$42)</f>
        <v>19.954802259887007</v>
      </c>
      <c r="CI38">
        <f>$BR38*SUMIF('By HD'!$A$3:$A$42,$BE38,'By HD'!AW$3:AW$42)</f>
        <v>0</v>
      </c>
      <c r="CO38">
        <f t="shared" si="20"/>
        <v>991.91996233521661</v>
      </c>
      <c r="CP38">
        <f t="shared" si="21"/>
        <v>89.808851224105467</v>
      </c>
      <c r="CQ38">
        <f t="shared" si="22"/>
        <v>464.07815442561207</v>
      </c>
      <c r="CR38">
        <f t="shared" si="23"/>
        <v>53.067325800376651</v>
      </c>
      <c r="CS38">
        <f t="shared" si="24"/>
        <v>384.54990583804141</v>
      </c>
      <c r="CT38">
        <f t="shared" si="25"/>
        <v>0.41572504708097929</v>
      </c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</row>
    <row r="39" spans="1:149" x14ac:dyDescent="0.3">
      <c r="A39" t="s">
        <v>479</v>
      </c>
      <c r="B39" t="s">
        <v>448</v>
      </c>
      <c r="C39" t="s">
        <v>448</v>
      </c>
      <c r="D39" s="6">
        <f t="shared" si="27"/>
        <v>395.4890198178897</v>
      </c>
      <c r="E39" s="6">
        <f t="shared" si="28"/>
        <v>37.131226566684518</v>
      </c>
      <c r="F39" s="6">
        <f t="shared" si="29"/>
        <v>131.46973754686664</v>
      </c>
      <c r="G39" s="6">
        <f t="shared" si="30"/>
        <v>27.882163899303695</v>
      </c>
      <c r="H39" s="6">
        <f t="shared" si="31"/>
        <v>198.65988216389931</v>
      </c>
      <c r="I39" s="6">
        <f t="shared" si="32"/>
        <v>0.34600964113551153</v>
      </c>
      <c r="J39" s="6">
        <f t="shared" si="33"/>
        <v>0</v>
      </c>
      <c r="K39" s="6">
        <f t="shared" si="34"/>
        <v>0</v>
      </c>
      <c r="L39" s="6">
        <f t="shared" si="35"/>
        <v>0</v>
      </c>
      <c r="M39" s="6">
        <f t="shared" si="36"/>
        <v>0</v>
      </c>
      <c r="N39" s="6">
        <f t="shared" si="37"/>
        <v>0</v>
      </c>
      <c r="O39" s="6">
        <f t="shared" si="38"/>
        <v>9.3886870952276463E-2</v>
      </c>
      <c r="P39" s="6">
        <f t="shared" si="39"/>
        <v>0.33242323037793647</v>
      </c>
      <c r="Q39" s="6">
        <f t="shared" si="40"/>
        <v>7.0500475366275808E-2</v>
      </c>
      <c r="R39" s="6">
        <f t="shared" si="41"/>
        <v>0.50231453266484105</v>
      </c>
      <c r="S39" s="6">
        <f t="shared" si="42"/>
        <v>8.7489063867016614E-4</v>
      </c>
      <c r="T39" s="6">
        <f t="shared" si="43"/>
        <v>0</v>
      </c>
      <c r="U39" s="6">
        <f t="shared" si="44"/>
        <v>0</v>
      </c>
      <c r="V39" s="6">
        <f t="shared" si="45"/>
        <v>0</v>
      </c>
      <c r="W39" s="6">
        <f t="shared" si="46"/>
        <v>0</v>
      </c>
      <c r="X39" s="6">
        <f t="shared" si="47"/>
        <v>0</v>
      </c>
      <c r="Y39" s="7">
        <f t="shared" si="48"/>
        <v>0.50231453266484105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>
        <v>19</v>
      </c>
      <c r="AU39" t="s">
        <v>450</v>
      </c>
      <c r="AV39" s="6"/>
      <c r="AW39" s="6"/>
      <c r="AX39" s="6"/>
      <c r="AY39" s="6"/>
      <c r="AZ39" s="6"/>
      <c r="BA39" s="6">
        <f t="shared" si="18"/>
        <v>37</v>
      </c>
      <c r="BB39" s="6">
        <f t="shared" si="11"/>
        <v>0</v>
      </c>
      <c r="BC39" s="6"/>
      <c r="BD39" s="6"/>
      <c r="BE39">
        <v>18</v>
      </c>
      <c r="BF39" t="s">
        <v>447</v>
      </c>
      <c r="BG39">
        <f>SUMIFS('Pres Converted'!$N$2:$N$10000,'Pres Converted'!$E$2:$E$10000,$BF39,'Pres Converted'!$D$2:$D$10000,"ED",'Pres Converted'!$C$2:$C$10000,$BE39)</f>
        <v>92</v>
      </c>
      <c r="BH39">
        <f>SUMIFS('Pres Converted'!I$2:I$10000,'Pres Converted'!$E$2:$E$10000,$BF39,'Pres Converted'!$D$2:$D$10000,"ED",'Pres Converted'!$C$2:$C$10000,$BE39)</f>
        <v>11</v>
      </c>
      <c r="BI39">
        <f>SUMIFS('Pres Converted'!J$2:J$10000,'Pres Converted'!$E$2:$E$10000,$BF39,'Pres Converted'!$D$2:$D$10000,"ED",'Pres Converted'!$C$2:$C$10000,$BE39)</f>
        <v>42</v>
      </c>
      <c r="BJ39">
        <f>SUMIFS('Pres Converted'!K$2:K$10000,'Pres Converted'!$E$2:$E$10000,$BF39,'Pres Converted'!$D$2:$D$10000,"ED",'Pres Converted'!$C$2:$C$10000,$BE39)</f>
        <v>2</v>
      </c>
      <c r="BK39">
        <f>SUMIFS('Pres Converted'!L$2:L$10000,'Pres Converted'!$E$2:$E$10000,$BF39,'Pres Converted'!$D$2:$D$10000,"ED",'Pres Converted'!$C$2:$C$10000,$BE39)</f>
        <v>37</v>
      </c>
      <c r="BL39">
        <f>SUMIFS('Pres Converted'!M$2:M$10000,'Pres Converted'!$E$2:$E$10000,$BF39,'Pres Converted'!$D$2:$D$10000,"ED",'Pres Converted'!$C$2:$C$10000,$BE39)</f>
        <v>0</v>
      </c>
      <c r="BR39">
        <f>BG39/SUMIF('By HD'!$A$3:$A$42,$BE39,'By HD'!$B$3:$B$42)</f>
        <v>4.3314500941619587E-2</v>
      </c>
      <c r="BS39">
        <f>$BR39*SUMIF('By HD'!$A$3:$A$42,$BE39,'By HD'!W$3:W$42)</f>
        <v>6.8436911487758945</v>
      </c>
      <c r="BT39">
        <f>$BR39*SUMIF('By HD'!$A$3:$A$42,$BE39,'By HD'!X$3:X$42)</f>
        <v>0.77966101694915257</v>
      </c>
      <c r="BU39">
        <f>$BR39*SUMIF('By HD'!$A$3:$A$42,$BE39,'By HD'!Y$3:Y$42)</f>
        <v>2.1224105461393599</v>
      </c>
      <c r="BV39">
        <f>$BR39*SUMIF('By HD'!$A$3:$A$42,$BE39,'By HD'!Z$3:Z$42)</f>
        <v>0.6064030131826742</v>
      </c>
      <c r="BW39">
        <f>$BR39*SUMIF('By HD'!$A$3:$A$42,$BE39,'By HD'!AA$3:AA$42)</f>
        <v>3.2919020715630887</v>
      </c>
      <c r="BX39">
        <f>$BR39*SUMIF('By HD'!$A$3:$A$42,$BE39,'By HD'!AB$3:AB$42)</f>
        <v>4.3314500941619587E-2</v>
      </c>
      <c r="CD39">
        <f>$BR39*SUMIF('By HD'!$A$3:$A$42,$BE39,'By HD'!AR$3:AR$42)</f>
        <v>4.5047080979284368</v>
      </c>
      <c r="CE39">
        <f>$BR39*SUMIF('By HD'!$A$3:$A$42,$BE39,'By HD'!AS$3:AS$42)</f>
        <v>0.34651600753295669</v>
      </c>
      <c r="CF39">
        <f>$BR39*SUMIF('By HD'!$A$3:$A$42,$BE39,'By HD'!AT$3:AT$42)</f>
        <v>1.9491525423728815</v>
      </c>
      <c r="CG39">
        <f>$BR39*SUMIF('By HD'!$A$3:$A$42,$BE39,'By HD'!AU$3:AU$42)</f>
        <v>0.12994350282485875</v>
      </c>
      <c r="CH39">
        <f>$BR39*SUMIF('By HD'!$A$3:$A$42,$BE39,'By HD'!AV$3:AV$42)</f>
        <v>2.0790960451977401</v>
      </c>
      <c r="CI39">
        <f>$BR39*SUMIF('By HD'!$A$3:$A$42,$BE39,'By HD'!AW$3:AW$42)</f>
        <v>0</v>
      </c>
      <c r="CO39">
        <f t="shared" si="20"/>
        <v>103.34839924670433</v>
      </c>
      <c r="CP39">
        <f t="shared" si="21"/>
        <v>12.126177024482109</v>
      </c>
      <c r="CQ39">
        <f t="shared" si="22"/>
        <v>46.071563088512242</v>
      </c>
      <c r="CR39">
        <f t="shared" si="23"/>
        <v>2.7363465160075329</v>
      </c>
      <c r="CS39">
        <f t="shared" si="24"/>
        <v>42.37099811676083</v>
      </c>
      <c r="CT39">
        <f t="shared" si="25"/>
        <v>4.3314500941619587E-2</v>
      </c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</row>
    <row r="40" spans="1:149" x14ac:dyDescent="0.3">
      <c r="A40" t="s">
        <v>480</v>
      </c>
      <c r="B40" t="s">
        <v>451</v>
      </c>
      <c r="C40" t="s">
        <v>451</v>
      </c>
      <c r="D40" s="6">
        <f t="shared" si="27"/>
        <v>825.09662261380322</v>
      </c>
      <c r="E40" s="6">
        <f t="shared" si="28"/>
        <v>53.798237885462555</v>
      </c>
      <c r="F40" s="6">
        <f t="shared" si="29"/>
        <v>182.41439060205579</v>
      </c>
      <c r="G40" s="6">
        <f t="shared" si="30"/>
        <v>146.99177679882524</v>
      </c>
      <c r="H40" s="6">
        <f t="shared" si="31"/>
        <v>438.8922173274596</v>
      </c>
      <c r="I40" s="6">
        <f t="shared" si="32"/>
        <v>3</v>
      </c>
      <c r="J40" s="6">
        <f t="shared" si="33"/>
        <v>0</v>
      </c>
      <c r="K40" s="6">
        <f t="shared" si="34"/>
        <v>0</v>
      </c>
      <c r="L40" s="6">
        <f t="shared" si="35"/>
        <v>0</v>
      </c>
      <c r="M40" s="6">
        <f t="shared" si="36"/>
        <v>0</v>
      </c>
      <c r="N40" s="6">
        <f t="shared" si="37"/>
        <v>0</v>
      </c>
      <c r="O40" s="6">
        <f t="shared" si="38"/>
        <v>6.520234892616146E-2</v>
      </c>
      <c r="P40" s="6">
        <f t="shared" si="39"/>
        <v>0.22108245943873792</v>
      </c>
      <c r="Q40" s="6">
        <f t="shared" si="40"/>
        <v>0.17815098592110779</v>
      </c>
      <c r="R40" s="6">
        <f t="shared" si="41"/>
        <v>0.53192826791255521</v>
      </c>
      <c r="S40" s="6">
        <f t="shared" si="42"/>
        <v>3.6359378014375748E-3</v>
      </c>
      <c r="T40" s="6">
        <f t="shared" si="43"/>
        <v>0</v>
      </c>
      <c r="U40" s="6">
        <f t="shared" si="44"/>
        <v>0</v>
      </c>
      <c r="V40" s="6">
        <f t="shared" si="45"/>
        <v>0</v>
      </c>
      <c r="W40" s="6">
        <f t="shared" si="46"/>
        <v>0</v>
      </c>
      <c r="X40" s="6">
        <f t="shared" si="47"/>
        <v>0</v>
      </c>
      <c r="Y40" s="7">
        <f t="shared" si="48"/>
        <v>0.53192826791255521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>
        <v>19</v>
      </c>
      <c r="AU40" t="s">
        <v>451</v>
      </c>
      <c r="AV40" s="6"/>
      <c r="AW40" s="6"/>
      <c r="AX40" s="6"/>
      <c r="AY40" s="6"/>
      <c r="AZ40" s="6"/>
      <c r="BA40" s="6">
        <f t="shared" si="18"/>
        <v>38</v>
      </c>
      <c r="BB40" s="6">
        <f t="shared" si="11"/>
        <v>0</v>
      </c>
      <c r="BC40" s="6"/>
      <c r="BD40" s="6"/>
      <c r="BE40">
        <v>19</v>
      </c>
      <c r="BF40" t="s">
        <v>450</v>
      </c>
      <c r="BG40">
        <f>SUMIFS('Pres Converted'!$N$2:$N$10000,'Pres Converted'!$E$2:$E$10000,$BF40,'Pres Converted'!$D$2:$D$10000,"ED",'Pres Converted'!$C$2:$C$10000,$BE40)</f>
        <v>1047</v>
      </c>
      <c r="BH40">
        <f>SUMIFS('Pres Converted'!I$2:I$10000,'Pres Converted'!$E$2:$E$10000,$BF40,'Pres Converted'!$D$2:$D$10000,"ED",'Pres Converted'!$C$2:$C$10000,$BE40)</f>
        <v>76</v>
      </c>
      <c r="BI40">
        <f>SUMIFS('Pres Converted'!J$2:J$10000,'Pres Converted'!$E$2:$E$10000,$BF40,'Pres Converted'!$D$2:$D$10000,"ED",'Pres Converted'!$C$2:$C$10000,$BE40)</f>
        <v>449</v>
      </c>
      <c r="BJ40">
        <f>SUMIFS('Pres Converted'!K$2:K$10000,'Pres Converted'!$E$2:$E$10000,$BF40,'Pres Converted'!$D$2:$D$10000,"ED",'Pres Converted'!$C$2:$C$10000,$BE40)</f>
        <v>108</v>
      </c>
      <c r="BK40">
        <f>SUMIFS('Pres Converted'!L$2:L$10000,'Pres Converted'!$E$2:$E$10000,$BF40,'Pres Converted'!$D$2:$D$10000,"ED",'Pres Converted'!$C$2:$C$10000,$BE40)</f>
        <v>408</v>
      </c>
      <c r="BL40">
        <f>SUMIFS('Pres Converted'!M$2:M$10000,'Pres Converted'!$E$2:$E$10000,$BF40,'Pres Converted'!$D$2:$D$10000,"ED",'Pres Converted'!$C$2:$C$10000,$BE40)</f>
        <v>6</v>
      </c>
      <c r="BR40">
        <f>BG40/SUMIF('By HD'!$A$3:$A$42,$BE40,'By HD'!$B$3:$B$42)</f>
        <v>0.30748898678414099</v>
      </c>
      <c r="BS40">
        <f>$BR40*SUMIF('By HD'!$A$3:$A$42,$BE40,'By HD'!W$3:W$42)</f>
        <v>225.38942731277535</v>
      </c>
      <c r="BT40">
        <f>$BR40*SUMIF('By HD'!$A$3:$A$42,$BE40,'By HD'!X$3:X$42)</f>
        <v>16.911894273127754</v>
      </c>
      <c r="BU40">
        <f>$BR40*SUMIF('By HD'!$A$3:$A$42,$BE40,'By HD'!Y$3:Y$42)</f>
        <v>66.110132158590318</v>
      </c>
      <c r="BV40">
        <f>$BR40*SUMIF('By HD'!$A$3:$A$42,$BE40,'By HD'!Z$3:Z$42)</f>
        <v>30.748898678414101</v>
      </c>
      <c r="BW40">
        <f>$BR40*SUMIF('By HD'!$A$3:$A$42,$BE40,'By HD'!AA$3:AA$42)</f>
        <v>111.61850220264319</v>
      </c>
      <c r="BX40">
        <f>$BR40*SUMIF('By HD'!$A$3:$A$42,$BE40,'By HD'!AB$3:AB$42)</f>
        <v>0</v>
      </c>
      <c r="CD40">
        <f>$BR40*SUMIF('By HD'!$A$3:$A$42,$BE40,'By HD'!AR$3:AR$42)</f>
        <v>64.880176211453744</v>
      </c>
      <c r="CE40">
        <f>$BR40*SUMIF('By HD'!$A$3:$A$42,$BE40,'By HD'!AS$3:AS$42)</f>
        <v>7.0722466960352426</v>
      </c>
      <c r="CF40">
        <f>$BR40*SUMIF('By HD'!$A$3:$A$42,$BE40,'By HD'!AT$3:AT$42)</f>
        <v>17.219383259911897</v>
      </c>
      <c r="CG40">
        <f>$BR40*SUMIF('By HD'!$A$3:$A$42,$BE40,'By HD'!AU$3:AU$42)</f>
        <v>11.377092511013217</v>
      </c>
      <c r="CH40">
        <f>$BR40*SUMIF('By HD'!$A$3:$A$42,$BE40,'By HD'!AV$3:AV$42)</f>
        <v>29.211453744493394</v>
      </c>
      <c r="CI40">
        <f>$BR40*SUMIF('By HD'!$A$3:$A$42,$BE40,'By HD'!AW$3:AW$42)</f>
        <v>0</v>
      </c>
      <c r="CO40">
        <f t="shared" si="20"/>
        <v>1337.2696035242291</v>
      </c>
      <c r="CP40">
        <f t="shared" si="21"/>
        <v>99.984140969162993</v>
      </c>
      <c r="CQ40">
        <f t="shared" si="22"/>
        <v>532.32951541850218</v>
      </c>
      <c r="CR40">
        <f t="shared" si="23"/>
        <v>150.12599118942731</v>
      </c>
      <c r="CS40">
        <f t="shared" si="24"/>
        <v>548.82995594713657</v>
      </c>
      <c r="CT40">
        <f t="shared" si="25"/>
        <v>6</v>
      </c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</row>
    <row r="41" spans="1:149" x14ac:dyDescent="0.3">
      <c r="A41" t="s">
        <v>481</v>
      </c>
      <c r="B41" t="s">
        <v>234</v>
      </c>
      <c r="C41" t="s">
        <v>234</v>
      </c>
      <c r="D41" s="6">
        <f t="shared" si="27"/>
        <v>1026.0674879485805</v>
      </c>
      <c r="E41" s="6">
        <f t="shared" si="28"/>
        <v>106.09587573647563</v>
      </c>
      <c r="F41" s="6">
        <f t="shared" si="29"/>
        <v>478.67380824852705</v>
      </c>
      <c r="G41" s="6">
        <f t="shared" si="30"/>
        <v>58.260846277450455</v>
      </c>
      <c r="H41" s="6">
        <f t="shared" si="31"/>
        <v>380.13926084627747</v>
      </c>
      <c r="I41" s="6">
        <f t="shared" si="32"/>
        <v>2.8976968398500267</v>
      </c>
      <c r="J41" s="6">
        <f t="shared" si="33"/>
        <v>0</v>
      </c>
      <c r="K41" s="6">
        <f t="shared" si="34"/>
        <v>0</v>
      </c>
      <c r="L41" s="6">
        <f t="shared" si="35"/>
        <v>0</v>
      </c>
      <c r="M41" s="6">
        <f t="shared" si="36"/>
        <v>0</v>
      </c>
      <c r="N41" s="6">
        <f t="shared" si="37"/>
        <v>0</v>
      </c>
      <c r="O41" s="6">
        <f t="shared" si="38"/>
        <v>0.10340048484392914</v>
      </c>
      <c r="P41" s="6">
        <f t="shared" si="39"/>
        <v>0.46651298659266643</v>
      </c>
      <c r="Q41" s="6">
        <f t="shared" si="40"/>
        <v>5.6780715656366346E-2</v>
      </c>
      <c r="R41" s="6">
        <f t="shared" si="41"/>
        <v>0.37048173274283441</v>
      </c>
      <c r="S41" s="6">
        <f t="shared" si="42"/>
        <v>2.8240801642038186E-3</v>
      </c>
      <c r="T41" s="6">
        <f t="shared" si="43"/>
        <v>0</v>
      </c>
      <c r="U41" s="6">
        <f t="shared" si="44"/>
        <v>0</v>
      </c>
      <c r="V41" s="6">
        <f t="shared" si="45"/>
        <v>0</v>
      </c>
      <c r="W41" s="6">
        <f t="shared" si="46"/>
        <v>0</v>
      </c>
      <c r="X41" s="6">
        <f t="shared" si="47"/>
        <v>0</v>
      </c>
      <c r="Y41" s="7">
        <f t="shared" si="48"/>
        <v>2.4665129865926665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>
        <v>19</v>
      </c>
      <c r="AU41" t="s">
        <v>452</v>
      </c>
      <c r="AV41" s="6"/>
      <c r="AW41" s="6"/>
      <c r="AX41" s="6"/>
      <c r="AY41" s="6"/>
      <c r="AZ41" s="6"/>
      <c r="BA41" s="6">
        <f t="shared" si="18"/>
        <v>39</v>
      </c>
      <c r="BB41" s="6">
        <f t="shared" si="11"/>
        <v>0</v>
      </c>
      <c r="BC41" s="6"/>
      <c r="BD41" s="6"/>
      <c r="BE41">
        <v>19</v>
      </c>
      <c r="BF41" t="s">
        <v>451</v>
      </c>
      <c r="BG41">
        <f>SUMIFS('Pres Converted'!$N$2:$N$10000,'Pres Converted'!$E$2:$E$10000,$BF41,'Pres Converted'!$D$2:$D$10000,"ED",'Pres Converted'!$C$2:$C$10000,$BE41)</f>
        <v>646</v>
      </c>
      <c r="BH41">
        <f>SUMIFS('Pres Converted'!I$2:I$10000,'Pres Converted'!$E$2:$E$10000,$BF41,'Pres Converted'!$D$2:$D$10000,"ED",'Pres Converted'!$C$2:$C$10000,$BE41)</f>
        <v>39</v>
      </c>
      <c r="BI41">
        <f>SUMIFS('Pres Converted'!J$2:J$10000,'Pres Converted'!$E$2:$E$10000,$BF41,'Pres Converted'!$D$2:$D$10000,"ED",'Pres Converted'!$C$2:$C$10000,$BE41)</f>
        <v>131</v>
      </c>
      <c r="BJ41">
        <f>SUMIFS('Pres Converted'!K$2:K$10000,'Pres Converted'!$E$2:$E$10000,$BF41,'Pres Converted'!$D$2:$D$10000,"ED",'Pres Converted'!$C$2:$C$10000,$BE41)</f>
        <v>121</v>
      </c>
      <c r="BK41">
        <f>SUMIFS('Pres Converted'!L$2:L$10000,'Pres Converted'!$E$2:$E$10000,$BF41,'Pres Converted'!$D$2:$D$10000,"ED",'Pres Converted'!$C$2:$C$10000,$BE41)</f>
        <v>352</v>
      </c>
      <c r="BL41">
        <f>SUMIFS('Pres Converted'!M$2:M$10000,'Pres Converted'!$E$2:$E$10000,$BF41,'Pres Converted'!$D$2:$D$10000,"ED",'Pres Converted'!$C$2:$C$10000,$BE41)</f>
        <v>3</v>
      </c>
      <c r="BR41">
        <f>BG41/SUMIF('By HD'!$A$3:$A$42,$BE41,'By HD'!$B$3:$B$42)</f>
        <v>0.18972099853157121</v>
      </c>
      <c r="BS41">
        <f>$BR41*SUMIF('By HD'!$A$3:$A$42,$BE41,'By HD'!W$3:W$42)</f>
        <v>139.0654919236417</v>
      </c>
      <c r="BT41">
        <f>$BR41*SUMIF('By HD'!$A$3:$A$42,$BE41,'By HD'!X$3:X$42)</f>
        <v>10.434654919236417</v>
      </c>
      <c r="BU41">
        <f>$BR41*SUMIF('By HD'!$A$3:$A$42,$BE41,'By HD'!Y$3:Y$42)</f>
        <v>40.790014684287812</v>
      </c>
      <c r="BV41">
        <f>$BR41*SUMIF('By HD'!$A$3:$A$42,$BE41,'By HD'!Z$3:Z$42)</f>
        <v>18.972099853157122</v>
      </c>
      <c r="BW41">
        <f>$BR41*SUMIF('By HD'!$A$3:$A$42,$BE41,'By HD'!AA$3:AA$42)</f>
        <v>68.868722466960349</v>
      </c>
      <c r="BX41">
        <f>$BR41*SUMIF('By HD'!$A$3:$A$42,$BE41,'By HD'!AB$3:AB$42)</f>
        <v>0</v>
      </c>
      <c r="CD41">
        <f>$BR41*SUMIF('By HD'!$A$3:$A$42,$BE41,'By HD'!AR$3:AR$42)</f>
        <v>40.031130690161525</v>
      </c>
      <c r="CE41">
        <f>$BR41*SUMIF('By HD'!$A$3:$A$42,$BE41,'By HD'!AS$3:AS$42)</f>
        <v>4.3635829662261374</v>
      </c>
      <c r="CF41">
        <f>$BR41*SUMIF('By HD'!$A$3:$A$42,$BE41,'By HD'!AT$3:AT$42)</f>
        <v>10.624375917767988</v>
      </c>
      <c r="CG41">
        <f>$BR41*SUMIF('By HD'!$A$3:$A$42,$BE41,'By HD'!AU$3:AU$42)</f>
        <v>7.0196769456681345</v>
      </c>
      <c r="CH41">
        <f>$BR41*SUMIF('By HD'!$A$3:$A$42,$BE41,'By HD'!AV$3:AV$42)</f>
        <v>18.023494860499266</v>
      </c>
      <c r="CI41">
        <f>$BR41*SUMIF('By HD'!$A$3:$A$42,$BE41,'By HD'!AW$3:AW$42)</f>
        <v>0</v>
      </c>
      <c r="CO41">
        <f t="shared" si="20"/>
        <v>825.09662261380322</v>
      </c>
      <c r="CP41">
        <f t="shared" si="21"/>
        <v>53.798237885462555</v>
      </c>
      <c r="CQ41">
        <f t="shared" si="22"/>
        <v>182.41439060205579</v>
      </c>
      <c r="CR41">
        <f t="shared" si="23"/>
        <v>146.99177679882524</v>
      </c>
      <c r="CS41">
        <f t="shared" si="24"/>
        <v>438.8922173274596</v>
      </c>
      <c r="CT41">
        <f t="shared" si="25"/>
        <v>3</v>
      </c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</row>
    <row r="42" spans="1:149" x14ac:dyDescent="0.3">
      <c r="A42" t="s">
        <v>482</v>
      </c>
      <c r="B42" t="s">
        <v>483</v>
      </c>
      <c r="C42" t="s">
        <v>453</v>
      </c>
      <c r="D42" s="6">
        <f t="shared" si="27"/>
        <v>22881.408048403773</v>
      </c>
      <c r="E42" s="6">
        <f t="shared" si="28"/>
        <v>1295.4455892079441</v>
      </c>
      <c r="F42" s="6">
        <f t="shared" si="29"/>
        <v>5294.2063575489919</v>
      </c>
      <c r="G42" s="6">
        <f t="shared" si="30"/>
        <v>4480.2519948791705</v>
      </c>
      <c r="H42" s="6">
        <f t="shared" si="31"/>
        <v>11601.9276821079</v>
      </c>
      <c r="I42" s="6">
        <f t="shared" si="32"/>
        <v>209.57642465976249</v>
      </c>
      <c r="J42" s="6">
        <f t="shared" si="33"/>
        <v>0</v>
      </c>
      <c r="K42" s="6">
        <f t="shared" si="34"/>
        <v>0</v>
      </c>
      <c r="L42" s="6">
        <f t="shared" si="35"/>
        <v>0</v>
      </c>
      <c r="M42" s="6">
        <f t="shared" si="36"/>
        <v>0</v>
      </c>
      <c r="N42" s="6">
        <f t="shared" si="37"/>
        <v>0</v>
      </c>
      <c r="O42" s="6">
        <f t="shared" si="38"/>
        <v>5.6615641243210793E-2</v>
      </c>
      <c r="P42" s="6">
        <f t="shared" si="39"/>
        <v>0.23137589899841501</v>
      </c>
      <c r="Q42" s="6">
        <f t="shared" si="40"/>
        <v>0.19580315972695206</v>
      </c>
      <c r="R42" s="6">
        <f t="shared" si="41"/>
        <v>0.50704605492655686</v>
      </c>
      <c r="S42" s="6">
        <f t="shared" si="42"/>
        <v>9.1592451048650714E-3</v>
      </c>
      <c r="T42" s="6">
        <f t="shared" si="43"/>
        <v>0</v>
      </c>
      <c r="U42" s="6">
        <f t="shared" si="44"/>
        <v>0</v>
      </c>
      <c r="V42" s="6">
        <f t="shared" si="45"/>
        <v>0</v>
      </c>
      <c r="W42" s="6">
        <f t="shared" si="46"/>
        <v>0</v>
      </c>
      <c r="X42" s="6">
        <f t="shared" si="47"/>
        <v>0</v>
      </c>
      <c r="Y42" s="7">
        <f t="shared" si="48"/>
        <v>0.50704605492655686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>
        <v>19</v>
      </c>
      <c r="AU42" t="s">
        <v>440</v>
      </c>
      <c r="AV42" s="6"/>
      <c r="AW42" s="6"/>
      <c r="AX42" s="6"/>
      <c r="AY42" s="6"/>
      <c r="AZ42" s="6"/>
      <c r="BA42" s="6">
        <f t="shared" si="18"/>
        <v>40</v>
      </c>
      <c r="BB42" s="6">
        <f t="shared" si="11"/>
        <v>0</v>
      </c>
      <c r="BC42" s="6"/>
      <c r="BD42" s="6"/>
      <c r="BE42">
        <v>19</v>
      </c>
      <c r="BF42" t="s">
        <v>452</v>
      </c>
      <c r="BG42">
        <f>SUMIFS('Pres Converted'!$N$2:$N$10000,'Pres Converted'!$E$2:$E$10000,$BF42,'Pres Converted'!$D$2:$D$10000,"ED",'Pres Converted'!$C$2:$C$10000,$BE42)</f>
        <v>1450</v>
      </c>
      <c r="BH42">
        <f>SUMIFS('Pres Converted'!I$2:I$10000,'Pres Converted'!$E$2:$E$10000,$BF42,'Pres Converted'!$D$2:$D$10000,"ED",'Pres Converted'!$C$2:$C$10000,$BE42)</f>
        <v>70</v>
      </c>
      <c r="BI42">
        <f>SUMIFS('Pres Converted'!J$2:J$10000,'Pres Converted'!$E$2:$E$10000,$BF42,'Pres Converted'!$D$2:$D$10000,"ED",'Pres Converted'!$C$2:$C$10000,$BE42)</f>
        <v>270</v>
      </c>
      <c r="BJ42">
        <f>SUMIFS('Pres Converted'!K$2:K$10000,'Pres Converted'!$E$2:$E$10000,$BF42,'Pres Converted'!$D$2:$D$10000,"ED",'Pres Converted'!$C$2:$C$10000,$BE42)</f>
        <v>250</v>
      </c>
      <c r="BK42">
        <f>SUMIFS('Pres Converted'!L$2:L$10000,'Pres Converted'!$E$2:$E$10000,$BF42,'Pres Converted'!$D$2:$D$10000,"ED",'Pres Converted'!$C$2:$C$10000,$BE42)</f>
        <v>860</v>
      </c>
      <c r="BL42">
        <f>SUMIFS('Pres Converted'!M$2:M$10000,'Pres Converted'!$E$2:$E$10000,$BF42,'Pres Converted'!$D$2:$D$10000,"ED",'Pres Converted'!$C$2:$C$10000,$BE42)</f>
        <v>0</v>
      </c>
      <c r="BR42">
        <f>BG42/SUMIF('By HD'!$A$3:$A$42,$BE42,'By HD'!$B$3:$B$42)</f>
        <v>0.42584434654919234</v>
      </c>
      <c r="BS42">
        <f>$BR42*SUMIF('By HD'!$A$3:$A$42,$BE42,'By HD'!W$3:W$42)</f>
        <v>312.14390602055801</v>
      </c>
      <c r="BT42">
        <f>$BR42*SUMIF('By HD'!$A$3:$A$42,$BE42,'By HD'!X$3:X$42)</f>
        <v>23.421439060205579</v>
      </c>
      <c r="BU42">
        <f>$BR42*SUMIF('By HD'!$A$3:$A$42,$BE42,'By HD'!Y$3:Y$42)</f>
        <v>91.556534508076354</v>
      </c>
      <c r="BV42">
        <f>$BR42*SUMIF('By HD'!$A$3:$A$42,$BE42,'By HD'!Z$3:Z$42)</f>
        <v>42.584434654919235</v>
      </c>
      <c r="BW42">
        <f>$BR42*SUMIF('By HD'!$A$3:$A$42,$BE42,'By HD'!AA$3:AA$42)</f>
        <v>154.58149779735683</v>
      </c>
      <c r="BX42">
        <f>$BR42*SUMIF('By HD'!$A$3:$A$42,$BE42,'By HD'!AB$3:AB$42)</f>
        <v>0</v>
      </c>
      <c r="CD42">
        <f>$BR42*SUMIF('By HD'!$A$3:$A$42,$BE42,'By HD'!AR$3:AR$42)</f>
        <v>89.85315712187959</v>
      </c>
      <c r="CE42">
        <f>$BR42*SUMIF('By HD'!$A$3:$A$42,$BE42,'By HD'!AS$3:AS$42)</f>
        <v>9.7944199706314237</v>
      </c>
      <c r="CF42">
        <f>$BR42*SUMIF('By HD'!$A$3:$A$42,$BE42,'By HD'!AT$3:AT$42)</f>
        <v>23.847283406754769</v>
      </c>
      <c r="CG42">
        <f>$BR42*SUMIF('By HD'!$A$3:$A$42,$BE42,'By HD'!AU$3:AU$42)</f>
        <v>15.756240822320116</v>
      </c>
      <c r="CH42">
        <f>$BR42*SUMIF('By HD'!$A$3:$A$42,$BE42,'By HD'!AV$3:AV$42)</f>
        <v>40.455212922173274</v>
      </c>
      <c r="CI42">
        <f>$BR42*SUMIF('By HD'!$A$3:$A$42,$BE42,'By HD'!AW$3:AW$42)</f>
        <v>0</v>
      </c>
      <c r="CO42">
        <f t="shared" si="20"/>
        <v>1851.9970631424376</v>
      </c>
      <c r="CP42">
        <f t="shared" si="21"/>
        <v>103.21585903083701</v>
      </c>
      <c r="CQ42">
        <f t="shared" si="22"/>
        <v>385.40381791483111</v>
      </c>
      <c r="CR42">
        <f t="shared" si="23"/>
        <v>308.34067547723936</v>
      </c>
      <c r="CS42">
        <f t="shared" si="24"/>
        <v>1055.0367107195302</v>
      </c>
      <c r="CT42">
        <f t="shared" si="25"/>
        <v>0</v>
      </c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</row>
    <row r="43" spans="1:149" x14ac:dyDescent="0.3">
      <c r="A43" t="s">
        <v>484</v>
      </c>
      <c r="B43" t="s">
        <v>438</v>
      </c>
      <c r="C43" t="s">
        <v>438</v>
      </c>
      <c r="D43" s="6">
        <f t="shared" si="27"/>
        <v>714.92016223716519</v>
      </c>
      <c r="E43" s="6">
        <f t="shared" si="28"/>
        <v>55.16575941936172</v>
      </c>
      <c r="F43" s="6">
        <f t="shared" si="29"/>
        <v>160.79432169922083</v>
      </c>
      <c r="G43" s="6">
        <f t="shared" si="30"/>
        <v>37.142918134272605</v>
      </c>
      <c r="H43" s="6">
        <f t="shared" si="31"/>
        <v>449.01259472729214</v>
      </c>
      <c r="I43" s="6">
        <f t="shared" si="32"/>
        <v>12.804568257017825</v>
      </c>
      <c r="J43" s="6">
        <f t="shared" si="33"/>
        <v>0</v>
      </c>
      <c r="K43" s="6">
        <f t="shared" si="34"/>
        <v>0</v>
      </c>
      <c r="L43" s="6">
        <f t="shared" si="35"/>
        <v>0</v>
      </c>
      <c r="M43" s="6">
        <f t="shared" si="36"/>
        <v>0</v>
      </c>
      <c r="N43" s="6">
        <f t="shared" si="37"/>
        <v>0</v>
      </c>
      <c r="O43" s="6">
        <f t="shared" si="38"/>
        <v>7.7163524451085791E-2</v>
      </c>
      <c r="P43" s="6">
        <f t="shared" si="39"/>
        <v>0.22491227719198031</v>
      </c>
      <c r="Q43" s="6">
        <f t="shared" si="40"/>
        <v>5.1953938490198769E-2</v>
      </c>
      <c r="R43" s="6">
        <f t="shared" si="41"/>
        <v>0.62805977288739301</v>
      </c>
      <c r="S43" s="6">
        <f t="shared" si="42"/>
        <v>1.791048697934201E-2</v>
      </c>
      <c r="T43" s="6">
        <f t="shared" si="43"/>
        <v>0</v>
      </c>
      <c r="U43" s="6">
        <f t="shared" si="44"/>
        <v>0</v>
      </c>
      <c r="V43" s="6">
        <f t="shared" si="45"/>
        <v>0</v>
      </c>
      <c r="W43" s="6">
        <f t="shared" si="46"/>
        <v>0</v>
      </c>
      <c r="X43" s="6">
        <f t="shared" si="47"/>
        <v>0</v>
      </c>
      <c r="Y43" s="7">
        <f t="shared" si="48"/>
        <v>0.62805977288739301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>
        <v>19</v>
      </c>
      <c r="AU43" t="s">
        <v>453</v>
      </c>
      <c r="AV43" s="6"/>
      <c r="AW43" s="6"/>
      <c r="AX43" s="6"/>
      <c r="AY43" s="6"/>
      <c r="AZ43" s="6"/>
      <c r="BA43" s="6"/>
      <c r="BB43" s="6"/>
      <c r="BC43" s="6"/>
      <c r="BD43" s="6"/>
      <c r="BE43">
        <v>19</v>
      </c>
      <c r="BF43" t="s">
        <v>440</v>
      </c>
      <c r="BG43">
        <f>SUMIFS('Pres Converted'!$N$2:$N$10000,'Pres Converted'!$E$2:$E$10000,$BF43,'Pres Converted'!$D$2:$D$10000,"ED",'Pres Converted'!$C$2:$C$10000,$BE43)</f>
        <v>233</v>
      </c>
      <c r="BH43">
        <f>SUMIFS('Pres Converted'!I$2:I$10000,'Pres Converted'!$E$2:$E$10000,$BF43,'Pres Converted'!$D$2:$D$10000,"ED",'Pres Converted'!$C$2:$C$10000,$BE43)</f>
        <v>3</v>
      </c>
      <c r="BI43">
        <f>SUMIFS('Pres Converted'!J$2:J$10000,'Pres Converted'!$E$2:$E$10000,$BF43,'Pres Converted'!$D$2:$D$10000,"ED",'Pres Converted'!$C$2:$C$10000,$BE43)</f>
        <v>41</v>
      </c>
      <c r="BJ43">
        <f>SUMIFS('Pres Converted'!K$2:K$10000,'Pres Converted'!$E$2:$E$10000,$BF43,'Pres Converted'!$D$2:$D$10000,"ED",'Pres Converted'!$C$2:$C$10000,$BE43)</f>
        <v>27</v>
      </c>
      <c r="BK43">
        <f>SUMIFS('Pres Converted'!L$2:L$10000,'Pres Converted'!$E$2:$E$10000,$BF43,'Pres Converted'!$D$2:$D$10000,"ED",'Pres Converted'!$C$2:$C$10000,$BE43)</f>
        <v>161</v>
      </c>
      <c r="BL43">
        <f>SUMIFS('Pres Converted'!M$2:M$10000,'Pres Converted'!$E$2:$E$10000,$BF43,'Pres Converted'!$D$2:$D$10000,"ED",'Pres Converted'!$C$2:$C$10000,$BE43)</f>
        <v>1</v>
      </c>
      <c r="BR43">
        <f>BG43/SUMIF('By HD'!$A$3:$A$42,$BE43,'By HD'!$B$3:$B$42)</f>
        <v>6.8428781204111597E-2</v>
      </c>
      <c r="BS43">
        <f>$BR43*SUMIF('By HD'!$A$3:$A$42,$BE43,'By HD'!W$3:W$42)</f>
        <v>50.158296622613797</v>
      </c>
      <c r="BT43">
        <f>$BR43*SUMIF('By HD'!$A$3:$A$42,$BE43,'By HD'!X$3:X$42)</f>
        <v>3.7635829662261377</v>
      </c>
      <c r="BU43">
        <f>$BR43*SUMIF('By HD'!$A$3:$A$42,$BE43,'By HD'!Y$3:Y$42)</f>
        <v>14.712187958883993</v>
      </c>
      <c r="BV43">
        <f>$BR43*SUMIF('By HD'!$A$3:$A$42,$BE43,'By HD'!Z$3:Z$42)</f>
        <v>6.8428781204111599</v>
      </c>
      <c r="BW43">
        <f>$BR43*SUMIF('By HD'!$A$3:$A$42,$BE43,'By HD'!AA$3:AA$42)</f>
        <v>24.83964757709251</v>
      </c>
      <c r="BX43">
        <f>$BR43*SUMIF('By HD'!$A$3:$A$42,$BE43,'By HD'!AB$3:AB$42)</f>
        <v>0</v>
      </c>
      <c r="CD43">
        <f>$BR43*SUMIF('By HD'!$A$3:$A$42,$BE43,'By HD'!AR$3:AR$42)</f>
        <v>14.438472834067547</v>
      </c>
      <c r="CE43">
        <f>$BR43*SUMIF('By HD'!$A$3:$A$42,$BE43,'By HD'!AS$3:AS$42)</f>
        <v>1.5738619676945667</v>
      </c>
      <c r="CF43">
        <f>$BR43*SUMIF('By HD'!$A$3:$A$42,$BE43,'By HD'!AT$3:AT$42)</f>
        <v>3.8320117474302493</v>
      </c>
      <c r="CG43">
        <f>$BR43*SUMIF('By HD'!$A$3:$A$42,$BE43,'By HD'!AU$3:AU$42)</f>
        <v>2.5318649045521289</v>
      </c>
      <c r="CH43">
        <f>$BR43*SUMIF('By HD'!$A$3:$A$42,$BE43,'By HD'!AV$3:AV$42)</f>
        <v>6.5007342143906017</v>
      </c>
      <c r="CI43">
        <f>$BR43*SUMIF('By HD'!$A$3:$A$42,$BE43,'By HD'!AW$3:AW$42)</f>
        <v>0</v>
      </c>
      <c r="CO43">
        <f t="shared" si="20"/>
        <v>297.59676945668133</v>
      </c>
      <c r="CP43">
        <f t="shared" si="21"/>
        <v>8.337444933920704</v>
      </c>
      <c r="CQ43">
        <f t="shared" si="22"/>
        <v>59.544199706314245</v>
      </c>
      <c r="CR43">
        <f t="shared" si="23"/>
        <v>36.374743024963287</v>
      </c>
      <c r="CS43">
        <f t="shared" si="24"/>
        <v>192.34038179148311</v>
      </c>
      <c r="CT43">
        <f t="shared" si="25"/>
        <v>1</v>
      </c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</row>
    <row r="44" spans="1:149" x14ac:dyDescent="0.3">
      <c r="A44" t="s">
        <v>485</v>
      </c>
      <c r="B44" t="s">
        <v>433</v>
      </c>
      <c r="C44" t="s">
        <v>433</v>
      </c>
      <c r="D44" s="6">
        <f t="shared" si="27"/>
        <v>957.27292176679828</v>
      </c>
      <c r="E44" s="6">
        <f t="shared" si="28"/>
        <v>89.766360529316543</v>
      </c>
      <c r="F44" s="6">
        <f t="shared" si="29"/>
        <v>483.57326038323248</v>
      </c>
      <c r="G44" s="6">
        <f t="shared" si="30"/>
        <v>53.934281735572256</v>
      </c>
      <c r="H44" s="6">
        <f t="shared" si="31"/>
        <v>323.41963864566867</v>
      </c>
      <c r="I44" s="6">
        <f t="shared" si="32"/>
        <v>6.5793804730083458</v>
      </c>
      <c r="J44" s="6">
        <f t="shared" si="33"/>
        <v>0</v>
      </c>
      <c r="K44" s="6">
        <f t="shared" si="34"/>
        <v>0</v>
      </c>
      <c r="L44" s="6">
        <f t="shared" si="35"/>
        <v>0</v>
      </c>
      <c r="M44" s="6">
        <f t="shared" si="36"/>
        <v>0</v>
      </c>
      <c r="N44" s="6">
        <f t="shared" si="37"/>
        <v>0</v>
      </c>
      <c r="O44" s="6">
        <f t="shared" si="38"/>
        <v>9.3773007141619083E-2</v>
      </c>
      <c r="P44" s="6">
        <f t="shared" si="39"/>
        <v>0.50515714942685486</v>
      </c>
      <c r="Q44" s="6">
        <f t="shared" si="40"/>
        <v>5.6341593404760706E-2</v>
      </c>
      <c r="R44" s="6">
        <f t="shared" si="41"/>
        <v>0.33785520439536376</v>
      </c>
      <c r="S44" s="6">
        <f t="shared" si="42"/>
        <v>6.8730456314016076E-3</v>
      </c>
      <c r="T44" s="6">
        <f t="shared" si="43"/>
        <v>0</v>
      </c>
      <c r="U44" s="6">
        <f t="shared" si="44"/>
        <v>0</v>
      </c>
      <c r="V44" s="6">
        <f t="shared" si="45"/>
        <v>0</v>
      </c>
      <c r="W44" s="6">
        <f t="shared" si="46"/>
        <v>0</v>
      </c>
      <c r="X44" s="6">
        <f t="shared" si="47"/>
        <v>0</v>
      </c>
      <c r="Y44" s="7">
        <f t="shared" si="48"/>
        <v>2.505157149426855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>
        <v>20</v>
      </c>
      <c r="AU44" t="s">
        <v>453</v>
      </c>
      <c r="AV44" s="6"/>
      <c r="AW44" s="6"/>
      <c r="AX44" s="6"/>
      <c r="AY44" s="6"/>
      <c r="AZ44" s="6"/>
      <c r="BA44" s="6"/>
      <c r="BB44" s="6"/>
      <c r="BC44" s="6"/>
      <c r="BD44" s="6"/>
      <c r="BE44">
        <v>19</v>
      </c>
      <c r="BF44" t="s">
        <v>453</v>
      </c>
      <c r="BG44">
        <f>SUMIFS('Pres Converted'!$N$2:$N$10000,'Pres Converted'!$E$2:$E$10000,$BF44,'Pres Converted'!$D$2:$D$10000,"ED",'Pres Converted'!$C$2:$C$10000,$BE44)</f>
        <v>29</v>
      </c>
      <c r="BH44">
        <f>SUMIFS('Pres Converted'!I$2:I$10000,'Pres Converted'!$E$2:$E$10000,$BF44,'Pres Converted'!$D$2:$D$10000,"ED",'Pres Converted'!$C$2:$C$10000,$BE44)</f>
        <v>1</v>
      </c>
      <c r="BI44">
        <f>SUMIFS('Pres Converted'!J$2:J$10000,'Pres Converted'!$E$2:$E$10000,$BF44,'Pres Converted'!$D$2:$D$10000,"ED",'Pres Converted'!$C$2:$C$10000,$BE44)</f>
        <v>6</v>
      </c>
      <c r="BJ44">
        <f>SUMIFS('Pres Converted'!K$2:K$10000,'Pres Converted'!$E$2:$E$10000,$BF44,'Pres Converted'!$D$2:$D$10000,"ED",'Pres Converted'!$C$2:$C$10000,$BE44)</f>
        <v>6</v>
      </c>
      <c r="BK44">
        <f>SUMIFS('Pres Converted'!L$2:L$10000,'Pres Converted'!$E$2:$E$10000,$BF44,'Pres Converted'!$D$2:$D$10000,"ED",'Pres Converted'!$C$2:$C$10000,$BE44)</f>
        <v>16</v>
      </c>
      <c r="BL44">
        <f>SUMIFS('Pres Converted'!M$2:M$10000,'Pres Converted'!$E$2:$E$10000,$BF44,'Pres Converted'!$D$2:$D$10000,"ED",'Pres Converted'!$C$2:$C$10000,$BE44)</f>
        <v>0</v>
      </c>
      <c r="BR44">
        <f>BG44/SUMIF('By HD'!$A$3:$A$42,$BE44,'By HD'!$B$3:$B$42)</f>
        <v>8.5168869309838469E-3</v>
      </c>
      <c r="BS44">
        <f>$BR44*SUMIF('By HD'!$A$3:$A$42,$BE44,'By HD'!W$3:W$42)</f>
        <v>6.2428781204111594</v>
      </c>
      <c r="BT44">
        <f>$BR44*SUMIF('By HD'!$A$3:$A$42,$BE44,'By HD'!X$3:X$42)</f>
        <v>0.46842878120411158</v>
      </c>
      <c r="BU44">
        <f>$BR44*SUMIF('By HD'!$A$3:$A$42,$BE44,'By HD'!Y$3:Y$42)</f>
        <v>1.831130690161527</v>
      </c>
      <c r="BV44">
        <f>$BR44*SUMIF('By HD'!$A$3:$A$42,$BE44,'By HD'!Z$3:Z$42)</f>
        <v>0.85168869309838469</v>
      </c>
      <c r="BW44">
        <f>$BR44*SUMIF('By HD'!$A$3:$A$42,$BE44,'By HD'!AA$3:AA$42)</f>
        <v>3.0916299559471363</v>
      </c>
      <c r="BX44">
        <f>$BR44*SUMIF('By HD'!$A$3:$A$42,$BE44,'By HD'!AB$3:AB$42)</f>
        <v>0</v>
      </c>
      <c r="CD44">
        <f>$BR44*SUMIF('By HD'!$A$3:$A$42,$BE44,'By HD'!AR$3:AR$42)</f>
        <v>1.7970631424375916</v>
      </c>
      <c r="CE44">
        <f>$BR44*SUMIF('By HD'!$A$3:$A$42,$BE44,'By HD'!AS$3:AS$42)</f>
        <v>0.19588839941262848</v>
      </c>
      <c r="CF44">
        <f>$BR44*SUMIF('By HD'!$A$3:$A$42,$BE44,'By HD'!AT$3:AT$42)</f>
        <v>0.47694566813509542</v>
      </c>
      <c r="CG44">
        <f>$BR44*SUMIF('By HD'!$A$3:$A$42,$BE44,'By HD'!AU$3:AU$42)</f>
        <v>0.31512481644640233</v>
      </c>
      <c r="CH44">
        <f>$BR44*SUMIF('By HD'!$A$3:$A$42,$BE44,'By HD'!AV$3:AV$42)</f>
        <v>0.80910425844346545</v>
      </c>
      <c r="CI44">
        <f>$BR44*SUMIF('By HD'!$A$3:$A$42,$BE44,'By HD'!AW$3:AW$42)</f>
        <v>0</v>
      </c>
      <c r="CO44">
        <f t="shared" si="20"/>
        <v>37.03994126284875</v>
      </c>
      <c r="CP44">
        <f t="shared" si="21"/>
        <v>1.6643171806167401</v>
      </c>
      <c r="CQ44">
        <f t="shared" si="22"/>
        <v>8.3080763582966224</v>
      </c>
      <c r="CR44">
        <f t="shared" si="23"/>
        <v>7.1668135095447871</v>
      </c>
      <c r="CS44">
        <f t="shared" si="24"/>
        <v>19.900734214390603</v>
      </c>
      <c r="CT44">
        <f t="shared" si="25"/>
        <v>0</v>
      </c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</row>
    <row r="45" spans="1:149" x14ac:dyDescent="0.3">
      <c r="A45" t="s">
        <v>486</v>
      </c>
      <c r="B45" t="s">
        <v>437</v>
      </c>
      <c r="C45" t="s">
        <v>437</v>
      </c>
      <c r="D45" s="6">
        <f t="shared" si="27"/>
        <v>10268.853239406553</v>
      </c>
      <c r="E45" s="6">
        <f t="shared" si="28"/>
        <v>1179.2899989326502</v>
      </c>
      <c r="F45" s="6">
        <f t="shared" si="29"/>
        <v>3578.1366207706265</v>
      </c>
      <c r="G45" s="6">
        <f t="shared" si="30"/>
        <v>767.6891877468247</v>
      </c>
      <c r="H45" s="6">
        <f t="shared" si="31"/>
        <v>4634.8172697192867</v>
      </c>
      <c r="I45" s="6">
        <f t="shared" si="32"/>
        <v>108.92016223716512</v>
      </c>
      <c r="J45" s="6">
        <f t="shared" si="33"/>
        <v>0</v>
      </c>
      <c r="K45" s="6">
        <f t="shared" si="34"/>
        <v>0</v>
      </c>
      <c r="L45" s="6">
        <f t="shared" si="35"/>
        <v>0</v>
      </c>
      <c r="M45" s="6">
        <f t="shared" si="36"/>
        <v>0</v>
      </c>
      <c r="N45" s="6">
        <f t="shared" si="37"/>
        <v>0</v>
      </c>
      <c r="O45" s="6">
        <f t="shared" si="38"/>
        <v>0.11484145030013132</v>
      </c>
      <c r="P45" s="6">
        <f t="shared" si="39"/>
        <v>0.34844558952693827</v>
      </c>
      <c r="Q45" s="6">
        <f t="shared" si="40"/>
        <v>7.4758998872515803E-2</v>
      </c>
      <c r="R45" s="6">
        <f t="shared" si="41"/>
        <v>0.45134711361276958</v>
      </c>
      <c r="S45" s="6">
        <f t="shared" si="42"/>
        <v>1.0606847687644985E-2</v>
      </c>
      <c r="T45" s="6">
        <f t="shared" si="43"/>
        <v>0</v>
      </c>
      <c r="U45" s="6">
        <f t="shared" si="44"/>
        <v>0</v>
      </c>
      <c r="V45" s="6">
        <f t="shared" si="45"/>
        <v>0</v>
      </c>
      <c r="W45" s="6">
        <f t="shared" si="46"/>
        <v>0</v>
      </c>
      <c r="X45" s="6">
        <f t="shared" si="47"/>
        <v>0</v>
      </c>
      <c r="Y45" s="7">
        <f t="shared" si="48"/>
        <v>0.45134711361276958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>
        <v>20</v>
      </c>
      <c r="AU45" t="s">
        <v>439</v>
      </c>
      <c r="AV45" s="6"/>
      <c r="AW45" s="6"/>
      <c r="AX45" s="6"/>
      <c r="AY45" s="6"/>
      <c r="AZ45" s="6"/>
      <c r="BA45" s="6"/>
      <c r="BB45" s="6"/>
      <c r="BC45" s="6"/>
      <c r="BD45" s="6"/>
      <c r="BE45">
        <v>20</v>
      </c>
      <c r="BF45" t="s">
        <v>453</v>
      </c>
      <c r="BG45">
        <f>SUMIFS('Pres Converted'!$N$2:$N$10000,'Pres Converted'!$E$2:$E$10000,$BF45,'Pres Converted'!$D$2:$D$10000,"ED",'Pres Converted'!$C$2:$C$10000,$BE45)</f>
        <v>18319</v>
      </c>
      <c r="BH45">
        <f>SUMIFS('Pres Converted'!I$2:I$10000,'Pres Converted'!$E$2:$E$10000,$BF45,'Pres Converted'!$D$2:$D$10000,"ED",'Pres Converted'!$C$2:$C$10000,$BE45)</f>
        <v>966</v>
      </c>
      <c r="BI45">
        <f>SUMIFS('Pres Converted'!J$2:J$10000,'Pres Converted'!$E$2:$E$10000,$BF45,'Pres Converted'!$D$2:$D$10000,"ED",'Pres Converted'!$C$2:$C$10000,$BE45)</f>
        <v>4089</v>
      </c>
      <c r="BJ45">
        <f>SUMIFS('Pres Converted'!K$2:K$10000,'Pres Converted'!$E$2:$E$10000,$BF45,'Pres Converted'!$D$2:$D$10000,"ED",'Pres Converted'!$C$2:$C$10000,$BE45)</f>
        <v>3747</v>
      </c>
      <c r="BK45">
        <f>SUMIFS('Pres Converted'!L$2:L$10000,'Pres Converted'!$E$2:$E$10000,$BF45,'Pres Converted'!$D$2:$D$10000,"ED",'Pres Converted'!$C$2:$C$10000,$BE45)</f>
        <v>9370</v>
      </c>
      <c r="BL45">
        <f>SUMIFS('Pres Converted'!M$2:M$10000,'Pres Converted'!$E$2:$E$10000,$BF45,'Pres Converted'!$D$2:$D$10000,"ED",'Pres Converted'!$C$2:$C$10000,$BE45)</f>
        <v>147</v>
      </c>
      <c r="BR45">
        <f>BG45/SUMIF('By HD'!$A$3:$A$42,$BE45,'By HD'!$B$3:$B$42)</f>
        <v>0.99327658190099222</v>
      </c>
      <c r="BS45">
        <f>$BR45*SUMIF('By HD'!$A$3:$A$42,$BE45,'By HD'!W$3:W$42)</f>
        <v>3035.4532342894322</v>
      </c>
      <c r="BT45">
        <f>$BR45*SUMIF('By HD'!$A$3:$A$42,$BE45,'By HD'!X$3:X$42)</f>
        <v>230.4401670010302</v>
      </c>
      <c r="BU45">
        <f>$BR45*SUMIF('By HD'!$A$3:$A$42,$BE45,'By HD'!Y$3:Y$42)</f>
        <v>763.82969148186305</v>
      </c>
      <c r="BV45">
        <f>$BR45*SUMIF('By HD'!$A$3:$A$42,$BE45,'By HD'!Z$3:Z$42)</f>
        <v>350.62663341105025</v>
      </c>
      <c r="BW45">
        <f>$BR45*SUMIF('By HD'!$A$3:$A$42,$BE45,'By HD'!AA$3:AA$42)</f>
        <v>1648.839125955647</v>
      </c>
      <c r="BX45">
        <f>$BR45*SUMIF('By HD'!$A$3:$A$42,$BE45,'By HD'!AB$3:AB$42)</f>
        <v>41.71761643984167</v>
      </c>
      <c r="CD45">
        <f>$BR45*SUMIF('By HD'!$A$3:$A$42,$BE45,'By HD'!AR$3:AR$42)</f>
        <v>1489.9148728514883</v>
      </c>
      <c r="CE45">
        <f>$BR45*SUMIF('By HD'!$A$3:$A$42,$BE45,'By HD'!AS$3:AS$42)</f>
        <v>97.341105026297242</v>
      </c>
      <c r="CF45">
        <f>$BR45*SUMIF('By HD'!$A$3:$A$42,$BE45,'By HD'!AT$3:AT$42)</f>
        <v>433.06858970883263</v>
      </c>
      <c r="CG45">
        <f>$BR45*SUMIF('By HD'!$A$3:$A$42,$BE45,'By HD'!AU$3:AU$42)</f>
        <v>375.45854795857508</v>
      </c>
      <c r="CH45">
        <f>$BR45*SUMIF('By HD'!$A$3:$A$42,$BE45,'By HD'!AV$3:AV$42)</f>
        <v>563.18782193786262</v>
      </c>
      <c r="CI45">
        <f>$BR45*SUMIF('By HD'!$A$3:$A$42,$BE45,'By HD'!AW$3:AW$42)</f>
        <v>20.858808219920835</v>
      </c>
      <c r="CO45">
        <f t="shared" si="20"/>
        <v>22844.368107140923</v>
      </c>
      <c r="CP45">
        <f t="shared" si="21"/>
        <v>1293.7812720273273</v>
      </c>
      <c r="CQ45">
        <f t="shared" si="22"/>
        <v>5285.8982811906953</v>
      </c>
      <c r="CR45">
        <f t="shared" si="23"/>
        <v>4473.0851813696254</v>
      </c>
      <c r="CS45">
        <f t="shared" si="24"/>
        <v>11582.02694789351</v>
      </c>
      <c r="CT45">
        <f t="shared" si="25"/>
        <v>209.57642465976249</v>
      </c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</row>
    <row r="46" spans="1:149" x14ac:dyDescent="0.3">
      <c r="A46" t="s">
        <v>487</v>
      </c>
      <c r="B46" t="s">
        <v>488</v>
      </c>
      <c r="C46" t="s">
        <v>439</v>
      </c>
      <c r="D46" s="6">
        <f t="shared" si="27"/>
        <v>11585.216847826086</v>
      </c>
      <c r="E46" s="6">
        <f t="shared" si="28"/>
        <v>559.98668478260868</v>
      </c>
      <c r="F46" s="6">
        <f t="shared" si="29"/>
        <v>2159.7913043478261</v>
      </c>
      <c r="G46" s="6">
        <f t="shared" si="30"/>
        <v>1800.6228260869566</v>
      </c>
      <c r="H46" s="6">
        <f t="shared" si="31"/>
        <v>7030.569293478261</v>
      </c>
      <c r="I46" s="6">
        <f t="shared" si="32"/>
        <v>34.246739130434783</v>
      </c>
      <c r="J46" s="6">
        <f t="shared" si="33"/>
        <v>0</v>
      </c>
      <c r="K46" s="6">
        <f t="shared" si="34"/>
        <v>0</v>
      </c>
      <c r="L46" s="6">
        <f t="shared" si="35"/>
        <v>0</v>
      </c>
      <c r="M46" s="6">
        <f t="shared" si="36"/>
        <v>0</v>
      </c>
      <c r="N46" s="6">
        <f t="shared" si="37"/>
        <v>0</v>
      </c>
      <c r="O46" s="6">
        <f t="shared" si="38"/>
        <v>4.8336314471980529E-2</v>
      </c>
      <c r="P46" s="6">
        <f t="shared" si="39"/>
        <v>0.18642648926792432</v>
      </c>
      <c r="Q46" s="6">
        <f t="shared" si="40"/>
        <v>0.15542417977483394</v>
      </c>
      <c r="R46" s="6">
        <f t="shared" si="41"/>
        <v>0.6068569441406283</v>
      </c>
      <c r="S46" s="6">
        <f t="shared" si="42"/>
        <v>2.956072344632982E-3</v>
      </c>
      <c r="T46" s="6">
        <f t="shared" si="43"/>
        <v>0</v>
      </c>
      <c r="U46" s="6">
        <f t="shared" si="44"/>
        <v>0</v>
      </c>
      <c r="V46" s="6">
        <f t="shared" si="45"/>
        <v>0</v>
      </c>
      <c r="W46" s="6">
        <f t="shared" si="46"/>
        <v>0</v>
      </c>
      <c r="X46" s="6">
        <f t="shared" si="47"/>
        <v>0</v>
      </c>
      <c r="Y46" s="7">
        <f t="shared" si="48"/>
        <v>0.6068569441406283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>
        <v>20</v>
      </c>
      <c r="AU46" t="s">
        <v>452</v>
      </c>
      <c r="AV46" s="6"/>
      <c r="AW46" s="6"/>
      <c r="AX46" s="6"/>
      <c r="AY46" s="6"/>
      <c r="AZ46" s="6"/>
      <c r="BA46" s="6"/>
      <c r="BB46" s="6"/>
      <c r="BC46" s="6"/>
      <c r="BD46" s="6"/>
      <c r="BE46">
        <v>20</v>
      </c>
      <c r="BF46" t="s">
        <v>450</v>
      </c>
      <c r="BG46">
        <f>SUMIFS('Pres Converted'!$N$2:$N$10000,'Pres Converted'!$E$2:$E$10000,$BF46,'Pres Converted'!$D$2:$D$10000,"ED",'Pres Converted'!$C$2:$C$10000,$BE46)</f>
        <v>37</v>
      </c>
      <c r="BH46">
        <f>SUMIFS('Pres Converted'!I$2:I$10000,'Pres Converted'!$E$2:$E$10000,$BF46,'Pres Converted'!$D$2:$D$10000,"ED",'Pres Converted'!$C$2:$C$10000,$BE46)</f>
        <v>2</v>
      </c>
      <c r="BI46">
        <f>SUMIFS('Pres Converted'!J$2:J$10000,'Pres Converted'!$E$2:$E$10000,$BF46,'Pres Converted'!$D$2:$D$10000,"ED",'Pres Converted'!$C$2:$C$10000,$BE46)</f>
        <v>0</v>
      </c>
      <c r="BJ46">
        <f>SUMIFS('Pres Converted'!K$2:K$10000,'Pres Converted'!$E$2:$E$10000,$BF46,'Pres Converted'!$D$2:$D$10000,"ED",'Pres Converted'!$C$2:$C$10000,$BE46)</f>
        <v>22</v>
      </c>
      <c r="BK46">
        <f>SUMIFS('Pres Converted'!L$2:L$10000,'Pres Converted'!$E$2:$E$10000,$BF46,'Pres Converted'!$D$2:$D$10000,"ED",'Pres Converted'!$C$2:$C$10000,$BE46)</f>
        <v>13</v>
      </c>
      <c r="BL46">
        <f>SUMIFS('Pres Converted'!M$2:M$10000,'Pres Converted'!$E$2:$E$10000,$BF46,'Pres Converted'!$D$2:$D$10000,"ED",'Pres Converted'!$C$2:$C$10000,$BE46)</f>
        <v>0</v>
      </c>
      <c r="BR46">
        <f>BG46/SUMIF('By HD'!$A$3:$A$42,$BE46,'By HD'!$B$3:$B$42)</f>
        <v>2.0061812069619911E-3</v>
      </c>
      <c r="BS46">
        <f>$BR46*SUMIF('By HD'!$A$3:$A$42,$BE46,'By HD'!W$3:W$42)</f>
        <v>6.1308897684758445</v>
      </c>
      <c r="BT46">
        <f>$BR46*SUMIF('By HD'!$A$3:$A$42,$BE46,'By HD'!X$3:X$42)</f>
        <v>0.4654340400151819</v>
      </c>
      <c r="BU46">
        <f>$BR46*SUMIF('By HD'!$A$3:$A$42,$BE46,'By HD'!Y$3:Y$42)</f>
        <v>1.5427533481537712</v>
      </c>
      <c r="BV46">
        <f>$BR46*SUMIF('By HD'!$A$3:$A$42,$BE46,'By HD'!Z$3:Z$42)</f>
        <v>0.70818196605758288</v>
      </c>
      <c r="BW46">
        <f>$BR46*SUMIF('By HD'!$A$3:$A$42,$BE46,'By HD'!AA$3:AA$42)</f>
        <v>3.330260803556905</v>
      </c>
      <c r="BX46">
        <f>$BR46*SUMIF('By HD'!$A$3:$A$42,$BE46,'By HD'!AB$3:AB$42)</f>
        <v>8.4259610692403619E-2</v>
      </c>
      <c r="CD46">
        <f>$BR46*SUMIF('By HD'!$A$3:$A$42,$BE46,'By HD'!AR$3:AR$42)</f>
        <v>3.0092718104429865</v>
      </c>
      <c r="CE46">
        <f>$BR46*SUMIF('By HD'!$A$3:$A$42,$BE46,'By HD'!AS$3:AS$42)</f>
        <v>0.19660575828227511</v>
      </c>
      <c r="CF46">
        <f>$BR46*SUMIF('By HD'!$A$3:$A$42,$BE46,'By HD'!AT$3:AT$42)</f>
        <v>0.87469500623542806</v>
      </c>
      <c r="CG46">
        <f>$BR46*SUMIF('By HD'!$A$3:$A$42,$BE46,'By HD'!AU$3:AU$42)</f>
        <v>0.75833649623163257</v>
      </c>
      <c r="CH46">
        <f>$BR46*SUMIF('By HD'!$A$3:$A$42,$BE46,'By HD'!AV$3:AV$42)</f>
        <v>1.1375047443474489</v>
      </c>
      <c r="CI46">
        <f>$BR46*SUMIF('By HD'!$A$3:$A$42,$BE46,'By HD'!AW$3:AW$42)</f>
        <v>4.212980534620181E-2</v>
      </c>
      <c r="CO46">
        <f t="shared" si="20"/>
        <v>46.140161578918836</v>
      </c>
      <c r="CP46">
        <f t="shared" si="21"/>
        <v>2.6620397982974571</v>
      </c>
      <c r="CQ46">
        <f t="shared" si="22"/>
        <v>2.4174483543891991</v>
      </c>
      <c r="CR46">
        <f t="shared" si="23"/>
        <v>23.466518462289216</v>
      </c>
      <c r="CS46">
        <f t="shared" si="24"/>
        <v>17.467765547904353</v>
      </c>
      <c r="CT46">
        <f t="shared" si="25"/>
        <v>0.12638941603860543</v>
      </c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</row>
    <row r="47" spans="1:149" x14ac:dyDescent="0.3">
      <c r="A47" t="s">
        <v>489</v>
      </c>
      <c r="B47" t="s">
        <v>490</v>
      </c>
      <c r="C47" t="s">
        <v>431</v>
      </c>
      <c r="D47" s="6">
        <f t="shared" si="27"/>
        <v>4826.9443216080399</v>
      </c>
      <c r="E47" s="6">
        <f t="shared" si="28"/>
        <v>333.91839195979901</v>
      </c>
      <c r="F47" s="6">
        <f t="shared" si="29"/>
        <v>1336.0836180904523</v>
      </c>
      <c r="G47" s="6">
        <f t="shared" si="30"/>
        <v>334.17989949748744</v>
      </c>
      <c r="H47" s="6">
        <f t="shared" si="31"/>
        <v>2809.2341708542713</v>
      </c>
      <c r="I47" s="6">
        <f t="shared" si="32"/>
        <v>13.528241206030151</v>
      </c>
      <c r="J47" s="6">
        <f t="shared" si="33"/>
        <v>0</v>
      </c>
      <c r="K47" s="6">
        <f t="shared" si="34"/>
        <v>0</v>
      </c>
      <c r="L47" s="6">
        <f t="shared" si="35"/>
        <v>0</v>
      </c>
      <c r="M47" s="6">
        <f t="shared" si="36"/>
        <v>0</v>
      </c>
      <c r="N47" s="6">
        <f t="shared" si="37"/>
        <v>0</v>
      </c>
      <c r="O47" s="6">
        <f t="shared" si="38"/>
        <v>6.9178007806097508E-2</v>
      </c>
      <c r="P47" s="6">
        <f t="shared" si="39"/>
        <v>0.27679698150016191</v>
      </c>
      <c r="Q47" s="6">
        <f t="shared" si="40"/>
        <v>6.9232184428048127E-2</v>
      </c>
      <c r="R47" s="6">
        <f t="shared" si="41"/>
        <v>0.58199017508418405</v>
      </c>
      <c r="S47" s="6">
        <f t="shared" si="42"/>
        <v>2.8026511815084239E-3</v>
      </c>
      <c r="T47" s="6">
        <f t="shared" si="43"/>
        <v>0</v>
      </c>
      <c r="U47" s="6">
        <f t="shared" si="44"/>
        <v>0</v>
      </c>
      <c r="V47" s="6">
        <f t="shared" si="45"/>
        <v>0</v>
      </c>
      <c r="W47" s="6">
        <f t="shared" si="46"/>
        <v>0</v>
      </c>
      <c r="X47" s="6">
        <f t="shared" si="47"/>
        <v>0</v>
      </c>
      <c r="Y47" s="7">
        <f t="shared" si="48"/>
        <v>0.58199017508418405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>
        <v>21</v>
      </c>
      <c r="AU47" t="s">
        <v>454</v>
      </c>
      <c r="AV47" s="6"/>
      <c r="AW47" s="6"/>
      <c r="AX47" s="6"/>
      <c r="AY47" s="6"/>
      <c r="AZ47" s="6"/>
      <c r="BA47" s="6"/>
      <c r="BB47" s="6"/>
      <c r="BC47" s="6"/>
      <c r="BD47" s="6"/>
      <c r="BE47">
        <v>20</v>
      </c>
      <c r="BF47" t="s">
        <v>452</v>
      </c>
      <c r="BG47">
        <f>SUMIFS('Pres Converted'!$N$2:$N$10000,'Pres Converted'!$E$2:$E$10000,$BF47,'Pres Converted'!$D$2:$D$10000,"ED",'Pres Converted'!$C$2:$C$10000,$BE47)</f>
        <v>87</v>
      </c>
      <c r="BH47">
        <f>SUMIFS('Pres Converted'!I$2:I$10000,'Pres Converted'!$E$2:$E$10000,$BF47,'Pres Converted'!$D$2:$D$10000,"ED",'Pres Converted'!$C$2:$C$10000,$BE47)</f>
        <v>6</v>
      </c>
      <c r="BI47">
        <f>SUMIFS('Pres Converted'!J$2:J$10000,'Pres Converted'!$E$2:$E$10000,$BF47,'Pres Converted'!$D$2:$D$10000,"ED",'Pres Converted'!$C$2:$C$10000,$BE47)</f>
        <v>16</v>
      </c>
      <c r="BJ47">
        <f>SUMIFS('Pres Converted'!K$2:K$10000,'Pres Converted'!$E$2:$E$10000,$BF47,'Pres Converted'!$D$2:$D$10000,"ED",'Pres Converted'!$C$2:$C$10000,$BE47)</f>
        <v>2</v>
      </c>
      <c r="BK47">
        <f>SUMIFS('Pres Converted'!L$2:L$10000,'Pres Converted'!$E$2:$E$10000,$BF47,'Pres Converted'!$D$2:$D$10000,"ED",'Pres Converted'!$C$2:$C$10000,$BE47)</f>
        <v>63</v>
      </c>
      <c r="BL47">
        <f>SUMIFS('Pres Converted'!M$2:M$10000,'Pres Converted'!$E$2:$E$10000,$BF47,'Pres Converted'!$D$2:$D$10000,"ED",'Pres Converted'!$C$2:$C$10000,$BE47)</f>
        <v>0</v>
      </c>
      <c r="BR47">
        <f>BG47/SUMIF('By HD'!$A$3:$A$42,$BE47,'By HD'!$B$3:$B$42)</f>
        <v>4.7172368920457624E-3</v>
      </c>
      <c r="BS47">
        <f>$BR47*SUMIF('By HD'!$A$3:$A$42,$BE47,'By HD'!W$3:W$42)</f>
        <v>14.41587594209185</v>
      </c>
      <c r="BT47">
        <f>$BR47*SUMIF('By HD'!$A$3:$A$42,$BE47,'By HD'!X$3:X$42)</f>
        <v>1.0943989589546168</v>
      </c>
      <c r="BU47">
        <f>$BR47*SUMIF('By HD'!$A$3:$A$42,$BE47,'By HD'!Y$3:Y$42)</f>
        <v>3.6275551699831912</v>
      </c>
      <c r="BV47">
        <f>$BR47*SUMIF('By HD'!$A$3:$A$42,$BE47,'By HD'!Z$3:Z$42)</f>
        <v>1.6651846228921541</v>
      </c>
      <c r="BW47">
        <f>$BR47*SUMIF('By HD'!$A$3:$A$42,$BE47,'By HD'!AA$3:AA$42)</f>
        <v>7.8306132407959659</v>
      </c>
      <c r="BX47">
        <f>$BR47*SUMIF('By HD'!$A$3:$A$42,$BE47,'By HD'!AB$3:AB$42)</f>
        <v>0.19812394946592202</v>
      </c>
      <c r="CD47">
        <f>$BR47*SUMIF('By HD'!$A$3:$A$42,$BE47,'By HD'!AR$3:AR$42)</f>
        <v>7.075855338068644</v>
      </c>
      <c r="CE47">
        <f>$BR47*SUMIF('By HD'!$A$3:$A$42,$BE47,'By HD'!AS$3:AS$42)</f>
        <v>0.46228921542048473</v>
      </c>
      <c r="CF47">
        <f>$BR47*SUMIF('By HD'!$A$3:$A$42,$BE47,'By HD'!AT$3:AT$42)</f>
        <v>2.0567152849319523</v>
      </c>
      <c r="CG47">
        <f>$BR47*SUMIF('By HD'!$A$3:$A$42,$BE47,'By HD'!AU$3:AU$42)</f>
        <v>1.7831155451932983</v>
      </c>
      <c r="CH47">
        <f>$BR47*SUMIF('By HD'!$A$3:$A$42,$BE47,'By HD'!AV$3:AV$42)</f>
        <v>2.6746733177899471</v>
      </c>
      <c r="CI47">
        <f>$BR47*SUMIF('By HD'!$A$3:$A$42,$BE47,'By HD'!AW$3:AW$42)</f>
        <v>9.9061974732961008E-2</v>
      </c>
      <c r="CO47">
        <f t="shared" si="20"/>
        <v>108.49173128016049</v>
      </c>
      <c r="CP47">
        <f t="shared" si="21"/>
        <v>7.5566881743751013</v>
      </c>
      <c r="CQ47">
        <f t="shared" si="22"/>
        <v>21.684270454915143</v>
      </c>
      <c r="CR47">
        <f t="shared" si="23"/>
        <v>5.4483001680854528</v>
      </c>
      <c r="CS47">
        <f t="shared" si="24"/>
        <v>73.505286558585908</v>
      </c>
      <c r="CT47">
        <f t="shared" si="25"/>
        <v>0.29718592419888301</v>
      </c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</row>
    <row r="48" spans="1:149" x14ac:dyDescent="0.3">
      <c r="A48" t="s">
        <v>491</v>
      </c>
      <c r="B48" t="s">
        <v>492</v>
      </c>
      <c r="C48" t="s">
        <v>443</v>
      </c>
      <c r="D48" s="6">
        <f t="shared" si="27"/>
        <v>3338.8373870743571</v>
      </c>
      <c r="E48" s="6">
        <f t="shared" si="28"/>
        <v>283.59972202918692</v>
      </c>
      <c r="F48" s="6">
        <f t="shared" si="29"/>
        <v>1017.2703266157054</v>
      </c>
      <c r="G48" s="6">
        <f t="shared" si="30"/>
        <v>423.02640722724112</v>
      </c>
      <c r="H48" s="6">
        <f t="shared" si="31"/>
        <v>1599.7943015983321</v>
      </c>
      <c r="I48" s="6">
        <f t="shared" si="32"/>
        <v>15.146629603891592</v>
      </c>
      <c r="J48" s="6">
        <f t="shared" si="33"/>
        <v>0</v>
      </c>
      <c r="K48" s="6">
        <f t="shared" si="34"/>
        <v>0</v>
      </c>
      <c r="L48" s="6">
        <f t="shared" si="35"/>
        <v>0</v>
      </c>
      <c r="M48" s="6">
        <f t="shared" si="36"/>
        <v>0</v>
      </c>
      <c r="N48" s="6">
        <f t="shared" si="37"/>
        <v>0</v>
      </c>
      <c r="O48" s="6">
        <f t="shared" si="38"/>
        <v>8.4939662868005097E-2</v>
      </c>
      <c r="P48" s="6">
        <f t="shared" si="39"/>
        <v>0.30467800874456014</v>
      </c>
      <c r="Q48" s="6">
        <f t="shared" si="40"/>
        <v>0.12669871520694703</v>
      </c>
      <c r="R48" s="6">
        <f t="shared" si="41"/>
        <v>0.47914711503819163</v>
      </c>
      <c r="S48" s="6">
        <f t="shared" si="42"/>
        <v>4.5364981422961019E-3</v>
      </c>
      <c r="T48" s="6">
        <f t="shared" si="43"/>
        <v>0</v>
      </c>
      <c r="U48" s="6">
        <f t="shared" si="44"/>
        <v>0</v>
      </c>
      <c r="V48" s="6">
        <f t="shared" si="45"/>
        <v>0</v>
      </c>
      <c r="W48" s="6">
        <f t="shared" si="46"/>
        <v>0</v>
      </c>
      <c r="X48" s="6">
        <f t="shared" si="47"/>
        <v>0</v>
      </c>
      <c r="Y48" s="7">
        <f t="shared" si="48"/>
        <v>0.47914711503819163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>
        <v>21</v>
      </c>
      <c r="AU48" t="s">
        <v>455</v>
      </c>
      <c r="AV48" s="6"/>
      <c r="AW48" s="6"/>
      <c r="AX48" s="6"/>
      <c r="AY48" s="6"/>
      <c r="AZ48" s="6"/>
      <c r="BA48" s="6"/>
      <c r="BB48" s="6"/>
      <c r="BC48" s="6"/>
      <c r="BD48" s="6"/>
      <c r="BE48">
        <v>21</v>
      </c>
      <c r="BF48" t="s">
        <v>454</v>
      </c>
      <c r="BG48">
        <f>SUMIFS('Pres Converted'!$N$2:$N$10000,'Pres Converted'!$E$2:$E$10000,$BF48,'Pres Converted'!$D$2:$D$10000,"ED",'Pres Converted'!$C$2:$C$10000,$BE48)</f>
        <v>993</v>
      </c>
      <c r="BH48">
        <f>SUMIFS('Pres Converted'!I$2:I$10000,'Pres Converted'!$E$2:$E$10000,$BF48,'Pres Converted'!$D$2:$D$10000,"ED",'Pres Converted'!$C$2:$C$10000,$BE48)</f>
        <v>70</v>
      </c>
      <c r="BI48">
        <f>SUMIFS('Pres Converted'!J$2:J$10000,'Pres Converted'!$E$2:$E$10000,$BF48,'Pres Converted'!$D$2:$D$10000,"ED",'Pres Converted'!$C$2:$C$10000,$BE48)</f>
        <v>479</v>
      </c>
      <c r="BJ48">
        <f>SUMIFS('Pres Converted'!K$2:K$10000,'Pres Converted'!$E$2:$E$10000,$BF48,'Pres Converted'!$D$2:$D$10000,"ED",'Pres Converted'!$C$2:$C$10000,$BE48)</f>
        <v>47</v>
      </c>
      <c r="BK48">
        <f>SUMIFS('Pres Converted'!L$2:L$10000,'Pres Converted'!$E$2:$E$10000,$BF48,'Pres Converted'!$D$2:$D$10000,"ED",'Pres Converted'!$C$2:$C$10000,$BE48)</f>
        <v>397</v>
      </c>
      <c r="BL48">
        <f>SUMIFS('Pres Converted'!M$2:M$10000,'Pres Converted'!$E$2:$E$10000,$BF48,'Pres Converted'!$D$2:$D$10000,"ED",'Pres Converted'!$C$2:$C$10000,$BE48)</f>
        <v>0</v>
      </c>
      <c r="BR48">
        <f>BG48/SUMIF('By HD'!$A$3:$A$42,$BE48,'By HD'!$B$3:$B$42)</f>
        <v>0.51001540832049308</v>
      </c>
      <c r="BS48">
        <f>$BR48*SUMIF('By HD'!$A$3:$A$42,$BE48,'By HD'!W$3:W$42)</f>
        <v>100.47303543913713</v>
      </c>
      <c r="BT48">
        <f>$BR48*SUMIF('By HD'!$A$3:$A$42,$BE48,'By HD'!X$3:X$42)</f>
        <v>11.220338983050848</v>
      </c>
      <c r="BU48">
        <f>$BR48*SUMIF('By HD'!$A$3:$A$42,$BE48,'By HD'!Y$3:Y$42)</f>
        <v>26.52080123266564</v>
      </c>
      <c r="BV48">
        <f>$BR48*SUMIF('By HD'!$A$3:$A$42,$BE48,'By HD'!Z$3:Z$42)</f>
        <v>6.63020030816641</v>
      </c>
      <c r="BW48">
        <f>$BR48*SUMIF('By HD'!$A$3:$A$42,$BE48,'By HD'!AA$3:AA$42)</f>
        <v>54.571648690292761</v>
      </c>
      <c r="BX48">
        <f>$BR48*SUMIF('By HD'!$A$3:$A$42,$BE48,'By HD'!AB$3:AB$42)</f>
        <v>1.5300462249614792</v>
      </c>
      <c r="CD48">
        <f>$BR48*SUMIF('By HD'!$A$3:$A$42,$BE48,'By HD'!AR$3:AR$42)</f>
        <v>116.79352850539291</v>
      </c>
      <c r="CE48">
        <f>$BR48*SUMIF('By HD'!$A$3:$A$42,$BE48,'By HD'!AS$3:AS$42)</f>
        <v>6.63020030816641</v>
      </c>
      <c r="CF48">
        <f>$BR48*SUMIF('By HD'!$A$3:$A$42,$BE48,'By HD'!AT$3:AT$42)</f>
        <v>49.981510015408318</v>
      </c>
      <c r="CG48">
        <f>$BR48*SUMIF('By HD'!$A$3:$A$42,$BE48,'By HD'!AU$3:AU$42)</f>
        <v>4.0801232665639446</v>
      </c>
      <c r="CH48">
        <f>$BR48*SUMIF('By HD'!$A$3:$A$42,$BE48,'By HD'!AV$3:AV$42)</f>
        <v>54.571648690292761</v>
      </c>
      <c r="CI48">
        <f>$BR48*SUMIF('By HD'!$A$3:$A$42,$BE48,'By HD'!AW$3:AW$42)</f>
        <v>1.5300462249614792</v>
      </c>
      <c r="CO48">
        <f t="shared" si="20"/>
        <v>1210.2665639445299</v>
      </c>
      <c r="CP48">
        <f t="shared" si="21"/>
        <v>87.85053929121726</v>
      </c>
      <c r="CQ48">
        <f t="shared" si="22"/>
        <v>555.50231124807397</v>
      </c>
      <c r="CR48">
        <f t="shared" si="23"/>
        <v>57.710323574730353</v>
      </c>
      <c r="CS48">
        <f t="shared" si="24"/>
        <v>506.14329738058552</v>
      </c>
      <c r="CT48">
        <f t="shared" si="25"/>
        <v>3.0600924499229585</v>
      </c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</row>
    <row r="49" spans="1:149" x14ac:dyDescent="0.3">
      <c r="A49" t="s">
        <v>493</v>
      </c>
      <c r="B49" t="s">
        <v>446</v>
      </c>
      <c r="C49" t="s">
        <v>446</v>
      </c>
      <c r="D49" s="6">
        <f t="shared" si="27"/>
        <v>418.79200763191426</v>
      </c>
      <c r="E49" s="6">
        <f t="shared" si="28"/>
        <v>34.941770176798812</v>
      </c>
      <c r="F49" s="6">
        <f t="shared" si="29"/>
        <v>141.1467140968945</v>
      </c>
      <c r="G49" s="6">
        <f t="shared" si="30"/>
        <v>26.934618421037939</v>
      </c>
      <c r="H49" s="6">
        <f t="shared" si="31"/>
        <v>214.18684566776085</v>
      </c>
      <c r="I49" s="6">
        <f t="shared" si="32"/>
        <v>1.5820592694221312</v>
      </c>
      <c r="J49" s="6">
        <f t="shared" si="33"/>
        <v>0</v>
      </c>
      <c r="K49" s="6">
        <f t="shared" si="34"/>
        <v>0</v>
      </c>
      <c r="L49" s="6">
        <f t="shared" si="35"/>
        <v>0</v>
      </c>
      <c r="M49" s="6">
        <f t="shared" si="36"/>
        <v>0</v>
      </c>
      <c r="N49" s="6">
        <f t="shared" si="37"/>
        <v>0</v>
      </c>
      <c r="O49" s="6">
        <f t="shared" si="38"/>
        <v>8.3434663365185138E-2</v>
      </c>
      <c r="P49" s="6">
        <f t="shared" si="39"/>
        <v>0.33703296988645381</v>
      </c>
      <c r="Q49" s="6">
        <f t="shared" si="40"/>
        <v>6.4315024953177674E-2</v>
      </c>
      <c r="R49" s="6">
        <f t="shared" si="41"/>
        <v>0.51143966877231928</v>
      </c>
      <c r="S49" s="6">
        <f t="shared" si="42"/>
        <v>3.7776730228639864E-3</v>
      </c>
      <c r="T49" s="6">
        <f t="shared" si="43"/>
        <v>0</v>
      </c>
      <c r="U49" s="6">
        <f t="shared" si="44"/>
        <v>0</v>
      </c>
      <c r="V49" s="6">
        <f t="shared" si="45"/>
        <v>0</v>
      </c>
      <c r="W49" s="6">
        <f t="shared" si="46"/>
        <v>0</v>
      </c>
      <c r="X49" s="6">
        <f t="shared" si="47"/>
        <v>0</v>
      </c>
      <c r="Y49" s="7">
        <f t="shared" si="48"/>
        <v>0.51143966877231928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>
        <v>22</v>
      </c>
      <c r="AU49" t="s">
        <v>456</v>
      </c>
      <c r="AV49" s="6"/>
      <c r="AW49" s="6"/>
      <c r="AX49" s="6"/>
      <c r="AY49" s="6"/>
      <c r="AZ49" s="6"/>
      <c r="BA49" s="6"/>
      <c r="BB49" s="6"/>
      <c r="BC49" s="6"/>
      <c r="BD49" s="6"/>
      <c r="BE49">
        <v>21</v>
      </c>
      <c r="BF49" t="s">
        <v>455</v>
      </c>
      <c r="BG49">
        <f>SUMIFS('Pres Converted'!$N$2:$N$10000,'Pres Converted'!$E$2:$E$10000,$BF49,'Pres Converted'!$D$2:$D$10000,"ED",'Pres Converted'!$C$2:$C$10000,$BE49)</f>
        <v>954</v>
      </c>
      <c r="BH49">
        <f>SUMIFS('Pres Converted'!I$2:I$10000,'Pres Converted'!$E$2:$E$10000,$BF49,'Pres Converted'!$D$2:$D$10000,"ED",'Pres Converted'!$C$2:$C$10000,$BE49)</f>
        <v>118</v>
      </c>
      <c r="BI49">
        <f>SUMIFS('Pres Converted'!J$2:J$10000,'Pres Converted'!$E$2:$E$10000,$BF49,'Pres Converted'!$D$2:$D$10000,"ED",'Pres Converted'!$C$2:$C$10000,$BE49)</f>
        <v>393</v>
      </c>
      <c r="BJ49">
        <f>SUMIFS('Pres Converted'!K$2:K$10000,'Pres Converted'!$E$2:$E$10000,$BF49,'Pres Converted'!$D$2:$D$10000,"ED",'Pres Converted'!$C$2:$C$10000,$BE49)</f>
        <v>44</v>
      </c>
      <c r="BK49">
        <f>SUMIFS('Pres Converted'!L$2:L$10000,'Pres Converted'!$E$2:$E$10000,$BF49,'Pres Converted'!$D$2:$D$10000,"ED",'Pres Converted'!$C$2:$C$10000,$BE49)</f>
        <v>399</v>
      </c>
      <c r="BL49">
        <f>SUMIFS('Pres Converted'!M$2:M$10000,'Pres Converted'!$E$2:$E$10000,$BF49,'Pres Converted'!$D$2:$D$10000,"ED",'Pres Converted'!$C$2:$C$10000,$BE49)</f>
        <v>0</v>
      </c>
      <c r="BR49">
        <f>BG49/SUMIF('By HD'!$A$3:$A$42,$BE49,'By HD'!$B$3:$B$42)</f>
        <v>0.48998459167950692</v>
      </c>
      <c r="BS49">
        <f>$BR49*SUMIF('By HD'!$A$3:$A$42,$BE49,'By HD'!W$3:W$42)</f>
        <v>96.526964560862865</v>
      </c>
      <c r="BT49">
        <f>$BR49*SUMIF('By HD'!$A$3:$A$42,$BE49,'By HD'!X$3:X$42)</f>
        <v>10.779661016949152</v>
      </c>
      <c r="BU49">
        <f>$BR49*SUMIF('By HD'!$A$3:$A$42,$BE49,'By HD'!Y$3:Y$42)</f>
        <v>25.47919876733436</v>
      </c>
      <c r="BV49">
        <f>$BR49*SUMIF('By HD'!$A$3:$A$42,$BE49,'By HD'!Z$3:Z$42)</f>
        <v>6.36979969183359</v>
      </c>
      <c r="BW49">
        <f>$BR49*SUMIF('By HD'!$A$3:$A$42,$BE49,'By HD'!AA$3:AA$42)</f>
        <v>52.428351309707239</v>
      </c>
      <c r="BX49">
        <f>$BR49*SUMIF('By HD'!$A$3:$A$42,$BE49,'By HD'!AB$3:AB$42)</f>
        <v>1.4699537750385208</v>
      </c>
      <c r="CD49">
        <f>$BR49*SUMIF('By HD'!$A$3:$A$42,$BE49,'By HD'!AR$3:AR$42)</f>
        <v>112.20647149460709</v>
      </c>
      <c r="CE49">
        <f>$BR49*SUMIF('By HD'!$A$3:$A$42,$BE49,'By HD'!AS$3:AS$42)</f>
        <v>6.36979969183359</v>
      </c>
      <c r="CF49">
        <f>$BR49*SUMIF('By HD'!$A$3:$A$42,$BE49,'By HD'!AT$3:AT$42)</f>
        <v>48.018489984591682</v>
      </c>
      <c r="CG49">
        <f>$BR49*SUMIF('By HD'!$A$3:$A$42,$BE49,'By HD'!AU$3:AU$42)</f>
        <v>3.9198767334360554</v>
      </c>
      <c r="CH49">
        <f>$BR49*SUMIF('By HD'!$A$3:$A$42,$BE49,'By HD'!AV$3:AV$42)</f>
        <v>52.428351309707239</v>
      </c>
      <c r="CI49">
        <f>$BR49*SUMIF('By HD'!$A$3:$A$42,$BE49,'By HD'!AW$3:AW$42)</f>
        <v>1.4699537750385208</v>
      </c>
      <c r="CO49">
        <f t="shared" si="20"/>
        <v>1162.7334360554701</v>
      </c>
      <c r="CP49">
        <f t="shared" si="21"/>
        <v>135.14946070878273</v>
      </c>
      <c r="CQ49">
        <f t="shared" si="22"/>
        <v>466.49768875192603</v>
      </c>
      <c r="CR49">
        <f t="shared" si="23"/>
        <v>54.289676425269647</v>
      </c>
      <c r="CS49">
        <f t="shared" si="24"/>
        <v>503.85670261941448</v>
      </c>
      <c r="CT49">
        <f t="shared" si="25"/>
        <v>2.9399075500770415</v>
      </c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</row>
    <row r="50" spans="1:149" x14ac:dyDescent="0.3">
      <c r="A50" t="s">
        <v>494</v>
      </c>
      <c r="B50" t="s">
        <v>495</v>
      </c>
      <c r="C50" t="s">
        <v>441</v>
      </c>
      <c r="D50" s="6">
        <f t="shared" si="27"/>
        <v>8176</v>
      </c>
      <c r="E50" s="6">
        <f t="shared" si="28"/>
        <v>402</v>
      </c>
      <c r="F50" s="6">
        <f t="shared" si="29"/>
        <v>1316</v>
      </c>
      <c r="G50" s="6">
        <f t="shared" si="30"/>
        <v>1435</v>
      </c>
      <c r="H50" s="6">
        <f t="shared" si="31"/>
        <v>5008</v>
      </c>
      <c r="I50" s="6">
        <f t="shared" si="32"/>
        <v>15</v>
      </c>
      <c r="J50" s="6">
        <f t="shared" si="33"/>
        <v>0</v>
      </c>
      <c r="K50" s="6">
        <f t="shared" si="34"/>
        <v>0</v>
      </c>
      <c r="L50" s="6">
        <f t="shared" si="35"/>
        <v>0</v>
      </c>
      <c r="M50" s="6">
        <f t="shared" si="36"/>
        <v>0</v>
      </c>
      <c r="N50" s="6">
        <f t="shared" si="37"/>
        <v>0</v>
      </c>
      <c r="O50" s="6">
        <f t="shared" si="38"/>
        <v>4.9168297455968686E-2</v>
      </c>
      <c r="P50" s="6">
        <f t="shared" si="39"/>
        <v>0.16095890410958905</v>
      </c>
      <c r="Q50" s="6">
        <f t="shared" si="40"/>
        <v>0.17551369863013699</v>
      </c>
      <c r="R50" s="6">
        <f t="shared" si="41"/>
        <v>0.61252446183953035</v>
      </c>
      <c r="S50" s="6">
        <f t="shared" si="42"/>
        <v>1.834637964774951E-3</v>
      </c>
      <c r="T50" s="6">
        <f t="shared" si="43"/>
        <v>0</v>
      </c>
      <c r="U50" s="6">
        <f t="shared" si="44"/>
        <v>0</v>
      </c>
      <c r="V50" s="6">
        <f t="shared" si="45"/>
        <v>0</v>
      </c>
      <c r="W50" s="6">
        <f t="shared" si="46"/>
        <v>0</v>
      </c>
      <c r="X50" s="6">
        <f t="shared" si="47"/>
        <v>0</v>
      </c>
      <c r="Y50" s="7">
        <f t="shared" si="48"/>
        <v>0.61252446183953035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>
        <v>22</v>
      </c>
      <c r="AU50" t="s">
        <v>454</v>
      </c>
      <c r="AV50" s="6"/>
      <c r="AW50" s="6"/>
      <c r="AX50" s="6"/>
      <c r="AY50" s="6"/>
      <c r="AZ50" s="6"/>
      <c r="BA50" s="6"/>
      <c r="BB50" s="6"/>
      <c r="BC50" s="6"/>
      <c r="BD50" s="6"/>
      <c r="BE50">
        <v>22</v>
      </c>
      <c r="BF50" t="s">
        <v>456</v>
      </c>
      <c r="BG50">
        <f>SUMIFS('Pres Converted'!$N$2:$N$10000,'Pres Converted'!$E$2:$E$10000,$BF50,'Pres Converted'!$D$2:$D$10000,"ED",'Pres Converted'!$C$2:$C$10000,$BE50)</f>
        <v>1913</v>
      </c>
      <c r="BH50">
        <f>SUMIFS('Pres Converted'!I$2:I$10000,'Pres Converted'!$E$2:$E$10000,$BF50,'Pres Converted'!$D$2:$D$10000,"ED",'Pres Converted'!$C$2:$C$10000,$BE50)</f>
        <v>147</v>
      </c>
      <c r="BI50">
        <f>SUMIFS('Pres Converted'!J$2:J$10000,'Pres Converted'!$E$2:$E$10000,$BF50,'Pres Converted'!$D$2:$D$10000,"ED",'Pres Converted'!$C$2:$C$10000,$BE50)</f>
        <v>863</v>
      </c>
      <c r="BJ50">
        <f>SUMIFS('Pres Converted'!K$2:K$10000,'Pres Converted'!$E$2:$E$10000,$BF50,'Pres Converted'!$D$2:$D$10000,"ED",'Pres Converted'!$C$2:$C$10000,$BE50)</f>
        <v>86</v>
      </c>
      <c r="BK50">
        <f>SUMIFS('Pres Converted'!L$2:L$10000,'Pres Converted'!$E$2:$E$10000,$BF50,'Pres Converted'!$D$2:$D$10000,"ED",'Pres Converted'!$C$2:$C$10000,$BE50)</f>
        <v>816</v>
      </c>
      <c r="BL50">
        <f>SUMIFS('Pres Converted'!M$2:M$10000,'Pres Converted'!$E$2:$E$10000,$BF50,'Pres Converted'!$D$2:$D$10000,"ED",'Pres Converted'!$C$2:$C$10000,$BE50)</f>
        <v>1</v>
      </c>
      <c r="BR50">
        <f>BG50/SUMIF('By HD'!$A$3:$A$42,$BE50,'By HD'!$B$3:$B$42)</f>
        <v>0.83210091344062631</v>
      </c>
      <c r="BS50">
        <f>$BR50*SUMIF('By HD'!$A$3:$A$42,$BE50,'By HD'!W$3:W$42)</f>
        <v>162.25967812092213</v>
      </c>
      <c r="BT50">
        <f>$BR50*SUMIF('By HD'!$A$3:$A$42,$BE50,'By HD'!X$3:X$42)</f>
        <v>11.649412788168767</v>
      </c>
      <c r="BU50">
        <f>$BR50*SUMIF('By HD'!$A$3:$A$42,$BE50,'By HD'!Y$3:Y$42)</f>
        <v>59.911265767725098</v>
      </c>
      <c r="BV50">
        <f>$BR50*SUMIF('By HD'!$A$3:$A$42,$BE50,'By HD'!Z$3:Z$42)</f>
        <v>5.8247063940843837</v>
      </c>
      <c r="BW50">
        <f>$BR50*SUMIF('By HD'!$A$3:$A$42,$BE50,'By HD'!AA$3:AA$42)</f>
        <v>83.210091344062633</v>
      </c>
      <c r="BX50">
        <f>$BR50*SUMIF('By HD'!$A$3:$A$42,$BE50,'By HD'!AB$3:AB$42)</f>
        <v>1.6642018268812526</v>
      </c>
      <c r="CD50">
        <f>$BR50*SUMIF('By HD'!$A$3:$A$42,$BE50,'By HD'!AR$3:AR$42)</f>
        <v>85.706394084384513</v>
      </c>
      <c r="CE50">
        <f>$BR50*SUMIF('By HD'!$A$3:$A$42,$BE50,'By HD'!AS$3:AS$42)</f>
        <v>9.153110047846889</v>
      </c>
      <c r="CF50">
        <f>$BR50*SUMIF('By HD'!$A$3:$A$42,$BE50,'By HD'!AT$3:AT$42)</f>
        <v>34.948238364506302</v>
      </c>
      <c r="CG50">
        <f>$BR50*SUMIF('By HD'!$A$3:$A$42,$BE50,'By HD'!AU$3:AU$42)</f>
        <v>6.6568073075250105</v>
      </c>
      <c r="CH50">
        <f>$BR50*SUMIF('By HD'!$A$3:$A$42,$BE50,'By HD'!AV$3:AV$42)</f>
        <v>34.116137451065676</v>
      </c>
      <c r="CI50">
        <f>$BR50*SUMIF('By HD'!$A$3:$A$42,$BE50,'By HD'!AW$3:AW$42)</f>
        <v>0.83210091344062631</v>
      </c>
      <c r="CO50">
        <f t="shared" si="20"/>
        <v>2160.9660722053068</v>
      </c>
      <c r="CP50">
        <f t="shared" si="21"/>
        <v>167.80252283601567</v>
      </c>
      <c r="CQ50">
        <f t="shared" si="22"/>
        <v>957.85950413223145</v>
      </c>
      <c r="CR50">
        <f t="shared" si="23"/>
        <v>98.481513701609401</v>
      </c>
      <c r="CS50">
        <f t="shared" si="24"/>
        <v>933.32622879512837</v>
      </c>
      <c r="CT50">
        <f t="shared" si="25"/>
        <v>3.4963027403218789</v>
      </c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</row>
    <row r="51" spans="1:149" x14ac:dyDescent="0.3">
      <c r="A51" t="s">
        <v>496</v>
      </c>
      <c r="B51" t="s">
        <v>456</v>
      </c>
      <c r="C51" t="s">
        <v>456</v>
      </c>
      <c r="D51" s="6">
        <f t="shared" si="27"/>
        <v>2160.9660722053068</v>
      </c>
      <c r="E51" s="6">
        <f t="shared" si="28"/>
        <v>167.80252283601567</v>
      </c>
      <c r="F51" s="6">
        <f t="shared" si="29"/>
        <v>957.85950413223145</v>
      </c>
      <c r="G51" s="6">
        <f t="shared" si="30"/>
        <v>98.481513701609401</v>
      </c>
      <c r="H51" s="6">
        <f t="shared" si="31"/>
        <v>933.32622879512837</v>
      </c>
      <c r="I51" s="6">
        <f t="shared" si="32"/>
        <v>3.4963027403218789</v>
      </c>
      <c r="J51" s="6">
        <f t="shared" si="33"/>
        <v>0</v>
      </c>
      <c r="K51" s="6">
        <f t="shared" si="34"/>
        <v>0</v>
      </c>
      <c r="L51" s="6">
        <f t="shared" si="35"/>
        <v>0</v>
      </c>
      <c r="M51" s="6">
        <f t="shared" si="36"/>
        <v>0</v>
      </c>
      <c r="N51" s="6">
        <f t="shared" si="37"/>
        <v>0</v>
      </c>
      <c r="O51" s="6">
        <f t="shared" si="38"/>
        <v>7.7651623037639839E-2</v>
      </c>
      <c r="P51" s="6">
        <f t="shared" si="39"/>
        <v>0.44325522573092402</v>
      </c>
      <c r="Q51" s="6">
        <f t="shared" si="40"/>
        <v>4.5572910638577102E-2</v>
      </c>
      <c r="R51" s="6">
        <f t="shared" si="41"/>
        <v>0.43190230554737552</v>
      </c>
      <c r="S51" s="6">
        <f t="shared" si="42"/>
        <v>1.6179350454835395E-3</v>
      </c>
      <c r="T51" s="6">
        <f t="shared" si="43"/>
        <v>0</v>
      </c>
      <c r="U51" s="6">
        <f t="shared" si="44"/>
        <v>0</v>
      </c>
      <c r="V51" s="6">
        <f t="shared" si="45"/>
        <v>0</v>
      </c>
      <c r="W51" s="6">
        <f t="shared" si="46"/>
        <v>0</v>
      </c>
      <c r="X51" s="6">
        <f t="shared" si="47"/>
        <v>0</v>
      </c>
      <c r="Y51" s="7">
        <f t="shared" si="48"/>
        <v>2.4432552257309239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>
        <v>22</v>
      </c>
      <c r="AU51" t="s">
        <v>449</v>
      </c>
      <c r="AV51" s="6"/>
      <c r="AW51" s="6"/>
      <c r="AX51" s="6"/>
      <c r="AY51" s="6"/>
      <c r="AZ51" s="6"/>
      <c r="BA51" s="6"/>
      <c r="BB51" s="6"/>
      <c r="BC51" s="6"/>
      <c r="BD51" s="6"/>
      <c r="BE51">
        <v>22</v>
      </c>
      <c r="BF51" t="s">
        <v>454</v>
      </c>
      <c r="BG51">
        <f>SUMIFS('Pres Converted'!$N$2:$N$10000,'Pres Converted'!$E$2:$E$10000,$BF51,'Pres Converted'!$D$2:$D$10000,"ED",'Pres Converted'!$C$2:$C$10000,$BE51)</f>
        <v>242</v>
      </c>
      <c r="BH51">
        <f>SUMIFS('Pres Converted'!I$2:I$10000,'Pres Converted'!$E$2:$E$10000,$BF51,'Pres Converted'!$D$2:$D$10000,"ED",'Pres Converted'!$C$2:$C$10000,$BE51)</f>
        <v>16</v>
      </c>
      <c r="BI51">
        <f>SUMIFS('Pres Converted'!J$2:J$10000,'Pres Converted'!$E$2:$E$10000,$BF51,'Pres Converted'!$D$2:$D$10000,"ED",'Pres Converted'!$C$2:$C$10000,$BE51)</f>
        <v>151</v>
      </c>
      <c r="BJ51">
        <f>SUMIFS('Pres Converted'!K$2:K$10000,'Pres Converted'!$E$2:$E$10000,$BF51,'Pres Converted'!$D$2:$D$10000,"ED",'Pres Converted'!$C$2:$C$10000,$BE51)</f>
        <v>2</v>
      </c>
      <c r="BK51">
        <f>SUMIFS('Pres Converted'!L$2:L$10000,'Pres Converted'!$E$2:$E$10000,$BF51,'Pres Converted'!$D$2:$D$10000,"ED",'Pres Converted'!$C$2:$C$10000,$BE51)</f>
        <v>73</v>
      </c>
      <c r="BL51">
        <f>SUMIFS('Pres Converted'!M$2:M$10000,'Pres Converted'!$E$2:$E$10000,$BF51,'Pres Converted'!$D$2:$D$10000,"ED",'Pres Converted'!$C$2:$C$10000,$BE51)</f>
        <v>0</v>
      </c>
      <c r="BR51">
        <f>BG51/SUMIF('By HD'!$A$3:$A$42,$BE51,'By HD'!$B$3:$B$42)</f>
        <v>0.10526315789473684</v>
      </c>
      <c r="BS51">
        <f>$BR51*SUMIF('By HD'!$A$3:$A$42,$BE51,'By HD'!W$3:W$42)</f>
        <v>20.526315789473681</v>
      </c>
      <c r="BT51">
        <f>$BR51*SUMIF('By HD'!$A$3:$A$42,$BE51,'By HD'!X$3:X$42)</f>
        <v>1.4736842105263157</v>
      </c>
      <c r="BU51">
        <f>$BR51*SUMIF('By HD'!$A$3:$A$42,$BE51,'By HD'!Y$3:Y$42)</f>
        <v>7.5789473684210522</v>
      </c>
      <c r="BV51">
        <f>$BR51*SUMIF('By HD'!$A$3:$A$42,$BE51,'By HD'!Z$3:Z$42)</f>
        <v>0.73684210526315785</v>
      </c>
      <c r="BW51">
        <f>$BR51*SUMIF('By HD'!$A$3:$A$42,$BE51,'By HD'!AA$3:AA$42)</f>
        <v>10.526315789473683</v>
      </c>
      <c r="BX51">
        <f>$BR51*SUMIF('By HD'!$A$3:$A$42,$BE51,'By HD'!AB$3:AB$42)</f>
        <v>0.21052631578947367</v>
      </c>
      <c r="CD51">
        <f>$BR51*SUMIF('By HD'!$A$3:$A$42,$BE51,'By HD'!AR$3:AR$42)</f>
        <v>10.842105263157894</v>
      </c>
      <c r="CE51">
        <f>$BR51*SUMIF('By HD'!$A$3:$A$42,$BE51,'By HD'!AS$3:AS$42)</f>
        <v>1.1578947368421053</v>
      </c>
      <c r="CF51">
        <f>$BR51*SUMIF('By HD'!$A$3:$A$42,$BE51,'By HD'!AT$3:AT$42)</f>
        <v>4.4210526315789469</v>
      </c>
      <c r="CG51">
        <f>$BR51*SUMIF('By HD'!$A$3:$A$42,$BE51,'By HD'!AU$3:AU$42)</f>
        <v>0.84210526315789469</v>
      </c>
      <c r="CH51">
        <f>$BR51*SUMIF('By HD'!$A$3:$A$42,$BE51,'By HD'!AV$3:AV$42)</f>
        <v>4.3157894736842106</v>
      </c>
      <c r="CI51">
        <f>$BR51*SUMIF('By HD'!$A$3:$A$42,$BE51,'By HD'!AW$3:AW$42)</f>
        <v>0.10526315789473684</v>
      </c>
      <c r="CO51">
        <f t="shared" si="20"/>
        <v>273.36842105263156</v>
      </c>
      <c r="CP51">
        <f t="shared" si="21"/>
        <v>18.631578947368421</v>
      </c>
      <c r="CQ51">
        <f t="shared" si="22"/>
        <v>163</v>
      </c>
      <c r="CR51">
        <f t="shared" si="23"/>
        <v>3.5789473684210527</v>
      </c>
      <c r="CS51">
        <f t="shared" si="24"/>
        <v>87.84210526315789</v>
      </c>
      <c r="CT51">
        <f t="shared" si="25"/>
        <v>0.31578947368421051</v>
      </c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</row>
    <row r="52" spans="1:149" x14ac:dyDescent="0.3">
      <c r="A52" t="s">
        <v>497</v>
      </c>
      <c r="B52" t="s">
        <v>455</v>
      </c>
      <c r="C52" t="s">
        <v>455</v>
      </c>
      <c r="D52" s="6">
        <f t="shared" si="27"/>
        <v>1162.7334360554701</v>
      </c>
      <c r="E52" s="6">
        <f t="shared" si="28"/>
        <v>135.14946070878273</v>
      </c>
      <c r="F52" s="6">
        <f t="shared" si="29"/>
        <v>466.49768875192603</v>
      </c>
      <c r="G52" s="6">
        <f t="shared" si="30"/>
        <v>54.289676425269647</v>
      </c>
      <c r="H52" s="6">
        <f t="shared" si="31"/>
        <v>503.85670261941448</v>
      </c>
      <c r="I52" s="6">
        <f t="shared" si="32"/>
        <v>2.9399075500770415</v>
      </c>
      <c r="J52" s="6">
        <f t="shared" si="33"/>
        <v>0</v>
      </c>
      <c r="K52" s="6">
        <f t="shared" si="34"/>
        <v>0</v>
      </c>
      <c r="L52" s="6">
        <f t="shared" si="35"/>
        <v>0</v>
      </c>
      <c r="M52" s="6">
        <f t="shared" si="36"/>
        <v>0</v>
      </c>
      <c r="N52" s="6">
        <f t="shared" si="37"/>
        <v>0</v>
      </c>
      <c r="O52" s="6">
        <f t="shared" si="38"/>
        <v>0.11623426016479946</v>
      </c>
      <c r="P52" s="6">
        <f t="shared" si="39"/>
        <v>0.40120776980018918</v>
      </c>
      <c r="Q52" s="6">
        <f t="shared" si="40"/>
        <v>4.6691421044401507E-2</v>
      </c>
      <c r="R52" s="6">
        <f t="shared" si="41"/>
        <v>0.43333810398428863</v>
      </c>
      <c r="S52" s="6">
        <f t="shared" si="42"/>
        <v>2.5284450063211123E-3</v>
      </c>
      <c r="T52" s="6">
        <f t="shared" si="43"/>
        <v>0</v>
      </c>
      <c r="U52" s="6">
        <f t="shared" si="44"/>
        <v>0</v>
      </c>
      <c r="V52" s="6">
        <f t="shared" si="45"/>
        <v>0</v>
      </c>
      <c r="W52" s="6">
        <f t="shared" si="46"/>
        <v>0</v>
      </c>
      <c r="X52" s="6">
        <f t="shared" si="47"/>
        <v>0</v>
      </c>
      <c r="Y52" s="7">
        <f t="shared" si="48"/>
        <v>0.43333810398428863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>
        <v>22</v>
      </c>
      <c r="AU52" t="s">
        <v>450</v>
      </c>
      <c r="AV52" s="6"/>
      <c r="AW52" s="6"/>
      <c r="AX52" s="6"/>
      <c r="AY52" s="6"/>
      <c r="AZ52" s="6"/>
      <c r="BA52" s="6"/>
      <c r="BB52" s="6"/>
      <c r="BC52" s="6"/>
      <c r="BD52" s="6"/>
      <c r="BE52">
        <v>22</v>
      </c>
      <c r="BF52" t="s">
        <v>449</v>
      </c>
      <c r="BG52">
        <f>SUMIFS('Pres Converted'!$N$2:$N$10000,'Pres Converted'!$E$2:$E$10000,$BF52,'Pres Converted'!$D$2:$D$10000,"ED",'Pres Converted'!$C$2:$C$10000,$BE52)</f>
        <v>84</v>
      </c>
      <c r="BH52">
        <f>SUMIFS('Pres Converted'!I$2:I$10000,'Pres Converted'!$E$2:$E$10000,$BF52,'Pres Converted'!$D$2:$D$10000,"ED",'Pres Converted'!$C$2:$C$10000,$BE52)</f>
        <v>10</v>
      </c>
      <c r="BI52">
        <f>SUMIFS('Pres Converted'!J$2:J$10000,'Pres Converted'!$E$2:$E$10000,$BF52,'Pres Converted'!$D$2:$D$10000,"ED",'Pres Converted'!$C$2:$C$10000,$BE52)</f>
        <v>33</v>
      </c>
      <c r="BJ52">
        <f>SUMIFS('Pres Converted'!K$2:K$10000,'Pres Converted'!$E$2:$E$10000,$BF52,'Pres Converted'!$D$2:$D$10000,"ED",'Pres Converted'!$C$2:$C$10000,$BE52)</f>
        <v>12</v>
      </c>
      <c r="BK52">
        <f>SUMIFS('Pres Converted'!L$2:L$10000,'Pres Converted'!$E$2:$E$10000,$BF52,'Pres Converted'!$D$2:$D$10000,"ED",'Pres Converted'!$C$2:$C$10000,$BE52)</f>
        <v>29</v>
      </c>
      <c r="BL52">
        <f>SUMIFS('Pres Converted'!M$2:M$10000,'Pres Converted'!$E$2:$E$10000,$BF52,'Pres Converted'!$D$2:$D$10000,"ED",'Pres Converted'!$C$2:$C$10000,$BE52)</f>
        <v>0</v>
      </c>
      <c r="BR52">
        <f>BG52/SUMIF('By HD'!$A$3:$A$42,$BE52,'By HD'!$B$3:$B$42)</f>
        <v>3.6537625054371463E-2</v>
      </c>
      <c r="BS52">
        <f>$BR52*SUMIF('By HD'!$A$3:$A$42,$BE52,'By HD'!W$3:W$42)</f>
        <v>7.1248368856024351</v>
      </c>
      <c r="BT52">
        <f>$BR52*SUMIF('By HD'!$A$3:$A$42,$BE52,'By HD'!X$3:X$42)</f>
        <v>0.51152675076120047</v>
      </c>
      <c r="BU52">
        <f>$BR52*SUMIF('By HD'!$A$3:$A$42,$BE52,'By HD'!Y$3:Y$42)</f>
        <v>2.6307090039147454</v>
      </c>
      <c r="BV52">
        <f>$BR52*SUMIF('By HD'!$A$3:$A$42,$BE52,'By HD'!Z$3:Z$42)</f>
        <v>0.25576337538060023</v>
      </c>
      <c r="BW52">
        <f>$BR52*SUMIF('By HD'!$A$3:$A$42,$BE52,'By HD'!AA$3:AA$42)</f>
        <v>3.6537625054371463</v>
      </c>
      <c r="BX52">
        <f>$BR52*SUMIF('By HD'!$A$3:$A$42,$BE52,'By HD'!AB$3:AB$42)</f>
        <v>7.3075250108742926E-2</v>
      </c>
      <c r="CD52">
        <f>$BR52*SUMIF('By HD'!$A$3:$A$42,$BE52,'By HD'!AR$3:AR$42)</f>
        <v>3.7633753806002606</v>
      </c>
      <c r="CE52">
        <f>$BR52*SUMIF('By HD'!$A$3:$A$42,$BE52,'By HD'!AS$3:AS$42)</f>
        <v>0.40191387559808611</v>
      </c>
      <c r="CF52">
        <f>$BR52*SUMIF('By HD'!$A$3:$A$42,$BE52,'By HD'!AT$3:AT$42)</f>
        <v>1.5345802522836014</v>
      </c>
      <c r="CG52">
        <f>$BR52*SUMIF('By HD'!$A$3:$A$42,$BE52,'By HD'!AU$3:AU$42)</f>
        <v>0.2923010004349717</v>
      </c>
      <c r="CH52">
        <f>$BR52*SUMIF('By HD'!$A$3:$A$42,$BE52,'By HD'!AV$3:AV$42)</f>
        <v>1.49804262722923</v>
      </c>
      <c r="CI52">
        <f>$BR52*SUMIF('By HD'!$A$3:$A$42,$BE52,'By HD'!AW$3:AW$42)</f>
        <v>3.6537625054371463E-2</v>
      </c>
      <c r="CO52">
        <f t="shared" si="20"/>
        <v>94.8882122662027</v>
      </c>
      <c r="CP52">
        <f t="shared" si="21"/>
        <v>10.913440626359286</v>
      </c>
      <c r="CQ52">
        <f t="shared" si="22"/>
        <v>37.165289256198349</v>
      </c>
      <c r="CR52">
        <f t="shared" si="23"/>
        <v>12.548064375815573</v>
      </c>
      <c r="CS52">
        <f t="shared" si="24"/>
        <v>34.151805132666375</v>
      </c>
      <c r="CT52">
        <f t="shared" si="25"/>
        <v>0.10961287516311438</v>
      </c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</row>
    <row r="53" spans="1:149" x14ac:dyDescent="0.3">
      <c r="A53" t="s">
        <v>498</v>
      </c>
      <c r="B53" t="s">
        <v>499</v>
      </c>
      <c r="C53" t="s">
        <v>454</v>
      </c>
      <c r="D53" s="6">
        <f t="shared" si="27"/>
        <v>1483.6349849971616</v>
      </c>
      <c r="E53" s="6">
        <f t="shared" si="28"/>
        <v>106.48211823858568</v>
      </c>
      <c r="F53" s="6">
        <f t="shared" si="29"/>
        <v>718.50231124807397</v>
      </c>
      <c r="G53" s="6">
        <f t="shared" si="30"/>
        <v>61.289270943151408</v>
      </c>
      <c r="H53" s="6">
        <f t="shared" si="31"/>
        <v>593.98540264374344</v>
      </c>
      <c r="I53" s="6">
        <f t="shared" si="32"/>
        <v>3.3758819236071691</v>
      </c>
      <c r="J53" s="6">
        <f t="shared" si="33"/>
        <v>0</v>
      </c>
      <c r="K53" s="6">
        <f t="shared" si="34"/>
        <v>0</v>
      </c>
      <c r="L53" s="6">
        <f t="shared" si="35"/>
        <v>0</v>
      </c>
      <c r="M53" s="6">
        <f t="shared" si="36"/>
        <v>0</v>
      </c>
      <c r="N53" s="6">
        <f t="shared" si="37"/>
        <v>0</v>
      </c>
      <c r="O53" s="6">
        <f t="shared" si="38"/>
        <v>7.1771102269329007E-2</v>
      </c>
      <c r="P53" s="6">
        <f t="shared" si="39"/>
        <v>0.48428509607398385</v>
      </c>
      <c r="Q53" s="6">
        <f t="shared" si="40"/>
        <v>4.1310208752773962E-2</v>
      </c>
      <c r="R53" s="6">
        <f t="shared" si="41"/>
        <v>0.40035818017925739</v>
      </c>
      <c r="S53" s="6">
        <f t="shared" si="42"/>
        <v>2.2754127246558745E-3</v>
      </c>
      <c r="T53" s="6">
        <f t="shared" si="43"/>
        <v>0</v>
      </c>
      <c r="U53" s="6">
        <f t="shared" si="44"/>
        <v>0</v>
      </c>
      <c r="V53" s="6">
        <f t="shared" si="45"/>
        <v>0</v>
      </c>
      <c r="W53" s="6">
        <f t="shared" si="46"/>
        <v>0</v>
      </c>
      <c r="X53" s="6">
        <f t="shared" si="47"/>
        <v>0</v>
      </c>
      <c r="Y53" s="7">
        <f t="shared" si="48"/>
        <v>2.4842850960739837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V53" s="6"/>
      <c r="AW53" s="6"/>
      <c r="AX53" s="6"/>
      <c r="AY53" s="6"/>
      <c r="AZ53" s="6"/>
      <c r="BA53" s="6"/>
      <c r="BB53" s="6"/>
      <c r="BC53" s="6"/>
      <c r="BD53" s="6"/>
      <c r="BE53">
        <v>22</v>
      </c>
      <c r="BF53" t="s">
        <v>450</v>
      </c>
      <c r="BG53">
        <f>SUMIFS('Pres Converted'!$N$2:$N$10000,'Pres Converted'!$E$2:$E$10000,$BF53,'Pres Converted'!$D$2:$D$10000,"ED",'Pres Converted'!$C$2:$C$10000,$BE53)</f>
        <v>60</v>
      </c>
      <c r="BH53">
        <f>SUMIFS('Pres Converted'!I$2:I$10000,'Pres Converted'!$E$2:$E$10000,$BF53,'Pres Converted'!$D$2:$D$10000,"ED",'Pres Converted'!$C$2:$C$10000,$BE53)</f>
        <v>4</v>
      </c>
      <c r="BI53">
        <f>SUMIFS('Pres Converted'!J$2:J$10000,'Pres Converted'!$E$2:$E$10000,$BF53,'Pres Converted'!$D$2:$D$10000,"ED",'Pres Converted'!$C$2:$C$10000,$BE53)</f>
        <v>32</v>
      </c>
      <c r="BJ53">
        <f>SUMIFS('Pres Converted'!K$2:K$10000,'Pres Converted'!$E$2:$E$10000,$BF53,'Pres Converted'!$D$2:$D$10000,"ED",'Pres Converted'!$C$2:$C$10000,$BE53)</f>
        <v>2</v>
      </c>
      <c r="BK53">
        <f>SUMIFS('Pres Converted'!L$2:L$10000,'Pres Converted'!$E$2:$E$10000,$BF53,'Pres Converted'!$D$2:$D$10000,"ED",'Pres Converted'!$C$2:$C$10000,$BE53)</f>
        <v>22</v>
      </c>
      <c r="BL53">
        <f>SUMIFS('Pres Converted'!M$2:M$10000,'Pres Converted'!$E$2:$E$10000,$BF53,'Pres Converted'!$D$2:$D$10000,"ED",'Pres Converted'!$C$2:$C$10000,$BE53)</f>
        <v>0</v>
      </c>
      <c r="BR53">
        <f>BG53/SUMIF('By HD'!$A$3:$A$42,$BE53,'By HD'!$B$3:$B$42)</f>
        <v>2.6098303610265331E-2</v>
      </c>
      <c r="BS53">
        <f>$BR53*SUMIF('By HD'!$A$3:$A$42,$BE53,'By HD'!W$3:W$42)</f>
        <v>5.08916920400174</v>
      </c>
      <c r="BT53">
        <f>$BR53*SUMIF('By HD'!$A$3:$A$42,$BE53,'By HD'!X$3:X$42)</f>
        <v>0.36537625054371464</v>
      </c>
      <c r="BU53">
        <f>$BR53*SUMIF('By HD'!$A$3:$A$42,$BE53,'By HD'!Y$3:Y$42)</f>
        <v>1.8790778599391038</v>
      </c>
      <c r="BV53">
        <f>$BR53*SUMIF('By HD'!$A$3:$A$42,$BE53,'By HD'!Z$3:Z$42)</f>
        <v>0.18268812527185732</v>
      </c>
      <c r="BW53">
        <f>$BR53*SUMIF('By HD'!$A$3:$A$42,$BE53,'By HD'!AA$3:AA$42)</f>
        <v>2.6098303610265332</v>
      </c>
      <c r="BX53">
        <f>$BR53*SUMIF('By HD'!$A$3:$A$42,$BE53,'By HD'!AB$3:AB$42)</f>
        <v>5.2196607220530662E-2</v>
      </c>
      <c r="CD53">
        <f>$BR53*SUMIF('By HD'!$A$3:$A$42,$BE53,'By HD'!AR$3:AR$42)</f>
        <v>2.688125271857329</v>
      </c>
      <c r="CE53">
        <f>$BR53*SUMIF('By HD'!$A$3:$A$42,$BE53,'By HD'!AS$3:AS$42)</f>
        <v>0.28708133971291866</v>
      </c>
      <c r="CF53">
        <f>$BR53*SUMIF('By HD'!$A$3:$A$42,$BE53,'By HD'!AT$3:AT$42)</f>
        <v>1.096128751631144</v>
      </c>
      <c r="CG53">
        <f>$BR53*SUMIF('By HD'!$A$3:$A$42,$BE53,'By HD'!AU$3:AU$42)</f>
        <v>0.20878642888212265</v>
      </c>
      <c r="CH53">
        <f>$BR53*SUMIF('By HD'!$A$3:$A$42,$BE53,'By HD'!AV$3:AV$42)</f>
        <v>1.0700304480208787</v>
      </c>
      <c r="CI53">
        <f>$BR53*SUMIF('By HD'!$A$3:$A$42,$BE53,'By HD'!AW$3:AW$42)</f>
        <v>2.6098303610265331E-2</v>
      </c>
      <c r="CO53">
        <f t="shared" si="20"/>
        <v>67.777294475859065</v>
      </c>
      <c r="CP53">
        <f t="shared" si="21"/>
        <v>4.652457590256633</v>
      </c>
      <c r="CQ53">
        <f t="shared" si="22"/>
        <v>34.97520661157025</v>
      </c>
      <c r="CR53">
        <f t="shared" si="23"/>
        <v>2.3914745541539801</v>
      </c>
      <c r="CS53">
        <f t="shared" si="24"/>
        <v>25.679860809047412</v>
      </c>
      <c r="CT53">
        <f t="shared" si="25"/>
        <v>7.8294910830795997E-2</v>
      </c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</row>
    <row r="54" spans="1:149" x14ac:dyDescent="0.3">
      <c r="A54" t="s">
        <v>500</v>
      </c>
      <c r="B54" t="s">
        <v>434</v>
      </c>
      <c r="C54" t="s">
        <v>434</v>
      </c>
      <c r="D54" s="6">
        <f t="shared" si="27"/>
        <v>1360.7573611628773</v>
      </c>
      <c r="E54" s="6">
        <f t="shared" si="28"/>
        <v>160.43346999627283</v>
      </c>
      <c r="F54" s="6">
        <f t="shared" si="29"/>
        <v>417.26947446887812</v>
      </c>
      <c r="G54" s="6">
        <f t="shared" si="30"/>
        <v>69.393216548639572</v>
      </c>
      <c r="H54" s="6">
        <f t="shared" si="31"/>
        <v>711.04509877003352</v>
      </c>
      <c r="I54" s="6">
        <f t="shared" si="32"/>
        <v>2.6161013790532985</v>
      </c>
      <c r="J54" s="6">
        <f t="shared" si="33"/>
        <v>0</v>
      </c>
      <c r="K54" s="6">
        <f t="shared" si="34"/>
        <v>0</v>
      </c>
      <c r="L54" s="6">
        <f t="shared" si="35"/>
        <v>0</v>
      </c>
      <c r="M54" s="6">
        <f t="shared" si="36"/>
        <v>0</v>
      </c>
      <c r="N54" s="6">
        <f t="shared" si="37"/>
        <v>0</v>
      </c>
      <c r="O54" s="6">
        <f t="shared" si="38"/>
        <v>0.11790013015925885</v>
      </c>
      <c r="P54" s="6">
        <f t="shared" si="39"/>
        <v>0.3066450245856378</v>
      </c>
      <c r="Q54" s="6">
        <f t="shared" si="40"/>
        <v>5.0996025102768835E-2</v>
      </c>
      <c r="R54" s="6">
        <f t="shared" si="41"/>
        <v>0.52253628682367581</v>
      </c>
      <c r="S54" s="6">
        <f t="shared" si="42"/>
        <v>1.9225333286587024E-3</v>
      </c>
      <c r="T54" s="6">
        <f t="shared" si="43"/>
        <v>0</v>
      </c>
      <c r="U54" s="6">
        <f t="shared" si="44"/>
        <v>0</v>
      </c>
      <c r="V54" s="6">
        <f t="shared" si="45"/>
        <v>0</v>
      </c>
      <c r="W54" s="6">
        <f t="shared" si="46"/>
        <v>0</v>
      </c>
      <c r="X54" s="6">
        <f t="shared" si="47"/>
        <v>0</v>
      </c>
      <c r="Y54" s="7">
        <f t="shared" si="48"/>
        <v>0.52253628682367581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V54" s="6"/>
      <c r="AW54" s="6"/>
      <c r="AX54" s="6"/>
      <c r="AY54" s="6"/>
      <c r="AZ54" s="6"/>
      <c r="BA54" s="6"/>
      <c r="BB54" s="6"/>
      <c r="BC54" s="6"/>
      <c r="BD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</row>
    <row r="55" spans="1:149" x14ac:dyDescent="0.3">
      <c r="A55" t="s">
        <v>501</v>
      </c>
      <c r="B55" t="s">
        <v>432</v>
      </c>
      <c r="C55" t="s">
        <v>432</v>
      </c>
      <c r="D55" s="6">
        <f t="shared" si="27"/>
        <v>1580.0713306561699</v>
      </c>
      <c r="E55" s="6">
        <f t="shared" si="28"/>
        <v>140.19898356474005</v>
      </c>
      <c r="F55" s="6">
        <f t="shared" si="29"/>
        <v>576.84295385785686</v>
      </c>
      <c r="G55" s="6">
        <f t="shared" si="30"/>
        <v>84.803990454541463</v>
      </c>
      <c r="H55" s="6">
        <f t="shared" si="31"/>
        <v>766.31505075108237</v>
      </c>
      <c r="I55" s="6">
        <f t="shared" si="32"/>
        <v>11.91035202794904</v>
      </c>
      <c r="J55" s="6">
        <f t="shared" si="33"/>
        <v>0</v>
      </c>
      <c r="K55" s="6">
        <f t="shared" si="34"/>
        <v>0</v>
      </c>
      <c r="L55" s="6">
        <f t="shared" si="35"/>
        <v>0</v>
      </c>
      <c r="M55" s="6">
        <f t="shared" si="36"/>
        <v>0</v>
      </c>
      <c r="N55" s="6">
        <f t="shared" si="37"/>
        <v>0</v>
      </c>
      <c r="O55" s="6">
        <f t="shared" si="38"/>
        <v>8.8729528119795953E-2</v>
      </c>
      <c r="P55" s="6">
        <f t="shared" si="39"/>
        <v>0.36507399550013114</v>
      </c>
      <c r="Q55" s="6">
        <f t="shared" si="40"/>
        <v>5.3670988650445402E-2</v>
      </c>
      <c r="R55" s="6">
        <f t="shared" si="41"/>
        <v>0.48498763054757033</v>
      </c>
      <c r="S55" s="6">
        <f t="shared" si="42"/>
        <v>7.5378571820570433E-3</v>
      </c>
      <c r="T55" s="6">
        <f t="shared" si="43"/>
        <v>0</v>
      </c>
      <c r="U55" s="6">
        <f t="shared" si="44"/>
        <v>0</v>
      </c>
      <c r="V55" s="6">
        <f t="shared" si="45"/>
        <v>0</v>
      </c>
      <c r="W55" s="6">
        <f t="shared" si="46"/>
        <v>0</v>
      </c>
      <c r="X55" s="6">
        <f t="shared" si="47"/>
        <v>0</v>
      </c>
      <c r="Y55" s="7">
        <f t="shared" si="48"/>
        <v>0.48498763054757033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V55" s="6"/>
      <c r="AW55" s="6"/>
      <c r="AX55" s="6"/>
      <c r="AY55" s="6"/>
      <c r="AZ55" s="6"/>
      <c r="BA55" s="6"/>
      <c r="BB55" s="6"/>
      <c r="BC55" s="6"/>
      <c r="BD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</row>
    <row r="56" spans="1:149" x14ac:dyDescent="0.3">
      <c r="A56" t="s">
        <v>502</v>
      </c>
      <c r="B56" t="s">
        <v>436</v>
      </c>
      <c r="C56" t="s">
        <v>436</v>
      </c>
      <c r="D56" s="6">
        <f t="shared" si="27"/>
        <v>3512.8855721393033</v>
      </c>
      <c r="E56" s="6">
        <f t="shared" si="28"/>
        <v>293.62624378109456</v>
      </c>
      <c r="F56" s="6">
        <f t="shared" si="29"/>
        <v>1210.8283582089553</v>
      </c>
      <c r="G56" s="6">
        <f t="shared" si="30"/>
        <v>141.36504975124379</v>
      </c>
      <c r="H56" s="6">
        <f t="shared" si="31"/>
        <v>1853.4160447761194</v>
      </c>
      <c r="I56" s="6">
        <f t="shared" si="32"/>
        <v>13.649875621890548</v>
      </c>
      <c r="J56" s="6">
        <f t="shared" si="33"/>
        <v>0</v>
      </c>
      <c r="K56" s="6">
        <f t="shared" si="34"/>
        <v>0</v>
      </c>
      <c r="L56" s="6">
        <f t="shared" si="35"/>
        <v>0</v>
      </c>
      <c r="M56" s="6">
        <f t="shared" si="36"/>
        <v>0</v>
      </c>
      <c r="N56" s="6">
        <f t="shared" si="37"/>
        <v>0</v>
      </c>
      <c r="O56" s="6">
        <f t="shared" si="38"/>
        <v>8.3585484853205688E-2</v>
      </c>
      <c r="P56" s="6">
        <f t="shared" si="39"/>
        <v>0.34468198105057429</v>
      </c>
      <c r="Q56" s="6">
        <f t="shared" si="40"/>
        <v>4.0241860102819757E-2</v>
      </c>
      <c r="R56" s="6">
        <f t="shared" si="41"/>
        <v>0.52760501494143808</v>
      </c>
      <c r="S56" s="6">
        <f t="shared" si="42"/>
        <v>3.8856590519622146E-3</v>
      </c>
      <c r="T56" s="6">
        <f t="shared" si="43"/>
        <v>0</v>
      </c>
      <c r="U56" s="6">
        <f t="shared" si="44"/>
        <v>0</v>
      </c>
      <c r="V56" s="6">
        <f t="shared" si="45"/>
        <v>0</v>
      </c>
      <c r="W56" s="6">
        <f t="shared" si="46"/>
        <v>0</v>
      </c>
      <c r="X56" s="6">
        <f t="shared" si="47"/>
        <v>0</v>
      </c>
      <c r="Y56" s="7">
        <f t="shared" si="48"/>
        <v>0.52760501494143808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V56" s="6"/>
      <c r="AW56" s="6"/>
      <c r="AX56" s="6"/>
      <c r="AY56" s="6"/>
      <c r="AZ56" s="6"/>
      <c r="BA56" s="6"/>
      <c r="BB56" s="6"/>
      <c r="BC56" s="6"/>
      <c r="BD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</row>
    <row r="57" spans="1:149" x14ac:dyDescent="0.3">
      <c r="A57" t="s">
        <v>503</v>
      </c>
      <c r="B57" t="s">
        <v>93</v>
      </c>
      <c r="C57" t="s">
        <v>93</v>
      </c>
      <c r="D57" s="6">
        <f t="shared" si="27"/>
        <v>383.8250613726118</v>
      </c>
      <c r="E57" s="6">
        <f t="shared" si="28"/>
        <v>42.289678727719078</v>
      </c>
      <c r="F57" s="6">
        <f t="shared" si="29"/>
        <v>128.12285195858684</v>
      </c>
      <c r="G57" s="6">
        <f t="shared" si="30"/>
        <v>28.445511794214966</v>
      </c>
      <c r="H57" s="6">
        <f t="shared" si="31"/>
        <v>183.99818550539013</v>
      </c>
      <c r="I57" s="6">
        <f t="shared" si="32"/>
        <v>0.96883338670082186</v>
      </c>
      <c r="J57" s="6">
        <f t="shared" si="33"/>
        <v>0</v>
      </c>
      <c r="K57" s="6">
        <f t="shared" si="34"/>
        <v>0</v>
      </c>
      <c r="L57" s="6">
        <f t="shared" si="35"/>
        <v>0</v>
      </c>
      <c r="M57" s="6">
        <f t="shared" si="36"/>
        <v>0</v>
      </c>
      <c r="N57" s="6">
        <f t="shared" si="37"/>
        <v>0</v>
      </c>
      <c r="O57" s="6">
        <f t="shared" si="38"/>
        <v>0.11017956611922448</v>
      </c>
      <c r="P57" s="6">
        <f t="shared" si="39"/>
        <v>0.33380533178422928</v>
      </c>
      <c r="Q57" s="6">
        <f t="shared" si="40"/>
        <v>7.4110616155416892E-2</v>
      </c>
      <c r="R57" s="6">
        <f t="shared" si="41"/>
        <v>0.47938033240296252</v>
      </c>
      <c r="S57" s="6">
        <f t="shared" si="42"/>
        <v>2.5241535381669423E-3</v>
      </c>
      <c r="T57" s="6">
        <f t="shared" si="43"/>
        <v>0</v>
      </c>
      <c r="U57" s="6">
        <f t="shared" si="44"/>
        <v>0</v>
      </c>
      <c r="V57" s="6">
        <f t="shared" si="45"/>
        <v>0</v>
      </c>
      <c r="W57" s="6">
        <f t="shared" si="46"/>
        <v>0</v>
      </c>
      <c r="X57" s="6">
        <f t="shared" si="47"/>
        <v>0</v>
      </c>
      <c r="Y57" s="7">
        <f t="shared" si="48"/>
        <v>0.47938033240296252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V57" s="6"/>
      <c r="AW57" s="6"/>
      <c r="AX57" s="6"/>
      <c r="AY57" s="6"/>
      <c r="AZ57" s="6"/>
      <c r="BA57" s="6"/>
      <c r="BB57" s="6"/>
      <c r="BC57" s="6"/>
      <c r="BD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</row>
    <row r="58" spans="1:149" x14ac:dyDescent="0.3">
      <c r="A58" t="s">
        <v>504</v>
      </c>
      <c r="B58" t="s">
        <v>505</v>
      </c>
      <c r="C58" t="s">
        <v>452</v>
      </c>
      <c r="D58" s="6">
        <f t="shared" si="27"/>
        <v>1960.4887944225982</v>
      </c>
      <c r="E58" s="6">
        <f t="shared" si="28"/>
        <v>110.77254720521211</v>
      </c>
      <c r="F58" s="6">
        <f t="shared" si="29"/>
        <v>407.08808836974623</v>
      </c>
      <c r="G58" s="6">
        <f t="shared" si="30"/>
        <v>313.7889756453248</v>
      </c>
      <c r="H58" s="6">
        <f t="shared" si="31"/>
        <v>1128.541997278116</v>
      </c>
      <c r="I58" s="6">
        <f t="shared" si="32"/>
        <v>0.29718592419888301</v>
      </c>
      <c r="J58" s="6">
        <f t="shared" si="33"/>
        <v>0</v>
      </c>
      <c r="K58" s="6">
        <f t="shared" si="34"/>
        <v>0</v>
      </c>
      <c r="L58" s="6">
        <f t="shared" si="35"/>
        <v>0</v>
      </c>
      <c r="M58" s="6">
        <f t="shared" si="36"/>
        <v>0</v>
      </c>
      <c r="N58" s="6">
        <f t="shared" si="37"/>
        <v>0</v>
      </c>
      <c r="O58" s="6">
        <f t="shared" si="38"/>
        <v>5.6502514842395088E-2</v>
      </c>
      <c r="P58" s="6">
        <f t="shared" si="39"/>
        <v>0.20764622043638944</v>
      </c>
      <c r="Q58" s="6">
        <f t="shared" si="40"/>
        <v>0.16005650046969114</v>
      </c>
      <c r="R58" s="6">
        <f t="shared" si="41"/>
        <v>0.57564317658367103</v>
      </c>
      <c r="S58" s="6">
        <f t="shared" si="42"/>
        <v>1.5158766785321515E-4</v>
      </c>
      <c r="T58" s="6">
        <f t="shared" si="43"/>
        <v>0</v>
      </c>
      <c r="U58" s="6">
        <f t="shared" si="44"/>
        <v>0</v>
      </c>
      <c r="V58" s="6">
        <f t="shared" si="45"/>
        <v>0</v>
      </c>
      <c r="W58" s="6">
        <f t="shared" si="46"/>
        <v>0</v>
      </c>
      <c r="X58" s="6">
        <f t="shared" si="47"/>
        <v>0</v>
      </c>
      <c r="Y58" s="7">
        <f t="shared" si="48"/>
        <v>0.57564317658367103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V58" s="6"/>
      <c r="AW58" s="6"/>
      <c r="AX58" s="6"/>
      <c r="AY58" s="6"/>
      <c r="AZ58" s="6"/>
      <c r="BA58" s="6"/>
      <c r="BB58" s="6"/>
      <c r="BC58" s="6"/>
      <c r="BD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</row>
    <row r="59" spans="1:149" x14ac:dyDescent="0.3">
      <c r="A59" t="s">
        <v>506</v>
      </c>
      <c r="B59" t="s">
        <v>507</v>
      </c>
      <c r="C59" t="s">
        <v>440</v>
      </c>
      <c r="D59" s="6">
        <f t="shared" si="27"/>
        <v>3597.3799216305943</v>
      </c>
      <c r="E59" s="6">
        <f t="shared" si="28"/>
        <v>215.35076015131199</v>
      </c>
      <c r="F59" s="6">
        <f t="shared" si="29"/>
        <v>678.7528953584881</v>
      </c>
      <c r="G59" s="6">
        <f t="shared" si="30"/>
        <v>509.75191693800673</v>
      </c>
      <c r="H59" s="6">
        <f t="shared" si="31"/>
        <v>2178.7710883132222</v>
      </c>
      <c r="I59" s="6">
        <f t="shared" si="32"/>
        <v>14.753260869565217</v>
      </c>
      <c r="J59" s="6">
        <f t="shared" si="33"/>
        <v>0</v>
      </c>
      <c r="K59" s="6">
        <f t="shared" si="34"/>
        <v>0</v>
      </c>
      <c r="L59" s="6">
        <f t="shared" si="35"/>
        <v>0</v>
      </c>
      <c r="M59" s="6">
        <f t="shared" si="36"/>
        <v>0</v>
      </c>
      <c r="N59" s="6">
        <f t="shared" si="37"/>
        <v>0</v>
      </c>
      <c r="O59" s="6">
        <f t="shared" si="38"/>
        <v>5.986322402491738E-2</v>
      </c>
      <c r="P59" s="6">
        <f t="shared" si="39"/>
        <v>0.18867979200006985</v>
      </c>
      <c r="Q59" s="6">
        <f t="shared" si="40"/>
        <v>0.14170088454459101</v>
      </c>
      <c r="R59" s="6">
        <f t="shared" si="41"/>
        <v>0.60565498662305439</v>
      </c>
      <c r="S59" s="6">
        <f t="shared" si="42"/>
        <v>4.1011128073673037E-3</v>
      </c>
      <c r="T59" s="6">
        <f t="shared" si="43"/>
        <v>0</v>
      </c>
      <c r="U59" s="6">
        <f t="shared" si="44"/>
        <v>0</v>
      </c>
      <c r="V59" s="6">
        <f t="shared" si="45"/>
        <v>0</v>
      </c>
      <c r="W59" s="6">
        <f t="shared" si="46"/>
        <v>0</v>
      </c>
      <c r="X59" s="6">
        <f t="shared" si="47"/>
        <v>0</v>
      </c>
      <c r="Y59" s="7">
        <f t="shared" si="48"/>
        <v>0.60565498662305439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V59" s="6"/>
      <c r="AW59" s="6"/>
      <c r="AX59" s="6"/>
      <c r="AY59" s="6"/>
      <c r="AZ59" s="6"/>
      <c r="BA59" s="6"/>
      <c r="BB59" s="6"/>
      <c r="BC59" s="6"/>
      <c r="BD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</row>
    <row r="60" spans="1:149" x14ac:dyDescent="0.3">
      <c r="A60" t="s">
        <v>508</v>
      </c>
      <c r="B60" t="s">
        <v>509</v>
      </c>
      <c r="C60" t="s">
        <v>449</v>
      </c>
      <c r="D60" s="6">
        <f t="shared" si="27"/>
        <v>1385.6198506842818</v>
      </c>
      <c r="E60" s="6">
        <f t="shared" si="28"/>
        <v>101.97841237777172</v>
      </c>
      <c r="F60" s="6">
        <f t="shared" si="29"/>
        <v>854.01557174207403</v>
      </c>
      <c r="G60" s="6">
        <f t="shared" si="30"/>
        <v>51.744392059431391</v>
      </c>
      <c r="H60" s="6">
        <f t="shared" si="31"/>
        <v>376.2309011778641</v>
      </c>
      <c r="I60" s="6">
        <f t="shared" si="32"/>
        <v>1.6505733271405156</v>
      </c>
      <c r="J60" s="6">
        <f t="shared" si="33"/>
        <v>0</v>
      </c>
      <c r="K60" s="6">
        <f t="shared" si="34"/>
        <v>0</v>
      </c>
      <c r="L60" s="6">
        <f t="shared" si="35"/>
        <v>0</v>
      </c>
      <c r="M60" s="6">
        <f t="shared" si="36"/>
        <v>0</v>
      </c>
      <c r="N60" s="6">
        <f t="shared" si="37"/>
        <v>0</v>
      </c>
      <c r="O60" s="6">
        <f t="shared" si="38"/>
        <v>7.3597684334134036E-2</v>
      </c>
      <c r="P60" s="6">
        <f t="shared" si="39"/>
        <v>0.61634190021189617</v>
      </c>
      <c r="Q60" s="6">
        <f t="shared" si="40"/>
        <v>3.7343858803608847E-2</v>
      </c>
      <c r="R60" s="6">
        <f t="shared" si="41"/>
        <v>0.27152534007943396</v>
      </c>
      <c r="S60" s="6">
        <f t="shared" si="42"/>
        <v>1.1912165709270027E-3</v>
      </c>
      <c r="T60" s="6">
        <f t="shared" si="43"/>
        <v>0</v>
      </c>
      <c r="U60" s="6">
        <f t="shared" si="44"/>
        <v>0</v>
      </c>
      <c r="V60" s="6">
        <f t="shared" si="45"/>
        <v>0</v>
      </c>
      <c r="W60" s="6">
        <f t="shared" si="46"/>
        <v>0</v>
      </c>
      <c r="X60" s="6">
        <f t="shared" si="47"/>
        <v>0</v>
      </c>
      <c r="Y60" s="7">
        <f t="shared" si="48"/>
        <v>2.6163419002118964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V60" s="6"/>
      <c r="AW60" s="6"/>
      <c r="AX60" s="6"/>
      <c r="AY60" s="6"/>
      <c r="AZ60" s="6"/>
      <c r="BA60" s="6"/>
      <c r="BB60" s="6"/>
      <c r="BC60" s="6"/>
      <c r="BD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</row>
    <row r="61" spans="1:149" x14ac:dyDescent="0.3">
      <c r="A61" t="s">
        <v>510</v>
      </c>
      <c r="B61" t="s">
        <v>435</v>
      </c>
      <c r="C61" t="s">
        <v>435</v>
      </c>
      <c r="D61" s="6">
        <f t="shared" si="27"/>
        <v>1049.4401789042117</v>
      </c>
      <c r="E61" s="6">
        <f t="shared" si="28"/>
        <v>77.072307118896759</v>
      </c>
      <c r="F61" s="6">
        <f t="shared" si="29"/>
        <v>312.30376444278795</v>
      </c>
      <c r="G61" s="6">
        <f t="shared" si="30"/>
        <v>54.956392098397316</v>
      </c>
      <c r="H61" s="6">
        <f t="shared" si="31"/>
        <v>600.86134923592988</v>
      </c>
      <c r="I61" s="6">
        <f t="shared" si="32"/>
        <v>4.2463660081997761</v>
      </c>
      <c r="J61" s="6">
        <f t="shared" si="33"/>
        <v>0</v>
      </c>
      <c r="K61" s="6">
        <f t="shared" si="34"/>
        <v>0</v>
      </c>
      <c r="L61" s="6">
        <f t="shared" si="35"/>
        <v>0</v>
      </c>
      <c r="M61" s="6">
        <f t="shared" si="36"/>
        <v>0</v>
      </c>
      <c r="N61" s="6">
        <f t="shared" si="37"/>
        <v>0</v>
      </c>
      <c r="O61" s="6">
        <f t="shared" si="38"/>
        <v>7.3441353464637621E-2</v>
      </c>
      <c r="P61" s="6">
        <f t="shared" si="39"/>
        <v>0.29759082101171741</v>
      </c>
      <c r="Q61" s="6">
        <f t="shared" si="40"/>
        <v>5.2367341372216977E-2</v>
      </c>
      <c r="R61" s="6">
        <f t="shared" si="41"/>
        <v>0.57255416870290599</v>
      </c>
      <c r="S61" s="6">
        <f t="shared" si="42"/>
        <v>4.0463154485219739E-3</v>
      </c>
      <c r="T61" s="6">
        <f t="shared" si="43"/>
        <v>0</v>
      </c>
      <c r="U61" s="6">
        <f t="shared" si="44"/>
        <v>0</v>
      </c>
      <c r="V61" s="6">
        <f t="shared" si="45"/>
        <v>0</v>
      </c>
      <c r="W61" s="6">
        <f t="shared" si="46"/>
        <v>0</v>
      </c>
      <c r="X61" s="6">
        <f t="shared" si="47"/>
        <v>0</v>
      </c>
      <c r="Y61" s="7">
        <f t="shared" si="48"/>
        <v>0.57255416870290599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V61" s="6"/>
      <c r="AW61" s="6"/>
      <c r="AX61" s="6"/>
      <c r="AY61" s="6"/>
      <c r="AZ61" s="6"/>
      <c r="BA61" s="6"/>
      <c r="BB61" s="6"/>
      <c r="BC61" s="6"/>
      <c r="BD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</row>
    <row r="62" spans="1:149" x14ac:dyDescent="0.3">
      <c r="A62" t="s">
        <v>511</v>
      </c>
      <c r="B62" t="s">
        <v>68</v>
      </c>
      <c r="C62" t="s">
        <v>68</v>
      </c>
      <c r="D62" s="6">
        <f t="shared" si="27"/>
        <v>234.02985074626866</v>
      </c>
      <c r="E62" s="6">
        <f t="shared" si="28"/>
        <v>25.238805970149254</v>
      </c>
      <c r="F62" s="6">
        <f t="shared" si="29"/>
        <v>77.044776119402982</v>
      </c>
      <c r="G62" s="6">
        <f t="shared" si="30"/>
        <v>14.08955223880597</v>
      </c>
      <c r="H62" s="6">
        <f t="shared" si="31"/>
        <v>116.88059701492537</v>
      </c>
      <c r="I62" s="6">
        <f t="shared" si="32"/>
        <v>0.77611940298507454</v>
      </c>
      <c r="J62" s="6">
        <f t="shared" si="33"/>
        <v>0</v>
      </c>
      <c r="K62" s="6">
        <f t="shared" si="34"/>
        <v>0</v>
      </c>
      <c r="L62" s="6">
        <f t="shared" si="35"/>
        <v>0</v>
      </c>
      <c r="M62" s="6">
        <f t="shared" si="36"/>
        <v>0</v>
      </c>
      <c r="N62" s="6">
        <f t="shared" si="37"/>
        <v>0</v>
      </c>
      <c r="O62" s="6">
        <f t="shared" si="38"/>
        <v>0.10784438775510204</v>
      </c>
      <c r="P62" s="6">
        <f t="shared" si="39"/>
        <v>0.32920918367346935</v>
      </c>
      <c r="Q62" s="6">
        <f t="shared" si="40"/>
        <v>6.0204081632653061E-2</v>
      </c>
      <c r="R62" s="6">
        <f t="shared" si="41"/>
        <v>0.49942602040816325</v>
      </c>
      <c r="S62" s="6">
        <f t="shared" si="42"/>
        <v>3.3163265306122443E-3</v>
      </c>
      <c r="T62" s="6">
        <f t="shared" si="43"/>
        <v>0</v>
      </c>
      <c r="U62" s="6">
        <f t="shared" si="44"/>
        <v>0</v>
      </c>
      <c r="V62" s="6">
        <f t="shared" si="45"/>
        <v>0</v>
      </c>
      <c r="W62" s="6">
        <f t="shared" si="46"/>
        <v>0</v>
      </c>
      <c r="X62" s="6">
        <f t="shared" si="47"/>
        <v>0</v>
      </c>
      <c r="Y62" s="7">
        <f t="shared" si="48"/>
        <v>0.49942602040816325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V62" s="6"/>
      <c r="AW62" s="6"/>
      <c r="AX62" s="6"/>
      <c r="AY62" s="6"/>
      <c r="AZ62" s="6"/>
      <c r="BA62" s="6"/>
      <c r="BB62" s="6"/>
      <c r="BC62" s="6"/>
      <c r="BD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</row>
    <row r="63" spans="1:149" x14ac:dyDescent="0.3">
      <c r="A63" t="s">
        <v>512</v>
      </c>
      <c r="B63" t="s">
        <v>513</v>
      </c>
      <c r="C63" t="s">
        <v>450</v>
      </c>
      <c r="D63" s="6">
        <f t="shared" si="27"/>
        <v>2443.1070219142234</v>
      </c>
      <c r="E63" s="6">
        <f t="shared" si="28"/>
        <v>197.10748958182253</v>
      </c>
      <c r="F63" s="6">
        <f t="shared" si="29"/>
        <v>1033.8003248100738</v>
      </c>
      <c r="G63" s="6">
        <f t="shared" si="30"/>
        <v>229.05131000624718</v>
      </c>
      <c r="H63" s="6">
        <f t="shared" si="31"/>
        <v>976.52748814212987</v>
      </c>
      <c r="I63" s="6">
        <f t="shared" si="32"/>
        <v>6.6204093739503813</v>
      </c>
      <c r="J63" s="6">
        <f t="shared" si="33"/>
        <v>0</v>
      </c>
      <c r="K63" s="6">
        <f t="shared" si="34"/>
        <v>0</v>
      </c>
      <c r="L63" s="6">
        <f t="shared" si="35"/>
        <v>0</v>
      </c>
      <c r="M63" s="6">
        <f t="shared" si="36"/>
        <v>0</v>
      </c>
      <c r="N63" s="6">
        <f t="shared" si="37"/>
        <v>0</v>
      </c>
      <c r="O63" s="6">
        <f t="shared" si="38"/>
        <v>8.067902380608151E-2</v>
      </c>
      <c r="P63" s="6">
        <f t="shared" si="39"/>
        <v>0.42314983156164421</v>
      </c>
      <c r="Q63" s="6">
        <f t="shared" si="40"/>
        <v>9.3754104078003456E-2</v>
      </c>
      <c r="R63" s="6">
        <f t="shared" si="41"/>
        <v>0.39970720864164228</v>
      </c>
      <c r="S63" s="6">
        <f t="shared" si="42"/>
        <v>2.7098319126286812E-3</v>
      </c>
      <c r="T63" s="6">
        <f t="shared" si="43"/>
        <v>0</v>
      </c>
      <c r="U63" s="6">
        <f t="shared" si="44"/>
        <v>0</v>
      </c>
      <c r="V63" s="6">
        <f t="shared" si="45"/>
        <v>0</v>
      </c>
      <c r="W63" s="6">
        <f t="shared" si="46"/>
        <v>0</v>
      </c>
      <c r="X63" s="6">
        <f t="shared" si="47"/>
        <v>0</v>
      </c>
      <c r="Y63" s="7">
        <f t="shared" si="48"/>
        <v>2.423149831561644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V63" s="6"/>
      <c r="AW63" s="6"/>
      <c r="AX63" s="6"/>
      <c r="AY63" s="6"/>
      <c r="AZ63" s="6"/>
      <c r="BA63" s="6"/>
      <c r="BB63" s="6"/>
      <c r="BC63" s="6"/>
      <c r="BD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</row>
    <row r="64" spans="1:149" x14ac:dyDescent="0.3">
      <c r="B64" t="s">
        <v>40</v>
      </c>
      <c r="D64" s="6">
        <f>SUM(D35:D63)</f>
        <v>158444.99999999997</v>
      </c>
      <c r="E64" s="6">
        <f t="shared" ref="E64:N64" si="49">SUM(E35:E63)</f>
        <v>11154.999999999996</v>
      </c>
      <c r="F64" s="6">
        <f t="shared" si="49"/>
        <v>41842</v>
      </c>
      <c r="G64" s="6">
        <f t="shared" si="49"/>
        <v>18478.999999999993</v>
      </c>
      <c r="H64" s="6">
        <f t="shared" si="49"/>
        <v>86112</v>
      </c>
      <c r="I64" s="6">
        <f t="shared" si="49"/>
        <v>856.99999999999977</v>
      </c>
      <c r="J64" s="6">
        <f t="shared" si="49"/>
        <v>0</v>
      </c>
      <c r="K64" s="6">
        <f t="shared" si="49"/>
        <v>0</v>
      </c>
      <c r="L64" s="6">
        <f t="shared" si="49"/>
        <v>0</v>
      </c>
      <c r="M64" s="6">
        <f t="shared" si="49"/>
        <v>0</v>
      </c>
      <c r="N64" s="6">
        <f t="shared" si="49"/>
        <v>0</v>
      </c>
      <c r="O64" s="6">
        <f t="shared" si="38"/>
        <v>7.0402978951686693E-2</v>
      </c>
      <c r="P64" s="6">
        <f t="shared" si="39"/>
        <v>0.26407901795575756</v>
      </c>
      <c r="Q64" s="6">
        <f t="shared" si="40"/>
        <v>0.11662722080217107</v>
      </c>
      <c r="R64" s="6">
        <f t="shared" si="41"/>
        <v>0.54348196535075277</v>
      </c>
      <c r="S64" s="6">
        <f t="shared" si="42"/>
        <v>5.4088169396320487E-3</v>
      </c>
      <c r="T64" s="6">
        <f t="shared" si="43"/>
        <v>0</v>
      </c>
      <c r="U64" s="6">
        <f t="shared" si="44"/>
        <v>0</v>
      </c>
      <c r="V64" s="6">
        <f t="shared" si="45"/>
        <v>0</v>
      </c>
      <c r="W64" s="6">
        <f t="shared" si="46"/>
        <v>0</v>
      </c>
      <c r="X64" s="6">
        <f t="shared" si="47"/>
        <v>0</v>
      </c>
      <c r="Y64" s="7">
        <f t="shared" si="48"/>
        <v>0.54348196535075277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V64" s="6"/>
      <c r="AW64" s="6"/>
      <c r="AX64" s="6"/>
      <c r="AY64" s="6"/>
      <c r="AZ64" s="6"/>
      <c r="BA64" s="6"/>
      <c r="BB64" s="6"/>
      <c r="BC64" s="6"/>
      <c r="BD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</row>
    <row r="65" spans="1:149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V65" s="6"/>
      <c r="AW65" s="6"/>
      <c r="AX65" s="6"/>
      <c r="AY65" s="6"/>
      <c r="AZ65" s="6"/>
      <c r="BA65" s="6"/>
      <c r="BB65" s="6"/>
      <c r="BC65" s="6"/>
      <c r="BD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</row>
    <row r="66" spans="1:149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V66" s="6"/>
      <c r="AW66" s="6"/>
      <c r="AX66" s="6"/>
      <c r="AY66" s="6"/>
      <c r="AZ66" s="6"/>
      <c r="BA66" s="6"/>
      <c r="BB66" s="6"/>
      <c r="BC66" s="6"/>
      <c r="BD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</row>
    <row r="67" spans="1:149" x14ac:dyDescent="0.3">
      <c r="A67" s="8" t="s">
        <v>532</v>
      </c>
      <c r="B67" t="s">
        <v>473</v>
      </c>
      <c r="C67" t="s">
        <v>474</v>
      </c>
      <c r="D67" t="s">
        <v>533</v>
      </c>
      <c r="E67" t="s">
        <v>523</v>
      </c>
      <c r="F67" t="s">
        <v>524</v>
      </c>
      <c r="G67" t="s">
        <v>525</v>
      </c>
      <c r="H67" t="s">
        <v>526</v>
      </c>
      <c r="I67" t="s">
        <v>527</v>
      </c>
      <c r="J67" t="s">
        <v>8</v>
      </c>
      <c r="K67" s="4"/>
      <c r="L67" s="4"/>
      <c r="M67" s="5"/>
      <c r="N67" s="4"/>
      <c r="O67" s="4" t="s">
        <v>528</v>
      </c>
      <c r="P67" s="4" t="s">
        <v>529</v>
      </c>
      <c r="Q67" s="4" t="s">
        <v>530</v>
      </c>
      <c r="R67" s="4" t="s">
        <v>531</v>
      </c>
      <c r="S67" s="4" t="s">
        <v>462</v>
      </c>
      <c r="T67" s="4" t="s">
        <v>463</v>
      </c>
      <c r="U67" s="4"/>
      <c r="V67" s="4"/>
      <c r="W67" s="4"/>
      <c r="X67" s="4"/>
      <c r="Y67" s="3" t="s">
        <v>535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V67" s="6"/>
      <c r="AW67" s="6"/>
      <c r="AX67" s="6"/>
      <c r="AY67" s="6"/>
      <c r="AZ67" s="6"/>
      <c r="BA67" s="6"/>
      <c r="BB67" s="6"/>
      <c r="BC67" s="6"/>
      <c r="BD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</row>
    <row r="68" spans="1:149" x14ac:dyDescent="0.3">
      <c r="A68" t="s">
        <v>475</v>
      </c>
      <c r="B68" t="s">
        <v>445</v>
      </c>
      <c r="C68" t="s">
        <v>445</v>
      </c>
      <c r="D68" s="6">
        <f>SUMIF($BF$78:$BF$145,$C68,CO$78:CO$145)</f>
        <v>433.47463516330788</v>
      </c>
      <c r="E68" s="6">
        <f t="shared" ref="E68:N93" si="50">SUMIF($BF$78:$BF$145,$C68,CP$78:CP$145)</f>
        <v>58.501223969815342</v>
      </c>
      <c r="F68" s="6">
        <f t="shared" si="50"/>
        <v>138.4741401666376</v>
      </c>
      <c r="G68" s="6">
        <f t="shared" si="50"/>
        <v>28.079478597068366</v>
      </c>
      <c r="H68" s="6">
        <f t="shared" si="50"/>
        <v>206.07119838935327</v>
      </c>
      <c r="I68" s="6">
        <f t="shared" si="50"/>
        <v>2.3485940404332597</v>
      </c>
      <c r="J68" s="6">
        <f t="shared" si="50"/>
        <v>0</v>
      </c>
      <c r="K68" s="6">
        <f t="shared" si="50"/>
        <v>0</v>
      </c>
      <c r="L68" s="6">
        <f t="shared" si="50"/>
        <v>0</v>
      </c>
      <c r="M68" s="6">
        <f t="shared" si="50"/>
        <v>0</v>
      </c>
      <c r="N68" s="6">
        <f t="shared" si="50"/>
        <v>0</v>
      </c>
      <c r="O68" s="6">
        <f t="shared" ref="O68:O97" si="51">E68/$D68</f>
        <v>0.13495881701999818</v>
      </c>
      <c r="P68" s="6">
        <f t="shared" ref="P68:P97" si="52">F68/$D68</f>
        <v>0.31945154095226042</v>
      </c>
      <c r="Q68" s="6">
        <f t="shared" ref="Q68:Q97" si="53">G68/$D68</f>
        <v>6.4777673984291281E-2</v>
      </c>
      <c r="R68" s="6">
        <f t="shared" ref="R68:R97" si="54">H68/$D68</f>
        <v>0.47539390237151408</v>
      </c>
      <c r="S68" s="6">
        <f t="shared" ref="S68:S97" si="55">I68/$D68</f>
        <v>5.4180656719359068E-3</v>
      </c>
      <c r="T68" s="6">
        <f t="shared" ref="T68:T97" si="56">J68/$D68</f>
        <v>0</v>
      </c>
      <c r="U68" s="6">
        <f t="shared" ref="U68:U97" si="57">K68/$D68</f>
        <v>0</v>
      </c>
      <c r="V68" s="6">
        <f t="shared" ref="V68:V97" si="58">L68/$D68</f>
        <v>0</v>
      </c>
      <c r="W68" s="6">
        <f t="shared" ref="W68:W97" si="59">M68/$D68</f>
        <v>0</v>
      </c>
      <c r="X68" s="6">
        <f t="shared" ref="X68:X97" si="60">N68/$D68</f>
        <v>0</v>
      </c>
      <c r="Y68" s="7">
        <f t="shared" ref="Y68:Y97" si="61">IF(D68=0,10,IF(MAX(E68:N68)=LARGE(E68:N68,2),9,IF(H68=MAX(E68:N68),R68,IF(E68=MAX(E68:N68),O68+1,IF(F68=MAX(E68:N68),P68+2,IF(G68=MAX(E68:N68),Q68+3,-1))))))</f>
        <v>0.47539390237151408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V68" s="6"/>
      <c r="AW68" s="6"/>
      <c r="AX68" s="6"/>
      <c r="AY68" s="6"/>
      <c r="AZ68" s="6"/>
      <c r="BA68" s="6"/>
      <c r="BB68" s="6"/>
      <c r="BC68" s="6"/>
      <c r="BD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</row>
    <row r="69" spans="1:149" x14ac:dyDescent="0.3">
      <c r="A69" t="s">
        <v>476</v>
      </c>
      <c r="B69" t="s">
        <v>444</v>
      </c>
      <c r="C69" t="s">
        <v>444</v>
      </c>
      <c r="D69" s="6">
        <f t="shared" ref="D69:I96" si="62">SUMIF($BF$78:$BF$145,$C69,CO$78:CO$145)</f>
        <v>980.81723419040998</v>
      </c>
      <c r="E69" s="6">
        <f t="shared" si="50"/>
        <v>125.79201157471239</v>
      </c>
      <c r="F69" s="6">
        <f t="shared" si="50"/>
        <v>341.52018934467753</v>
      </c>
      <c r="G69" s="6">
        <f t="shared" si="50"/>
        <v>42.229235131145145</v>
      </c>
      <c r="H69" s="6">
        <f t="shared" si="50"/>
        <v>467.59552445742327</v>
      </c>
      <c r="I69" s="6">
        <f t="shared" si="50"/>
        <v>3.6802736824516682</v>
      </c>
      <c r="J69" s="6">
        <f t="shared" si="50"/>
        <v>0</v>
      </c>
      <c r="K69" s="6">
        <f t="shared" si="50"/>
        <v>0</v>
      </c>
      <c r="L69" s="6">
        <f t="shared" si="50"/>
        <v>0</v>
      </c>
      <c r="M69" s="6">
        <f t="shared" si="50"/>
        <v>0</v>
      </c>
      <c r="N69" s="6">
        <f t="shared" si="50"/>
        <v>0</v>
      </c>
      <c r="O69" s="6">
        <f t="shared" si="51"/>
        <v>0.12825224434248866</v>
      </c>
      <c r="P69" s="6">
        <f t="shared" si="52"/>
        <v>0.34819962113183756</v>
      </c>
      <c r="Q69" s="6">
        <f t="shared" si="53"/>
        <v>4.3055152029421839E-2</v>
      </c>
      <c r="R69" s="6">
        <f t="shared" si="54"/>
        <v>0.47674073023746144</v>
      </c>
      <c r="S69" s="6">
        <f t="shared" si="55"/>
        <v>3.7522522587905525E-3</v>
      </c>
      <c r="T69" s="6">
        <f t="shared" si="56"/>
        <v>0</v>
      </c>
      <c r="U69" s="6">
        <f t="shared" si="57"/>
        <v>0</v>
      </c>
      <c r="V69" s="6">
        <f t="shared" si="58"/>
        <v>0</v>
      </c>
      <c r="W69" s="6">
        <f t="shared" si="59"/>
        <v>0</v>
      </c>
      <c r="X69" s="6">
        <f t="shared" si="60"/>
        <v>0</v>
      </c>
      <c r="Y69" s="7">
        <f t="shared" si="61"/>
        <v>0.47674073023746144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V69" s="6"/>
      <c r="AW69" s="6"/>
      <c r="AX69" s="6"/>
      <c r="AY69" s="6"/>
      <c r="AZ69" s="6"/>
      <c r="BA69" s="6"/>
      <c r="BB69" s="6"/>
      <c r="BC69" s="6"/>
      <c r="BD69" s="6"/>
      <c r="BE69" s="9"/>
      <c r="BF69" s="2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</row>
    <row r="70" spans="1:149" x14ac:dyDescent="0.3">
      <c r="A70" t="s">
        <v>477</v>
      </c>
      <c r="B70" t="s">
        <v>442</v>
      </c>
      <c r="C70" t="s">
        <v>442</v>
      </c>
      <c r="D70" s="6">
        <f t="shared" si="62"/>
        <v>65916</v>
      </c>
      <c r="E70" s="6">
        <f t="shared" si="50"/>
        <v>4449</v>
      </c>
      <c r="F70" s="6">
        <f t="shared" si="50"/>
        <v>15186</v>
      </c>
      <c r="G70" s="6">
        <f t="shared" si="50"/>
        <v>6973</v>
      </c>
      <c r="H70" s="6">
        <f t="shared" si="50"/>
        <v>38956</v>
      </c>
      <c r="I70" s="6">
        <f t="shared" si="50"/>
        <v>352</v>
      </c>
      <c r="J70" s="6">
        <f t="shared" si="50"/>
        <v>0</v>
      </c>
      <c r="K70" s="6">
        <f t="shared" si="50"/>
        <v>0</v>
      </c>
      <c r="L70" s="6">
        <f t="shared" si="50"/>
        <v>0</v>
      </c>
      <c r="M70" s="6">
        <f t="shared" si="50"/>
        <v>0</v>
      </c>
      <c r="N70" s="6">
        <f t="shared" si="50"/>
        <v>0</v>
      </c>
      <c r="O70" s="6">
        <f t="shared" si="51"/>
        <v>6.7494993628254146E-2</v>
      </c>
      <c r="P70" s="6">
        <f t="shared" si="52"/>
        <v>0.23038412525031859</v>
      </c>
      <c r="Q70" s="6">
        <f t="shared" si="53"/>
        <v>0.10578615207233448</v>
      </c>
      <c r="R70" s="6">
        <f t="shared" si="54"/>
        <v>0.59099459918684383</v>
      </c>
      <c r="S70" s="6">
        <f t="shared" si="55"/>
        <v>5.3401298622489232E-3</v>
      </c>
      <c r="T70" s="6">
        <f t="shared" si="56"/>
        <v>0</v>
      </c>
      <c r="U70" s="6">
        <f t="shared" si="57"/>
        <v>0</v>
      </c>
      <c r="V70" s="6">
        <f t="shared" si="58"/>
        <v>0</v>
      </c>
      <c r="W70" s="6">
        <f t="shared" si="59"/>
        <v>0</v>
      </c>
      <c r="X70" s="6">
        <f t="shared" si="60"/>
        <v>0</v>
      </c>
      <c r="Y70" s="7">
        <f t="shared" si="61"/>
        <v>0.59099459918684383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</row>
    <row r="71" spans="1:149" x14ac:dyDescent="0.3">
      <c r="A71" t="s">
        <v>478</v>
      </c>
      <c r="B71" t="s">
        <v>447</v>
      </c>
      <c r="C71" t="s">
        <v>447</v>
      </c>
      <c r="D71" s="6">
        <f t="shared" si="62"/>
        <v>3384.870627420245</v>
      </c>
      <c r="E71" s="6">
        <f t="shared" si="50"/>
        <v>318.6213159985291</v>
      </c>
      <c r="F71" s="6">
        <f t="shared" si="50"/>
        <v>2069.6437985614798</v>
      </c>
      <c r="G71" s="6">
        <f t="shared" si="50"/>
        <v>128.32981390051535</v>
      </c>
      <c r="H71" s="6">
        <f t="shared" si="50"/>
        <v>860.92576525622405</v>
      </c>
      <c r="I71" s="6">
        <f t="shared" si="50"/>
        <v>7.3499337034963999</v>
      </c>
      <c r="J71" s="6">
        <f t="shared" si="50"/>
        <v>0</v>
      </c>
      <c r="K71" s="6">
        <f t="shared" si="50"/>
        <v>0</v>
      </c>
      <c r="L71" s="6">
        <f t="shared" si="50"/>
        <v>0</v>
      </c>
      <c r="M71" s="6">
        <f t="shared" si="50"/>
        <v>0</v>
      </c>
      <c r="N71" s="6">
        <f t="shared" si="50"/>
        <v>0</v>
      </c>
      <c r="O71" s="6">
        <f t="shared" si="51"/>
        <v>9.4131017421296259E-2</v>
      </c>
      <c r="P71" s="6">
        <f t="shared" si="52"/>
        <v>0.61143955748135759</v>
      </c>
      <c r="Q71" s="6">
        <f t="shared" si="53"/>
        <v>3.7912767732077544E-2</v>
      </c>
      <c r="R71" s="6">
        <f t="shared" si="54"/>
        <v>0.25434524979537326</v>
      </c>
      <c r="S71" s="6">
        <f t="shared" si="55"/>
        <v>2.1714075698952488E-3</v>
      </c>
      <c r="T71" s="6">
        <f t="shared" si="56"/>
        <v>0</v>
      </c>
      <c r="U71" s="6">
        <f t="shared" si="57"/>
        <v>0</v>
      </c>
      <c r="V71" s="6">
        <f t="shared" si="58"/>
        <v>0</v>
      </c>
      <c r="W71" s="6">
        <f t="shared" si="59"/>
        <v>0</v>
      </c>
      <c r="X71" s="6">
        <f t="shared" si="60"/>
        <v>0</v>
      </c>
      <c r="Y71" s="7">
        <f t="shared" si="61"/>
        <v>2.6114395574813578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V71" s="6"/>
      <c r="AW71" s="6"/>
      <c r="AX71" s="6"/>
      <c r="AY71" s="6"/>
      <c r="AZ71" s="6"/>
      <c r="BA71" s="6"/>
      <c r="BB71" s="6"/>
      <c r="BC71" s="6"/>
      <c r="BD71" s="6"/>
      <c r="BE71" t="s">
        <v>40</v>
      </c>
      <c r="BG71">
        <f t="shared" ref="BG71:CY71" si="63">SUM(BG3:BG69)</f>
        <v>131051</v>
      </c>
      <c r="BH71">
        <f t="shared" si="63"/>
        <v>8776</v>
      </c>
      <c r="BI71">
        <f t="shared" si="63"/>
        <v>34675</v>
      </c>
      <c r="BJ71">
        <f t="shared" si="63"/>
        <v>15435</v>
      </c>
      <c r="BK71">
        <f t="shared" si="63"/>
        <v>71497</v>
      </c>
      <c r="BL71">
        <f t="shared" si="63"/>
        <v>668</v>
      </c>
      <c r="BM71">
        <f t="shared" si="63"/>
        <v>0</v>
      </c>
      <c r="BN71">
        <f t="shared" si="63"/>
        <v>0</v>
      </c>
      <c r="BO71">
        <f t="shared" si="63"/>
        <v>0</v>
      </c>
      <c r="BP71">
        <f t="shared" si="63"/>
        <v>0</v>
      </c>
      <c r="BQ71">
        <f t="shared" si="63"/>
        <v>0</v>
      </c>
      <c r="BR71">
        <f t="shared" si="63"/>
        <v>22</v>
      </c>
      <c r="BS71">
        <f t="shared" si="63"/>
        <v>20134.999999999996</v>
      </c>
      <c r="BT71">
        <f t="shared" si="63"/>
        <v>1805</v>
      </c>
      <c r="BU71">
        <f t="shared" si="63"/>
        <v>5026.9999999999973</v>
      </c>
      <c r="BV71">
        <f t="shared" si="63"/>
        <v>1790.9999999999998</v>
      </c>
      <c r="BW71">
        <f t="shared" si="63"/>
        <v>11375.000000000002</v>
      </c>
      <c r="BX71">
        <f t="shared" si="63"/>
        <v>137</v>
      </c>
      <c r="BY71">
        <f t="shared" si="63"/>
        <v>0</v>
      </c>
      <c r="BZ71">
        <f t="shared" si="63"/>
        <v>0</v>
      </c>
      <c r="CA71">
        <f t="shared" si="63"/>
        <v>0</v>
      </c>
      <c r="CB71">
        <f t="shared" si="63"/>
        <v>0</v>
      </c>
      <c r="CC71">
        <f t="shared" si="63"/>
        <v>0</v>
      </c>
      <c r="CD71">
        <f t="shared" si="63"/>
        <v>7258.9999999999991</v>
      </c>
      <c r="CE71">
        <f t="shared" si="63"/>
        <v>574.00000000000011</v>
      </c>
      <c r="CF71">
        <f t="shared" si="63"/>
        <v>2139.9999999999995</v>
      </c>
      <c r="CG71">
        <f t="shared" si="63"/>
        <v>1253.0000000000002</v>
      </c>
      <c r="CH71">
        <f t="shared" si="63"/>
        <v>3240</v>
      </c>
      <c r="CI71">
        <f t="shared" si="63"/>
        <v>52.000000000000007</v>
      </c>
      <c r="CJ71">
        <f t="shared" si="63"/>
        <v>0</v>
      </c>
      <c r="CK71">
        <f t="shared" si="63"/>
        <v>0</v>
      </c>
      <c r="CL71">
        <f t="shared" si="63"/>
        <v>0</v>
      </c>
      <c r="CM71">
        <f t="shared" si="63"/>
        <v>0</v>
      </c>
      <c r="CN71">
        <f t="shared" si="63"/>
        <v>0</v>
      </c>
      <c r="CO71">
        <f t="shared" si="63"/>
        <v>158444.99999999997</v>
      </c>
      <c r="CP71">
        <f t="shared" si="63"/>
        <v>11154.999999999995</v>
      </c>
      <c r="CQ71">
        <f t="shared" si="63"/>
        <v>41842</v>
      </c>
      <c r="CR71">
        <f t="shared" si="63"/>
        <v>18478.999999999996</v>
      </c>
      <c r="CS71">
        <f t="shared" si="63"/>
        <v>86112.000000000015</v>
      </c>
      <c r="CT71">
        <f t="shared" si="63"/>
        <v>856.99999999999989</v>
      </c>
      <c r="CU71">
        <f t="shared" si="63"/>
        <v>0</v>
      </c>
      <c r="CV71">
        <f t="shared" si="63"/>
        <v>0</v>
      </c>
      <c r="CW71">
        <f t="shared" si="63"/>
        <v>0</v>
      </c>
      <c r="CX71">
        <f t="shared" si="63"/>
        <v>0</v>
      </c>
      <c r="CY71">
        <f t="shared" si="63"/>
        <v>0</v>
      </c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</row>
    <row r="72" spans="1:149" x14ac:dyDescent="0.3">
      <c r="A72" t="s">
        <v>479</v>
      </c>
      <c r="B72" t="s">
        <v>448</v>
      </c>
      <c r="C72" t="s">
        <v>448</v>
      </c>
      <c r="D72" s="6">
        <f t="shared" si="62"/>
        <v>395.48901981788964</v>
      </c>
      <c r="E72" s="6">
        <f t="shared" si="50"/>
        <v>37.543772838024275</v>
      </c>
      <c r="F72" s="6">
        <f t="shared" si="50"/>
        <v>118.92566232959969</v>
      </c>
      <c r="G72" s="6">
        <f t="shared" si="50"/>
        <v>29.286287732497076</v>
      </c>
      <c r="H72" s="6">
        <f t="shared" si="50"/>
        <v>209.50376668715998</v>
      </c>
      <c r="I72" s="6">
        <f t="shared" si="50"/>
        <v>0.22953023060864011</v>
      </c>
      <c r="J72" s="6">
        <f t="shared" si="50"/>
        <v>0</v>
      </c>
      <c r="K72" s="6">
        <f t="shared" si="50"/>
        <v>0</v>
      </c>
      <c r="L72" s="6">
        <f t="shared" si="50"/>
        <v>0</v>
      </c>
      <c r="M72" s="6">
        <f t="shared" si="50"/>
        <v>0</v>
      </c>
      <c r="N72" s="6">
        <f t="shared" si="50"/>
        <v>0</v>
      </c>
      <c r="O72" s="6">
        <f t="shared" si="51"/>
        <v>9.4930000472104162E-2</v>
      </c>
      <c r="P72" s="6">
        <f t="shared" si="52"/>
        <v>0.30070534545905031</v>
      </c>
      <c r="Q72" s="6">
        <f t="shared" si="53"/>
        <v>7.4050823828136866E-2</v>
      </c>
      <c r="R72" s="6">
        <f t="shared" si="54"/>
        <v>0.5297334595626193</v>
      </c>
      <c r="S72" s="6">
        <f t="shared" si="55"/>
        <v>5.8037067808944893E-4</v>
      </c>
      <c r="T72" s="6">
        <f t="shared" si="56"/>
        <v>0</v>
      </c>
      <c r="U72" s="6">
        <f t="shared" si="57"/>
        <v>0</v>
      </c>
      <c r="V72" s="6">
        <f t="shared" si="58"/>
        <v>0</v>
      </c>
      <c r="W72" s="6">
        <f t="shared" si="59"/>
        <v>0</v>
      </c>
      <c r="X72" s="6">
        <f t="shared" si="60"/>
        <v>0</v>
      </c>
      <c r="Y72" s="7">
        <f t="shared" si="61"/>
        <v>0.5297334595626193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V72" s="6"/>
      <c r="AW72" s="6"/>
      <c r="AX72" s="6"/>
      <c r="AY72" s="6"/>
      <c r="AZ72" s="6"/>
      <c r="BA72" s="6"/>
      <c r="BB72" s="6"/>
      <c r="BC72" s="6"/>
      <c r="BD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</row>
    <row r="73" spans="1:149" x14ac:dyDescent="0.3">
      <c r="A73" t="s">
        <v>480</v>
      </c>
      <c r="B73" t="s">
        <v>451</v>
      </c>
      <c r="C73" t="s">
        <v>451</v>
      </c>
      <c r="D73" s="6">
        <f t="shared" si="62"/>
        <v>825.09662261380322</v>
      </c>
      <c r="E73" s="6">
        <f t="shared" si="50"/>
        <v>54.66952667429991</v>
      </c>
      <c r="F73" s="6">
        <f t="shared" si="50"/>
        <v>171.55222599571761</v>
      </c>
      <c r="G73" s="6">
        <f t="shared" si="50"/>
        <v>153.60749756879082</v>
      </c>
      <c r="H73" s="6">
        <f t="shared" si="50"/>
        <v>441.96163558384598</v>
      </c>
      <c r="I73" s="6">
        <f t="shared" si="50"/>
        <v>3.3057367911488891</v>
      </c>
      <c r="J73" s="6">
        <f t="shared" si="50"/>
        <v>0</v>
      </c>
      <c r="K73" s="6">
        <f t="shared" si="50"/>
        <v>0</v>
      </c>
      <c r="L73" s="6">
        <f t="shared" si="50"/>
        <v>0</v>
      </c>
      <c r="M73" s="6">
        <f t="shared" si="50"/>
        <v>0</v>
      </c>
      <c r="N73" s="6">
        <f t="shared" si="50"/>
        <v>0</v>
      </c>
      <c r="O73" s="6">
        <f t="shared" si="51"/>
        <v>6.625833287392896E-2</v>
      </c>
      <c r="P73" s="6">
        <f t="shared" si="52"/>
        <v>0.20791774113953049</v>
      </c>
      <c r="Q73" s="6">
        <f t="shared" si="53"/>
        <v>0.1861691023315323</v>
      </c>
      <c r="R73" s="6">
        <f t="shared" si="54"/>
        <v>0.53564833920149446</v>
      </c>
      <c r="S73" s="6">
        <f t="shared" si="55"/>
        <v>4.006484453513732E-3</v>
      </c>
      <c r="T73" s="6">
        <f t="shared" si="56"/>
        <v>0</v>
      </c>
      <c r="U73" s="6">
        <f t="shared" si="57"/>
        <v>0</v>
      </c>
      <c r="V73" s="6">
        <f t="shared" si="58"/>
        <v>0</v>
      </c>
      <c r="W73" s="6">
        <f t="shared" si="59"/>
        <v>0</v>
      </c>
      <c r="X73" s="6">
        <f t="shared" si="60"/>
        <v>0</v>
      </c>
      <c r="Y73" s="7">
        <f t="shared" si="61"/>
        <v>0.53564833920149446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V73" s="6"/>
      <c r="AW73" s="6"/>
      <c r="AX73" s="6"/>
      <c r="AY73" s="6"/>
      <c r="AZ73" s="6"/>
      <c r="BA73" s="6"/>
      <c r="BB73" s="6"/>
      <c r="BC73" s="6"/>
      <c r="BD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</row>
    <row r="74" spans="1:149" x14ac:dyDescent="0.3">
      <c r="A74" t="s">
        <v>481</v>
      </c>
      <c r="B74" t="s">
        <v>234</v>
      </c>
      <c r="C74" t="s">
        <v>234</v>
      </c>
      <c r="D74" s="6">
        <f t="shared" si="62"/>
        <v>1026.0674879485807</v>
      </c>
      <c r="E74" s="6">
        <f t="shared" si="50"/>
        <v>109.35693861385798</v>
      </c>
      <c r="F74" s="6">
        <f t="shared" si="50"/>
        <v>477.00655394098555</v>
      </c>
      <c r="G74" s="6">
        <f t="shared" si="50"/>
        <v>58.744434170690496</v>
      </c>
      <c r="H74" s="6">
        <f t="shared" si="50"/>
        <v>377.91521331937531</v>
      </c>
      <c r="I74" s="6">
        <f t="shared" si="50"/>
        <v>3.0443479036712686</v>
      </c>
      <c r="J74" s="6">
        <f t="shared" si="50"/>
        <v>0</v>
      </c>
      <c r="K74" s="6">
        <f t="shared" si="50"/>
        <v>0</v>
      </c>
      <c r="L74" s="6">
        <f t="shared" si="50"/>
        <v>0</v>
      </c>
      <c r="M74" s="6">
        <f t="shared" si="50"/>
        <v>0</v>
      </c>
      <c r="N74" s="6">
        <f t="shared" si="50"/>
        <v>0</v>
      </c>
      <c r="O74" s="6">
        <f t="shared" si="51"/>
        <v>0.10657869964527926</v>
      </c>
      <c r="P74" s="6">
        <f t="shared" si="52"/>
        <v>0.46488808927633596</v>
      </c>
      <c r="Q74" s="6">
        <f t="shared" si="53"/>
        <v>5.7252017884455525E-2</v>
      </c>
      <c r="R74" s="6">
        <f t="shared" si="54"/>
        <v>0.36831418767097096</v>
      </c>
      <c r="S74" s="6">
        <f t="shared" si="55"/>
        <v>2.9670055229581837E-3</v>
      </c>
      <c r="T74" s="6">
        <f t="shared" si="56"/>
        <v>0</v>
      </c>
      <c r="U74" s="6">
        <f t="shared" si="57"/>
        <v>0</v>
      </c>
      <c r="V74" s="6">
        <f t="shared" si="58"/>
        <v>0</v>
      </c>
      <c r="W74" s="6">
        <f t="shared" si="59"/>
        <v>0</v>
      </c>
      <c r="X74" s="6">
        <f t="shared" si="60"/>
        <v>0</v>
      </c>
      <c r="Y74" s="7">
        <f t="shared" si="61"/>
        <v>2.4648880892763358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V74" s="6"/>
      <c r="AW74" s="6"/>
      <c r="AX74" s="6"/>
      <c r="AY74" s="6"/>
      <c r="AZ74" s="6"/>
      <c r="BA74" s="6"/>
      <c r="BB74" s="6"/>
      <c r="BC74" s="6"/>
      <c r="BD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</row>
    <row r="75" spans="1:149" x14ac:dyDescent="0.3">
      <c r="A75" t="s">
        <v>482</v>
      </c>
      <c r="B75" t="s">
        <v>483</v>
      </c>
      <c r="C75" t="s">
        <v>453</v>
      </c>
      <c r="D75" s="6">
        <f t="shared" si="62"/>
        <v>22881.408048403769</v>
      </c>
      <c r="E75" s="6">
        <f t="shared" si="50"/>
        <v>1294.9180196088075</v>
      </c>
      <c r="F75" s="6">
        <f t="shared" si="50"/>
        <v>5296.6172558034395</v>
      </c>
      <c r="G75" s="6">
        <f t="shared" si="50"/>
        <v>4481.0409711845014</v>
      </c>
      <c r="H75" s="6">
        <f t="shared" si="50"/>
        <v>11599.034837693753</v>
      </c>
      <c r="I75" s="6">
        <f t="shared" si="50"/>
        <v>209.79696411326802</v>
      </c>
      <c r="J75" s="6">
        <f t="shared" si="50"/>
        <v>0</v>
      </c>
      <c r="K75" s="6">
        <f t="shared" si="50"/>
        <v>0</v>
      </c>
      <c r="L75" s="6">
        <f t="shared" si="50"/>
        <v>0</v>
      </c>
      <c r="M75" s="6">
        <f t="shared" si="50"/>
        <v>0</v>
      </c>
      <c r="N75" s="6">
        <f t="shared" si="50"/>
        <v>0</v>
      </c>
      <c r="O75" s="6">
        <f t="shared" si="51"/>
        <v>5.6592584550282619E-2</v>
      </c>
      <c r="P75" s="6">
        <f t="shared" si="52"/>
        <v>0.23148126394140053</v>
      </c>
      <c r="Q75" s="6">
        <f t="shared" si="53"/>
        <v>0.19583764083509289</v>
      </c>
      <c r="R75" s="6">
        <f t="shared" si="54"/>
        <v>0.50691962719938088</v>
      </c>
      <c r="S75" s="6">
        <f t="shared" si="55"/>
        <v>9.1688834738430213E-3</v>
      </c>
      <c r="T75" s="6">
        <f t="shared" si="56"/>
        <v>0</v>
      </c>
      <c r="U75" s="6">
        <f t="shared" si="57"/>
        <v>0</v>
      </c>
      <c r="V75" s="6">
        <f t="shared" si="58"/>
        <v>0</v>
      </c>
      <c r="W75" s="6">
        <f t="shared" si="59"/>
        <v>0</v>
      </c>
      <c r="X75" s="6">
        <f t="shared" si="60"/>
        <v>0</v>
      </c>
      <c r="Y75" s="7">
        <f t="shared" si="61"/>
        <v>0.50691962719938088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V75" s="6"/>
      <c r="AW75" s="6"/>
      <c r="AX75" s="6"/>
      <c r="AY75" s="6"/>
      <c r="AZ75" s="6"/>
      <c r="BA75" s="6"/>
      <c r="BB75" s="6"/>
      <c r="BC75" s="6"/>
      <c r="BD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</row>
    <row r="76" spans="1:149" x14ac:dyDescent="0.3">
      <c r="A76" t="s">
        <v>484</v>
      </c>
      <c r="B76" t="s">
        <v>438</v>
      </c>
      <c r="C76" t="s">
        <v>438</v>
      </c>
      <c r="D76" s="6">
        <f t="shared" si="62"/>
        <v>714.92016223716519</v>
      </c>
      <c r="E76" s="6">
        <f t="shared" si="50"/>
        <v>49.597370261607551</v>
      </c>
      <c r="F76" s="6">
        <f t="shared" si="50"/>
        <v>142.27871164901711</v>
      </c>
      <c r="G76" s="6">
        <f t="shared" si="50"/>
        <v>33.719932774622606</v>
      </c>
      <c r="H76" s="6">
        <f t="shared" si="50"/>
        <v>475.35408620602107</v>
      </c>
      <c r="I76" s="6">
        <f t="shared" si="50"/>
        <v>13.970061345896731</v>
      </c>
      <c r="J76" s="6">
        <f t="shared" si="50"/>
        <v>0</v>
      </c>
      <c r="K76" s="6">
        <f t="shared" si="50"/>
        <v>0</v>
      </c>
      <c r="L76" s="6">
        <f t="shared" si="50"/>
        <v>0</v>
      </c>
      <c r="M76" s="6">
        <f t="shared" si="50"/>
        <v>0</v>
      </c>
      <c r="N76" s="6">
        <f t="shared" si="50"/>
        <v>0</v>
      </c>
      <c r="O76" s="6">
        <f t="shared" si="51"/>
        <v>6.9374697877319466E-2</v>
      </c>
      <c r="P76" s="6">
        <f t="shared" si="52"/>
        <v>0.19901342718296153</v>
      </c>
      <c r="Q76" s="6">
        <f t="shared" si="53"/>
        <v>4.7166011753122822E-2</v>
      </c>
      <c r="R76" s="6">
        <f t="shared" si="54"/>
        <v>0.66490513390826533</v>
      </c>
      <c r="S76" s="6">
        <f t="shared" si="55"/>
        <v>1.9540729278330733E-2</v>
      </c>
      <c r="T76" s="6">
        <f t="shared" si="56"/>
        <v>0</v>
      </c>
      <c r="U76" s="6">
        <f t="shared" si="57"/>
        <v>0</v>
      </c>
      <c r="V76" s="6">
        <f t="shared" si="58"/>
        <v>0</v>
      </c>
      <c r="W76" s="6">
        <f t="shared" si="59"/>
        <v>0</v>
      </c>
      <c r="X76" s="6">
        <f t="shared" si="60"/>
        <v>0</v>
      </c>
      <c r="Y76" s="7">
        <f t="shared" si="61"/>
        <v>0.66490513390826533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V76" s="6"/>
      <c r="AW76" s="6"/>
      <c r="AX76" s="6"/>
      <c r="AY76" s="6"/>
      <c r="AZ76" s="6"/>
      <c r="BA76" s="6"/>
      <c r="BB76" s="6"/>
      <c r="BC76" s="6"/>
      <c r="BD76" s="6"/>
      <c r="BE76" t="s">
        <v>9</v>
      </c>
      <c r="BF76" t="s">
        <v>514</v>
      </c>
      <c r="BG76" t="s">
        <v>41</v>
      </c>
      <c r="BH76" t="s">
        <v>41</v>
      </c>
      <c r="BI76" t="s">
        <v>41</v>
      </c>
      <c r="BJ76" t="s">
        <v>41</v>
      </c>
      <c r="BK76" t="s">
        <v>41</v>
      </c>
      <c r="BL76" t="s">
        <v>41</v>
      </c>
      <c r="BM76" t="s">
        <v>41</v>
      </c>
      <c r="BN76" t="s">
        <v>41</v>
      </c>
      <c r="BO76" t="s">
        <v>41</v>
      </c>
      <c r="BP76" s="2" t="s">
        <v>41</v>
      </c>
      <c r="BQ76" s="2" t="s">
        <v>41</v>
      </c>
      <c r="BR76" t="s">
        <v>515</v>
      </c>
      <c r="BS76" t="s">
        <v>42</v>
      </c>
      <c r="BT76" t="s">
        <v>42</v>
      </c>
      <c r="BU76" t="s">
        <v>42</v>
      </c>
      <c r="BV76" t="s">
        <v>42</v>
      </c>
      <c r="BW76" t="s">
        <v>42</v>
      </c>
      <c r="BX76" t="s">
        <v>42</v>
      </c>
      <c r="BY76" t="s">
        <v>42</v>
      </c>
      <c r="BZ76" t="s">
        <v>42</v>
      </c>
      <c r="CA76" t="s">
        <v>42</v>
      </c>
      <c r="CB76" s="2" t="s">
        <v>42</v>
      </c>
      <c r="CC76" s="2" t="s">
        <v>42</v>
      </c>
      <c r="CD76" s="3" t="s">
        <v>43</v>
      </c>
      <c r="CE76" s="3" t="s">
        <v>43</v>
      </c>
      <c r="CF76" t="s">
        <v>43</v>
      </c>
      <c r="CG76" t="s">
        <v>43</v>
      </c>
      <c r="CH76" t="s">
        <v>43</v>
      </c>
      <c r="CI76" t="s">
        <v>43</v>
      </c>
      <c r="CJ76" t="s">
        <v>43</v>
      </c>
      <c r="CK76" t="s">
        <v>43</v>
      </c>
      <c r="CL76" t="s">
        <v>43</v>
      </c>
      <c r="CM76" s="3" t="s">
        <v>43</v>
      </c>
      <c r="CN76" s="3" t="s">
        <v>43</v>
      </c>
      <c r="CO76" t="s">
        <v>44</v>
      </c>
      <c r="CP76" t="s">
        <v>44</v>
      </c>
      <c r="CQ76" t="s">
        <v>44</v>
      </c>
      <c r="CR76" t="s">
        <v>44</v>
      </c>
      <c r="CS76" t="s">
        <v>44</v>
      </c>
      <c r="CT76" t="s">
        <v>44</v>
      </c>
      <c r="CU76" t="s">
        <v>44</v>
      </c>
      <c r="CV76" t="s">
        <v>44</v>
      </c>
      <c r="CW76" t="s">
        <v>44</v>
      </c>
      <c r="CX76" s="2" t="s">
        <v>44</v>
      </c>
      <c r="CY76" s="3" t="s">
        <v>44</v>
      </c>
      <c r="CZ76" s="6"/>
      <c r="DA76" t="s">
        <v>41</v>
      </c>
      <c r="DB76" t="s">
        <v>41</v>
      </c>
      <c r="DC76" t="s">
        <v>41</v>
      </c>
      <c r="DD76" t="s">
        <v>41</v>
      </c>
      <c r="DE76" t="s">
        <v>41</v>
      </c>
      <c r="DF76" t="s">
        <v>41</v>
      </c>
      <c r="DG76" t="s">
        <v>41</v>
      </c>
      <c r="DH76" t="s">
        <v>41</v>
      </c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</row>
    <row r="77" spans="1:149" x14ac:dyDescent="0.3">
      <c r="A77" t="s">
        <v>485</v>
      </c>
      <c r="B77" t="s">
        <v>433</v>
      </c>
      <c r="C77" t="s">
        <v>433</v>
      </c>
      <c r="D77" s="6">
        <f t="shared" si="62"/>
        <v>957.27292176679828</v>
      </c>
      <c r="E77" s="6">
        <f t="shared" si="50"/>
        <v>88.87267324574286</v>
      </c>
      <c r="F77" s="6">
        <f t="shared" si="50"/>
        <v>517.90716952768094</v>
      </c>
      <c r="G77" s="6">
        <f t="shared" si="50"/>
        <v>54.923011065886456</v>
      </c>
      <c r="H77" s="6">
        <f t="shared" si="50"/>
        <v>288.53854010699195</v>
      </c>
      <c r="I77" s="6">
        <f t="shared" si="50"/>
        <v>7.0315278204959712</v>
      </c>
      <c r="J77" s="6">
        <f t="shared" si="50"/>
        <v>0</v>
      </c>
      <c r="K77" s="6">
        <f t="shared" si="50"/>
        <v>0</v>
      </c>
      <c r="L77" s="6">
        <f t="shared" si="50"/>
        <v>0</v>
      </c>
      <c r="M77" s="6">
        <f t="shared" si="50"/>
        <v>0</v>
      </c>
      <c r="N77" s="6">
        <f t="shared" si="50"/>
        <v>0</v>
      </c>
      <c r="O77" s="6">
        <f t="shared" si="51"/>
        <v>9.2839430871724971E-2</v>
      </c>
      <c r="P77" s="6">
        <f t="shared" si="52"/>
        <v>0.54102352396200815</v>
      </c>
      <c r="Q77" s="6">
        <f t="shared" si="53"/>
        <v>5.7374453843860293E-2</v>
      </c>
      <c r="R77" s="6">
        <f t="shared" si="54"/>
        <v>0.30141721712387781</v>
      </c>
      <c r="S77" s="6">
        <f t="shared" si="55"/>
        <v>7.3453741985286458E-3</v>
      </c>
      <c r="T77" s="6">
        <f t="shared" si="56"/>
        <v>0</v>
      </c>
      <c r="U77" s="6">
        <f t="shared" si="57"/>
        <v>0</v>
      </c>
      <c r="V77" s="6">
        <f t="shared" si="58"/>
        <v>0</v>
      </c>
      <c r="W77" s="6">
        <f t="shared" si="59"/>
        <v>0</v>
      </c>
      <c r="X77" s="6">
        <f t="shared" si="60"/>
        <v>0</v>
      </c>
      <c r="Y77" s="7">
        <f t="shared" si="61"/>
        <v>2.541023523962008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V77" s="6"/>
      <c r="AW77" s="6"/>
      <c r="AX77" s="6"/>
      <c r="AY77" s="6"/>
      <c r="AZ77" s="6"/>
      <c r="BA77" s="6"/>
      <c r="BD77" s="6"/>
      <c r="BE77" t="s">
        <v>9</v>
      </c>
      <c r="BF77" t="s">
        <v>430</v>
      </c>
      <c r="BG77" t="s">
        <v>516</v>
      </c>
      <c r="BH77" t="s">
        <v>4</v>
      </c>
      <c r="BI77" t="s">
        <v>5</v>
      </c>
      <c r="BJ77" t="s">
        <v>6</v>
      </c>
      <c r="BK77" t="s">
        <v>7</v>
      </c>
      <c r="BL77" t="s">
        <v>8</v>
      </c>
      <c r="BN77" s="4"/>
      <c r="BO77" s="4"/>
      <c r="BP77" s="5"/>
      <c r="BQ77" s="4"/>
      <c r="BR77" t="s">
        <v>517</v>
      </c>
      <c r="BS77" t="s">
        <v>518</v>
      </c>
      <c r="BT77" t="s">
        <v>4</v>
      </c>
      <c r="BU77" t="s">
        <v>5</v>
      </c>
      <c r="BV77" t="s">
        <v>6</v>
      </c>
      <c r="BW77" t="s">
        <v>7</v>
      </c>
      <c r="BX77" t="s">
        <v>8</v>
      </c>
      <c r="BZ77" s="4"/>
      <c r="CA77" s="4"/>
      <c r="CB77" s="5"/>
      <c r="CC77" s="4"/>
      <c r="CD77" t="s">
        <v>519</v>
      </c>
      <c r="CE77" t="s">
        <v>4</v>
      </c>
      <c r="CF77" t="s">
        <v>5</v>
      </c>
      <c r="CG77" t="s">
        <v>6</v>
      </c>
      <c r="CH77" t="s">
        <v>7</v>
      </c>
      <c r="CI77" t="s">
        <v>8</v>
      </c>
      <c r="CK77" s="4"/>
      <c r="CL77" s="4"/>
      <c r="CM77" s="5"/>
      <c r="CN77" s="4"/>
      <c r="CO77" t="s">
        <v>520</v>
      </c>
      <c r="CP77" t="s">
        <v>4</v>
      </c>
      <c r="CQ77" t="s">
        <v>5</v>
      </c>
      <c r="CR77" t="s">
        <v>6</v>
      </c>
      <c r="CS77" t="s">
        <v>7</v>
      </c>
      <c r="CT77" t="s">
        <v>8</v>
      </c>
      <c r="CV77" s="4"/>
      <c r="CW77" s="4"/>
      <c r="CX77" s="5"/>
      <c r="CY77" s="4"/>
      <c r="CZ77" s="6"/>
      <c r="DA77" t="s">
        <v>4</v>
      </c>
      <c r="DB77" t="s">
        <v>5</v>
      </c>
      <c r="DC77" t="s">
        <v>6</v>
      </c>
      <c r="DD77" t="s">
        <v>7</v>
      </c>
      <c r="DE77" t="s">
        <v>8</v>
      </c>
      <c r="DG77" s="4"/>
      <c r="DH77" s="4"/>
      <c r="DI77" s="5"/>
      <c r="DJ77" s="4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</row>
    <row r="78" spans="1:149" x14ac:dyDescent="0.3">
      <c r="A78" t="s">
        <v>486</v>
      </c>
      <c r="B78" t="s">
        <v>437</v>
      </c>
      <c r="C78" t="s">
        <v>437</v>
      </c>
      <c r="D78" s="6">
        <f t="shared" si="62"/>
        <v>10268.853239406553</v>
      </c>
      <c r="E78" s="6">
        <f t="shared" si="50"/>
        <v>1186.8567557709487</v>
      </c>
      <c r="F78" s="6">
        <f t="shared" si="50"/>
        <v>3599.2292513168509</v>
      </c>
      <c r="G78" s="6">
        <f t="shared" si="50"/>
        <v>771.51289966077093</v>
      </c>
      <c r="H78" s="6">
        <f t="shared" si="50"/>
        <v>4602.5643128590946</v>
      </c>
      <c r="I78" s="6">
        <f t="shared" si="50"/>
        <v>108.69001979888824</v>
      </c>
      <c r="J78" s="6">
        <f t="shared" si="50"/>
        <v>0</v>
      </c>
      <c r="K78" s="6">
        <f t="shared" si="50"/>
        <v>0</v>
      </c>
      <c r="L78" s="6">
        <f t="shared" si="50"/>
        <v>0</v>
      </c>
      <c r="M78" s="6">
        <f t="shared" si="50"/>
        <v>0</v>
      </c>
      <c r="N78" s="6">
        <f t="shared" si="50"/>
        <v>0</v>
      </c>
      <c r="O78" s="6">
        <f t="shared" si="51"/>
        <v>0.11557831513419684</v>
      </c>
      <c r="P78" s="6">
        <f t="shared" si="52"/>
        <v>0.35049962906324034</v>
      </c>
      <c r="Q78" s="6">
        <f t="shared" si="53"/>
        <v>7.513135904018016E-2</v>
      </c>
      <c r="R78" s="6">
        <f t="shared" si="54"/>
        <v>0.44820626077280284</v>
      </c>
      <c r="S78" s="6">
        <f t="shared" si="55"/>
        <v>1.058443598957984E-2</v>
      </c>
      <c r="T78" s="6">
        <f t="shared" si="56"/>
        <v>0</v>
      </c>
      <c r="U78" s="6">
        <f t="shared" si="57"/>
        <v>0</v>
      </c>
      <c r="V78" s="6">
        <f t="shared" si="58"/>
        <v>0</v>
      </c>
      <c r="W78" s="6">
        <f t="shared" si="59"/>
        <v>0</v>
      </c>
      <c r="X78" s="6">
        <f t="shared" si="60"/>
        <v>0</v>
      </c>
      <c r="Y78" s="7">
        <f t="shared" si="61"/>
        <v>0.44820626077280284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V78" s="6"/>
      <c r="AW78" s="6"/>
      <c r="AX78" s="6"/>
      <c r="AY78" s="6"/>
      <c r="AZ78" s="6"/>
      <c r="BA78" s="6"/>
      <c r="BD78" s="6"/>
      <c r="BE78">
        <v>1</v>
      </c>
      <c r="BF78" t="s">
        <v>431</v>
      </c>
      <c r="BG78">
        <f>SUMIFS('Pres Converted'!N$2:N$10000,'Pres Converted'!$E$2:$E$10000,$BF78,'Pres Converted'!$D$2:$D$10000,"ED",'Pres Converted'!$C$2:$C$10000,$BE78)</f>
        <v>3929</v>
      </c>
      <c r="BH78">
        <f>SUMIFS('Pres Converted'!I$2:I$10000,'Pres Converted'!$E$2:$E$10000,$BF78,'Pres Converted'!$D$2:$D$10000,"ED",'Pres Converted'!$C$2:$C$10000,$BE78)</f>
        <v>266</v>
      </c>
      <c r="BI78">
        <f>SUMIFS('Pres Converted'!J$2:J$10000,'Pres Converted'!$E$2:$E$10000,$BF78,'Pres Converted'!$D$2:$D$10000,"ED",'Pres Converted'!$C$2:$C$10000,$BE78)</f>
        <v>1096</v>
      </c>
      <c r="BJ78">
        <f>SUMIFS('Pres Converted'!K$2:K$10000,'Pres Converted'!$E$2:$E$10000,$BF78,'Pres Converted'!$D$2:$D$10000,"ED",'Pres Converted'!$C$2:$C$10000,$BE78)</f>
        <v>271</v>
      </c>
      <c r="BK78">
        <f>SUMIFS('Pres Converted'!L$2:L$10000,'Pres Converted'!$E$2:$E$10000,$BF78,'Pres Converted'!$D$2:$D$10000,"ED",'Pres Converted'!$C$2:$C$10000,$BE78)</f>
        <v>2288</v>
      </c>
      <c r="BL78">
        <f>SUMIFS('Pres Converted'!M$2:M$10000,'Pres Converted'!$E$2:$E$10000,$BF78,'Pres Converted'!$D$2:$D$10000,"ED",'Pres Converted'!$C$2:$C$10000,$BE78)</f>
        <v>8</v>
      </c>
      <c r="BR78">
        <f>BG78/SUMIF('By HD'!$A$3:$A$42,$BE78,'By HD'!$B$3:$B$42)</f>
        <v>0.78974874371859294</v>
      </c>
      <c r="BS78">
        <f>$BR78*SUMIF('By HD'!$A$3:$A$42,$BE78,'By HD'!W$3:W$42)</f>
        <v>689.45065326633164</v>
      </c>
      <c r="BT78">
        <f>(DA78-SUMIF('By HD'!$A$3:$A$42,$BE78,'By HD'!M$3:M$42))*$BR78*SUMIF('By HD'!$A$3:$A$42,$BE78,'By HD'!$W$3:$W$42)+$BR78*SUMIF('By HD'!$A$3:$A$42,$BE78,'By HD'!X$3:X$42)</f>
        <v>52.111249998737406</v>
      </c>
      <c r="BU78">
        <f>(DB78-SUMIF('By HD'!$A$3:$A$42,$BE78,'By HD'!N$3:N$42))*$BR78*SUMIF('By HD'!$A$3:$A$42,$BE78,'By HD'!$W$3:$W$42)+$BR78*SUMIF('By HD'!$A$3:$A$42,$BE78,'By HD'!Y$3:Y$42)</f>
        <v>171.31526452362314</v>
      </c>
      <c r="BV78">
        <f>(DC78-SUMIF('By HD'!$A$3:$A$42,$BE78,'By HD'!O$3:O$42))*$BR78*SUMIF('By HD'!$A$3:$A$42,$BE78,'By HD'!$W$3:$W$42)+$BR78*SUMIF('By HD'!$A$3:$A$42,$BE78,'By HD'!Z$3:Z$42)</f>
        <v>46.74081159566677</v>
      </c>
      <c r="BW78">
        <f>(DD78-SUMIF('By HD'!$A$3:$A$42,$BE78,'By HD'!P$3:P$42))*$BR78*SUMIF('By HD'!$A$3:$A$42,$BE78,'By HD'!$W$3:$W$42)+$BR78*SUMIF('By HD'!$A$3:$A$42,$BE78,'By HD'!AA$3:AA$42)</f>
        <v>416.00951002247416</v>
      </c>
      <c r="BX78">
        <f>(DE78-SUMIF('By HD'!$A$3:$A$42,$BE78,'By HD'!Q$3:Q$42))*$BR78*SUMIF('By HD'!$A$3:$A$42,$BE78,'By HD'!$W$3:$W$42)+$BR78*SUMIF('By HD'!$A$3:$A$42,$BE78,'By HD'!AB$3:AB$42)</f>
        <v>3.2738171258301558</v>
      </c>
      <c r="CD78">
        <f>$BR78*SUMIF('By HD'!$A$3:$A$42,$BE78,'By HD'!AR$3:AR$42)</f>
        <v>208.49366834170854</v>
      </c>
      <c r="CE78">
        <f>(DA78-SUMIF('By HD'!$A$3:$A$42,$BE78,'By HD'!M$3:M$42))*$BR78*SUMIF('By HD'!$A$3:$A$42,$BE78,'By HD'!$AR$3:$AR$42)+$BR78*SUMIF('By HD'!$A$3:$A$42,$BE78,'By HD'!AS$3:AS$42)</f>
        <v>12.705576162218128</v>
      </c>
      <c r="CF78">
        <f>(DB78-SUMIF('By HD'!$A$3:$A$42,$BE78,'By HD'!N$3:N$42))*$BR78*SUMIF('By HD'!$A$3:$A$42,$BE78,'By HD'!$AR$3:$AR$42)+$BR78*SUMIF('By HD'!$A$3:$A$42,$BE78,'By HD'!AT$3:AT$42)</f>
        <v>54.289908517461683</v>
      </c>
      <c r="CG78">
        <f>(DC78-SUMIF('By HD'!$A$3:$A$42,$BE78,'By HD'!O$3:O$42))*$BR78*SUMIF('By HD'!$A$3:$A$42,$BE78,'By HD'!$AR$3:$AR$42)+$BR78*SUMIF('By HD'!$A$3:$A$42,$BE78,'By HD'!AU$3:AU$42)</f>
        <v>19.714483977677332</v>
      </c>
      <c r="CH78">
        <f>(DD78-SUMIF('By HD'!$A$3:$A$42,$BE78,'By HD'!P$3:P$42))*$BR78*SUMIF('By HD'!$A$3:$A$42,$BE78,'By HD'!$AR$3:$AR$42)+$BR78*SUMIF('By HD'!$A$3:$A$42,$BE78,'By HD'!AV$3:AV$42)</f>
        <v>120.40830370950228</v>
      </c>
      <c r="CI78">
        <f>(DE78-SUMIF('By HD'!$A$3:$A$42,$BE78,'By HD'!Q$3:Q$42))*$BR78*SUMIF('By HD'!$A$3:$A$42,$BE78,'By HD'!$AR$3:$AR$42)+$BR78*SUMIF('By HD'!$A$3:$A$42,$BE78,'By HD'!AW$3:AW$42)</f>
        <v>1.37539597484912</v>
      </c>
      <c r="CO78">
        <f>BG78+BS78+CD78</f>
        <v>4826.9443216080399</v>
      </c>
      <c r="CP78">
        <f>BH78+BT78+CE78</f>
        <v>330.81682616095554</v>
      </c>
      <c r="CQ78">
        <f t="shared" ref="CQ78:CT109" si="64">CF78+BU78+BI78</f>
        <v>1321.6051730410848</v>
      </c>
      <c r="CR78">
        <f t="shared" si="64"/>
        <v>337.45529557334407</v>
      </c>
      <c r="CS78">
        <f t="shared" si="64"/>
        <v>2824.4178137319764</v>
      </c>
      <c r="CT78">
        <f t="shared" si="64"/>
        <v>12.649213100679276</v>
      </c>
      <c r="CZ78" s="6"/>
      <c r="DA78">
        <f t="shared" ref="DA78:DJ93" si="65">BH78/$BG78</f>
        <v>6.7701705268516169E-2</v>
      </c>
      <c r="DB78">
        <f t="shared" si="65"/>
        <v>0.27895138712140494</v>
      </c>
      <c r="DC78">
        <f t="shared" si="65"/>
        <v>6.8974293713413085E-2</v>
      </c>
      <c r="DD78">
        <f t="shared" si="65"/>
        <v>0.58233647238483077</v>
      </c>
      <c r="DE78">
        <f t="shared" si="65"/>
        <v>2.0361415118350726E-3</v>
      </c>
      <c r="DF78">
        <f t="shared" si="65"/>
        <v>0</v>
      </c>
      <c r="DG78">
        <f t="shared" si="65"/>
        <v>0</v>
      </c>
      <c r="DH78">
        <f t="shared" si="65"/>
        <v>0</v>
      </c>
      <c r="DI78">
        <f t="shared" si="65"/>
        <v>0</v>
      </c>
      <c r="DJ78">
        <f t="shared" si="65"/>
        <v>0</v>
      </c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</row>
    <row r="79" spans="1:149" x14ac:dyDescent="0.3">
      <c r="A79" t="s">
        <v>487</v>
      </c>
      <c r="B79" t="s">
        <v>488</v>
      </c>
      <c r="C79" t="s">
        <v>439</v>
      </c>
      <c r="D79" s="6">
        <f t="shared" si="62"/>
        <v>11585.216847826086</v>
      </c>
      <c r="E79" s="6">
        <f t="shared" si="50"/>
        <v>557.32927029182417</v>
      </c>
      <c r="F79" s="6">
        <f t="shared" si="50"/>
        <v>2175.085195681711</v>
      </c>
      <c r="G79" s="6">
        <f t="shared" si="50"/>
        <v>1796.0944042414933</v>
      </c>
      <c r="H79" s="6">
        <f t="shared" si="50"/>
        <v>7022.4572899929108</v>
      </c>
      <c r="I79" s="6">
        <f t="shared" si="50"/>
        <v>34.250687618147445</v>
      </c>
      <c r="J79" s="6">
        <f t="shared" si="50"/>
        <v>0</v>
      </c>
      <c r="K79" s="6">
        <f t="shared" si="50"/>
        <v>0</v>
      </c>
      <c r="L79" s="6">
        <f t="shared" si="50"/>
        <v>0</v>
      </c>
      <c r="M79" s="6">
        <f t="shared" si="50"/>
        <v>0</v>
      </c>
      <c r="N79" s="6">
        <f t="shared" si="50"/>
        <v>0</v>
      </c>
      <c r="O79" s="6">
        <f t="shared" si="51"/>
        <v>4.8106934692068754E-2</v>
      </c>
      <c r="P79" s="6">
        <f t="shared" si="52"/>
        <v>0.18774661055134725</v>
      </c>
      <c r="Q79" s="6">
        <f t="shared" si="53"/>
        <v>0.15503330044085642</v>
      </c>
      <c r="R79" s="6">
        <f t="shared" si="54"/>
        <v>0.60615674114987694</v>
      </c>
      <c r="S79" s="6">
        <f t="shared" si="55"/>
        <v>2.9564131658506186E-3</v>
      </c>
      <c r="T79" s="6">
        <f t="shared" si="56"/>
        <v>0</v>
      </c>
      <c r="U79" s="6">
        <f t="shared" si="57"/>
        <v>0</v>
      </c>
      <c r="V79" s="6">
        <f t="shared" si="58"/>
        <v>0</v>
      </c>
      <c r="W79" s="6">
        <f t="shared" si="59"/>
        <v>0</v>
      </c>
      <c r="X79" s="6">
        <f t="shared" si="60"/>
        <v>0</v>
      </c>
      <c r="Y79" s="7">
        <f t="shared" si="61"/>
        <v>0.60615674114987694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V79" s="6"/>
      <c r="AW79" s="6"/>
      <c r="AX79" s="6"/>
      <c r="AY79" s="6"/>
      <c r="AZ79" s="6"/>
      <c r="BA79" s="6"/>
      <c r="BB79" s="1"/>
      <c r="BD79" s="6"/>
      <c r="BE79">
        <v>1</v>
      </c>
      <c r="BF79" t="s">
        <v>432</v>
      </c>
      <c r="BG79">
        <f>SUMIFS('Pres Converted'!N$2:N$10000,'Pres Converted'!$E$2:$E$10000,$BF79,'Pres Converted'!$D$2:$D$10000,"ED",'Pres Converted'!$C$2:$C$10000,$BE79)</f>
        <v>1046</v>
      </c>
      <c r="BH79">
        <f>SUMIFS('Pres Converted'!I$2:I$10000,'Pres Converted'!$E$2:$E$10000,$BF79,'Pres Converted'!$D$2:$D$10000,"ED",'Pres Converted'!$C$2:$C$10000,$BE79)</f>
        <v>88</v>
      </c>
      <c r="BI79">
        <f>SUMIFS('Pres Converted'!J$2:J$10000,'Pres Converted'!$E$2:$E$10000,$BF79,'Pres Converted'!$D$2:$D$10000,"ED",'Pres Converted'!$C$2:$C$10000,$BE79)</f>
        <v>372</v>
      </c>
      <c r="BJ79">
        <f>SUMIFS('Pres Converted'!K$2:K$10000,'Pres Converted'!$E$2:$E$10000,$BF79,'Pres Converted'!$D$2:$D$10000,"ED",'Pres Converted'!$C$2:$C$10000,$BE79)</f>
        <v>54</v>
      </c>
      <c r="BK79">
        <f>SUMIFS('Pres Converted'!L$2:L$10000,'Pres Converted'!$E$2:$E$10000,$BF79,'Pres Converted'!$D$2:$D$10000,"ED",'Pres Converted'!$C$2:$C$10000,$BE79)</f>
        <v>525</v>
      </c>
      <c r="BL79">
        <f>SUMIFS('Pres Converted'!M$2:M$10000,'Pres Converted'!$E$2:$E$10000,$BF79,'Pres Converted'!$D$2:$D$10000,"ED",'Pres Converted'!$C$2:$C$10000,$BE79)</f>
        <v>7</v>
      </c>
      <c r="BR79">
        <f>BG79/SUMIF('By HD'!$A$3:$A$42,$BE79,'By HD'!$B$3:$B$42)</f>
        <v>0.21025125628140703</v>
      </c>
      <c r="BS79">
        <f>$BR79*SUMIF('By HD'!$A$3:$A$42,$BE79,'By HD'!W$3:W$42)</f>
        <v>183.54934673366833</v>
      </c>
      <c r="BT79">
        <f>(DA79-SUMIF('By HD'!$A$3:$A$42,$BE79,'By HD'!M$3:M$42))*$BR79*SUMIF('By HD'!$A$3:$A$42,$BE79,'By HD'!$W$3:$W$42)+$BR79*SUMIF('By HD'!$A$3:$A$42,$BE79,'By HD'!X$3:X$42)</f>
        <v>16.888750001262594</v>
      </c>
      <c r="BU79">
        <f>(DB79-SUMIF('By HD'!$A$3:$A$42,$BE79,'By HD'!N$3:N$42))*$BR79*SUMIF('By HD'!$A$3:$A$42,$BE79,'By HD'!$W$3:$W$42)+$BR79*SUMIF('By HD'!$A$3:$A$42,$BE79,'By HD'!Y$3:Y$42)</f>
        <v>59.684735476376865</v>
      </c>
      <c r="BV79">
        <f>(DC79-SUMIF('By HD'!$A$3:$A$42,$BE79,'By HD'!O$3:O$42))*$BR79*SUMIF('By HD'!$A$3:$A$42,$BE79,'By HD'!$W$3:$W$42)+$BR79*SUMIF('By HD'!$A$3:$A$42,$BE79,'By HD'!Z$3:Z$42)</f>
        <v>9.2591884043332229</v>
      </c>
      <c r="BW79">
        <f>(DD79-SUMIF('By HD'!$A$3:$A$42,$BE79,'By HD'!P$3:P$42))*$BR79*SUMIF('By HD'!$A$3:$A$42,$BE79,'By HD'!$W$3:$W$42)+$BR79*SUMIF('By HD'!$A$3:$A$42,$BE79,'By HD'!AA$3:AA$42)</f>
        <v>95.990489977525812</v>
      </c>
      <c r="BX79">
        <f>(DE79-SUMIF('By HD'!$A$3:$A$42,$BE79,'By HD'!Q$3:Q$42))*$BR79*SUMIF('By HD'!$A$3:$A$42,$BE79,'By HD'!$W$3:$W$42)+$BR79*SUMIF('By HD'!$A$3:$A$42,$BE79,'By HD'!AB$3:AB$42)</f>
        <v>1.7261828741698444</v>
      </c>
      <c r="CD79">
        <f>$BR79*SUMIF('By HD'!$A$3:$A$42,$BE79,'By HD'!AR$3:AR$42)</f>
        <v>55.506331658291458</v>
      </c>
      <c r="CE79">
        <f>(DA79-SUMIF('By HD'!$A$3:$A$42,$BE79,'By HD'!M$3:M$42))*$BR79*SUMIF('By HD'!$A$3:$A$42,$BE79,'By HD'!$AR$3:$AR$42)+$BR79*SUMIF('By HD'!$A$3:$A$42,$BE79,'By HD'!AS$3:AS$42)</f>
        <v>4.2944238377818742</v>
      </c>
      <c r="CF79">
        <f>(DB79-SUMIF('By HD'!$A$3:$A$42,$BE79,'By HD'!N$3:N$42))*$BR79*SUMIF('By HD'!$A$3:$A$42,$BE79,'By HD'!$AR$3:$AR$42)+$BR79*SUMIF('By HD'!$A$3:$A$42,$BE79,'By HD'!AT$3:AT$42)</f>
        <v>18.710091482538321</v>
      </c>
      <c r="CG79">
        <f>(DC79-SUMIF('By HD'!$A$3:$A$42,$BE79,'By HD'!O$3:O$42))*$BR79*SUMIF('By HD'!$A$3:$A$42,$BE79,'By HD'!$AR$3:$AR$42)+$BR79*SUMIF('By HD'!$A$3:$A$42,$BE79,'By HD'!AU$3:AU$42)</f>
        <v>4.2855160223226676</v>
      </c>
      <c r="CH79">
        <f>(DD79-SUMIF('By HD'!$A$3:$A$42,$BE79,'By HD'!P$3:P$42))*$BR79*SUMIF('By HD'!$A$3:$A$42,$BE79,'By HD'!$AR$3:$AR$42)+$BR79*SUMIF('By HD'!$A$3:$A$42,$BE79,'By HD'!AV$3:AV$42)</f>
        <v>27.591696290497712</v>
      </c>
      <c r="CI79">
        <f>(DE79-SUMIF('By HD'!$A$3:$A$42,$BE79,'By HD'!Q$3:Q$42))*$BR79*SUMIF('By HD'!$A$3:$A$42,$BE79,'By HD'!$AR$3:$AR$42)+$BR79*SUMIF('By HD'!$A$3:$A$42,$BE79,'By HD'!AW$3:AW$42)</f>
        <v>0.62460402515088009</v>
      </c>
      <c r="CO79">
        <f t="shared" ref="CO79:CP128" si="66">BG79+BS79+CD79</f>
        <v>1285.0556783919596</v>
      </c>
      <c r="CP79">
        <f t="shared" si="66"/>
        <v>109.18317383904447</v>
      </c>
      <c r="CQ79">
        <f t="shared" si="64"/>
        <v>450.39482695891519</v>
      </c>
      <c r="CR79">
        <f t="shared" si="64"/>
        <v>67.544704426655898</v>
      </c>
      <c r="CS79">
        <f t="shared" si="64"/>
        <v>648.58218626802352</v>
      </c>
      <c r="CT79">
        <f t="shared" si="64"/>
        <v>9.3507868993207239</v>
      </c>
      <c r="CZ79" s="6"/>
      <c r="DA79">
        <f t="shared" si="65"/>
        <v>8.4130019120458893E-2</v>
      </c>
      <c r="DB79">
        <f t="shared" si="65"/>
        <v>0.35564053537284895</v>
      </c>
      <c r="DC79">
        <f t="shared" si="65"/>
        <v>5.1625239005736137E-2</v>
      </c>
      <c r="DD79">
        <f t="shared" si="65"/>
        <v>0.50191204588910132</v>
      </c>
      <c r="DE79">
        <f t="shared" si="65"/>
        <v>6.6921606118546849E-3</v>
      </c>
      <c r="DF79">
        <f t="shared" si="65"/>
        <v>0</v>
      </c>
      <c r="DG79">
        <f t="shared" si="65"/>
        <v>0</v>
      </c>
      <c r="DH79">
        <f t="shared" si="65"/>
        <v>0</v>
      </c>
      <c r="DI79">
        <f t="shared" si="65"/>
        <v>0</v>
      </c>
      <c r="DJ79">
        <f t="shared" si="65"/>
        <v>0</v>
      </c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</row>
    <row r="80" spans="1:149" x14ac:dyDescent="0.3">
      <c r="A80" t="s">
        <v>489</v>
      </c>
      <c r="B80" t="s">
        <v>490</v>
      </c>
      <c r="C80" t="s">
        <v>431</v>
      </c>
      <c r="D80" s="6">
        <f t="shared" si="62"/>
        <v>4826.9443216080399</v>
      </c>
      <c r="E80" s="6">
        <f t="shared" si="50"/>
        <v>330.81682616095554</v>
      </c>
      <c r="F80" s="6">
        <f t="shared" si="50"/>
        <v>1321.6051730410848</v>
      </c>
      <c r="G80" s="6">
        <f t="shared" si="50"/>
        <v>337.45529557334407</v>
      </c>
      <c r="H80" s="6">
        <f t="shared" si="50"/>
        <v>2824.4178137319764</v>
      </c>
      <c r="I80" s="6">
        <f t="shared" si="50"/>
        <v>12.649213100679276</v>
      </c>
      <c r="J80" s="6">
        <f t="shared" si="50"/>
        <v>0</v>
      </c>
      <c r="K80" s="6">
        <f t="shared" si="50"/>
        <v>0</v>
      </c>
      <c r="L80" s="6">
        <f t="shared" si="50"/>
        <v>0</v>
      </c>
      <c r="M80" s="6">
        <f t="shared" si="50"/>
        <v>0</v>
      </c>
      <c r="N80" s="6">
        <f t="shared" si="50"/>
        <v>0</v>
      </c>
      <c r="O80" s="6">
        <f t="shared" si="51"/>
        <v>6.8535455169855319E-2</v>
      </c>
      <c r="P80" s="6">
        <f t="shared" si="52"/>
        <v>0.27379747620556921</v>
      </c>
      <c r="Q80" s="6">
        <f t="shared" si="53"/>
        <v>6.9910749552819534E-2</v>
      </c>
      <c r="R80" s="6">
        <f t="shared" si="54"/>
        <v>0.58513577649701476</v>
      </c>
      <c r="S80" s="6">
        <f t="shared" si="55"/>
        <v>2.6205425747412264E-3</v>
      </c>
      <c r="T80" s="6">
        <f t="shared" si="56"/>
        <v>0</v>
      </c>
      <c r="U80" s="6">
        <f t="shared" si="57"/>
        <v>0</v>
      </c>
      <c r="V80" s="6">
        <f t="shared" si="58"/>
        <v>0</v>
      </c>
      <c r="W80" s="6">
        <f t="shared" si="59"/>
        <v>0</v>
      </c>
      <c r="X80" s="6">
        <f t="shared" si="60"/>
        <v>0</v>
      </c>
      <c r="Y80" s="7">
        <f t="shared" si="61"/>
        <v>0.58513577649701476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V80" s="6"/>
      <c r="AW80" s="6"/>
      <c r="AX80" s="6"/>
      <c r="AY80" s="6"/>
      <c r="AZ80" s="6"/>
      <c r="BA80" s="6"/>
      <c r="BD80" s="6"/>
      <c r="BE80">
        <v>2</v>
      </c>
      <c r="BF80" t="s">
        <v>433</v>
      </c>
      <c r="BG80">
        <f>SUMIFS('Pres Converted'!N$2:N$10000,'Pres Converted'!$E$2:$E$10000,$BF80,'Pres Converted'!$D$2:$D$10000,"ED",'Pres Converted'!$C$2:$C$10000,$BE80)</f>
        <v>561</v>
      </c>
      <c r="BH80">
        <f>SUMIFS('Pres Converted'!I$2:I$10000,'Pres Converted'!$E$2:$E$10000,$BF80,'Pres Converted'!$D$2:$D$10000,"ED",'Pres Converted'!$C$2:$C$10000,$BE80)</f>
        <v>59</v>
      </c>
      <c r="BI80">
        <f>SUMIFS('Pres Converted'!J$2:J$10000,'Pres Converted'!$E$2:$E$10000,$BF80,'Pres Converted'!$D$2:$D$10000,"ED",'Pres Converted'!$C$2:$C$10000,$BE80)</f>
        <v>355</v>
      </c>
      <c r="BJ80">
        <f>SUMIFS('Pres Converted'!K$2:K$10000,'Pres Converted'!$E$2:$E$10000,$BF80,'Pres Converted'!$D$2:$D$10000,"ED",'Pres Converted'!$C$2:$C$10000,$BE80)</f>
        <v>14</v>
      </c>
      <c r="BK80">
        <f>SUMIFS('Pres Converted'!L$2:L$10000,'Pres Converted'!$E$2:$E$10000,$BF80,'Pres Converted'!$D$2:$D$10000,"ED",'Pres Converted'!$C$2:$C$10000,$BE80)</f>
        <v>129</v>
      </c>
      <c r="BL80">
        <f>SUMIFS('Pres Converted'!M$2:M$10000,'Pres Converted'!$E$2:$E$10000,$BF80,'Pres Converted'!$D$2:$D$10000,"ED",'Pres Converted'!$C$2:$C$10000,$BE80)</f>
        <v>4</v>
      </c>
      <c r="BR80">
        <f>BG80/SUMIF('By HD'!$A$3:$A$42,$BE80,'By HD'!$B$3:$B$42)</f>
        <v>0.20909429742825195</v>
      </c>
      <c r="BS80">
        <f>$BR80*SUMIF('By HD'!$A$3:$A$42,$BE80,'By HD'!W$3:W$42)</f>
        <v>128.8020872158032</v>
      </c>
      <c r="BT80">
        <f>(DA80-SUMIF('By HD'!$A$3:$A$42,$BE80,'By HD'!M$3:M$42))*$BR80*SUMIF('By HD'!$A$3:$A$42,$BE80,'By HD'!$W$3:$W$42)+$BR80*SUMIF('By HD'!$A$3:$A$42,$BE80,'By HD'!X$3:X$42)</f>
        <v>11.618201403100011</v>
      </c>
      <c r="BU80">
        <f>(DB80-SUMIF('By HD'!$A$3:$A$42,$BE80,'By HD'!N$3:N$42))*$BR80*SUMIF('By HD'!$A$3:$A$42,$BE80,'By HD'!$W$3:$W$42)+$BR80*SUMIF('By HD'!$A$3:$A$42,$BE80,'By HD'!Y$3:Y$42)</f>
        <v>70.888493960329725</v>
      </c>
      <c r="BV80">
        <f>(DC80-SUMIF('By HD'!$A$3:$A$42,$BE80,'By HD'!O$3:O$42))*$BR80*SUMIF('By HD'!$A$3:$A$42,$BE80,'By HD'!$W$3:$W$42)+$BR80*SUMIF('By HD'!$A$3:$A$42,$BE80,'By HD'!Z$3:Z$42)</f>
        <v>6.345349419857417</v>
      </c>
      <c r="BW80">
        <f>(DD80-SUMIF('By HD'!$A$3:$A$42,$BE80,'By HD'!P$3:P$42))*$BR80*SUMIF('By HD'!$A$3:$A$42,$BE80,'By HD'!$W$3:$W$42)+$BR80*SUMIF('By HD'!$A$3:$A$42,$BE80,'By HD'!AA$3:AA$42)</f>
        <v>38.675357703540286</v>
      </c>
      <c r="BX80">
        <f>(DE80-SUMIF('By HD'!$A$3:$A$42,$BE80,'By HD'!Q$3:Q$42))*$BR80*SUMIF('By HD'!$A$3:$A$42,$BE80,'By HD'!$W$3:$W$42)+$BR80*SUMIF('By HD'!$A$3:$A$42,$BE80,'By HD'!AB$3:AB$42)</f>
        <v>1.2746847289757612</v>
      </c>
      <c r="CD80">
        <f>$BR80*SUMIF('By HD'!$A$3:$A$42,$BE80,'By HD'!AR$3:AR$42)</f>
        <v>14.427506522549384</v>
      </c>
      <c r="CE80">
        <f>(DA80-SUMIF('By HD'!$A$3:$A$42,$BE80,'By HD'!M$3:M$42))*$BR80*SUMIF('By HD'!$A$3:$A$42,$BE80,'By HD'!$AR$3:$AR$42)+$BR80*SUMIF('By HD'!$A$3:$A$42,$BE80,'By HD'!AS$3:AS$42)</f>
        <v>1.105533258437986</v>
      </c>
      <c r="CF80">
        <f>(DB80-SUMIF('By HD'!$A$3:$A$42,$BE80,'By HD'!N$3:N$42))*$BR80*SUMIF('By HD'!$A$3:$A$42,$BE80,'By HD'!$AR$3:$AR$42)+$BR80*SUMIF('By HD'!$A$3:$A$42,$BE80,'By HD'!AT$3:AT$42)</f>
        <v>9.3918722387434368</v>
      </c>
      <c r="CG80">
        <f>(DC80-SUMIF('By HD'!$A$3:$A$42,$BE80,'By HD'!O$3:O$42))*$BR80*SUMIF('By HD'!$A$3:$A$42,$BE80,'By HD'!$AR$3:$AR$42)+$BR80*SUMIF('By HD'!$A$3:$A$42,$BE80,'By HD'!AU$3:AU$42)</f>
        <v>1.446664848692552</v>
      </c>
      <c r="CH80">
        <f>(DD80-SUMIF('By HD'!$A$3:$A$42,$BE80,'By HD'!P$3:P$42))*$BR80*SUMIF('By HD'!$A$3:$A$42,$BE80,'By HD'!$AR$3:$AR$42)+$BR80*SUMIF('By HD'!$A$3:$A$42,$BE80,'By HD'!AV$3:AV$42)</f>
        <v>2.4343400399722781</v>
      </c>
      <c r="CI80">
        <f>(DE80-SUMIF('By HD'!$A$3:$A$42,$BE80,'By HD'!Q$3:Q$42))*$BR80*SUMIF('By HD'!$A$3:$A$42,$BE80,'By HD'!$AR$3:$AR$42)+$BR80*SUMIF('By HD'!$A$3:$A$42,$BE80,'By HD'!AW$3:AW$42)</f>
        <v>4.9096136703133113E-2</v>
      </c>
      <c r="CO80">
        <f t="shared" si="66"/>
        <v>704.22959373835261</v>
      </c>
      <c r="CP80">
        <f t="shared" si="66"/>
        <v>71.723734661538003</v>
      </c>
      <c r="CQ80">
        <f t="shared" si="64"/>
        <v>435.28036619907317</v>
      </c>
      <c r="CR80">
        <f t="shared" si="64"/>
        <v>21.79201426854997</v>
      </c>
      <c r="CS80">
        <f t="shared" si="64"/>
        <v>170.10969774351256</v>
      </c>
      <c r="CT80">
        <f t="shared" si="64"/>
        <v>5.3237808656788941</v>
      </c>
      <c r="CZ80" s="6"/>
      <c r="DA80">
        <f t="shared" si="65"/>
        <v>0.10516934046345811</v>
      </c>
      <c r="DB80">
        <f t="shared" si="65"/>
        <v>0.63279857397504458</v>
      </c>
      <c r="DC80">
        <f t="shared" si="65"/>
        <v>2.4955436720142603E-2</v>
      </c>
      <c r="DD80">
        <f t="shared" si="65"/>
        <v>0.22994652406417113</v>
      </c>
      <c r="DE80">
        <f t="shared" si="65"/>
        <v>7.1301247771836003E-3</v>
      </c>
      <c r="DF80">
        <f t="shared" si="65"/>
        <v>0</v>
      </c>
      <c r="DG80">
        <f t="shared" si="65"/>
        <v>0</v>
      </c>
      <c r="DH80">
        <f t="shared" si="65"/>
        <v>0</v>
      </c>
      <c r="DI80">
        <f t="shared" si="65"/>
        <v>0</v>
      </c>
      <c r="DJ80">
        <f t="shared" si="65"/>
        <v>0</v>
      </c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</row>
    <row r="81" spans="1:149" x14ac:dyDescent="0.3">
      <c r="A81" t="s">
        <v>491</v>
      </c>
      <c r="B81" t="s">
        <v>492</v>
      </c>
      <c r="C81" t="s">
        <v>443</v>
      </c>
      <c r="D81" s="6">
        <f t="shared" si="62"/>
        <v>3338.8373870743571</v>
      </c>
      <c r="E81" s="6">
        <f t="shared" si="50"/>
        <v>280.3351764916664</v>
      </c>
      <c r="F81" s="6">
        <f t="shared" si="50"/>
        <v>1028.3188348406184</v>
      </c>
      <c r="G81" s="6">
        <f t="shared" si="50"/>
        <v>424.10825649616726</v>
      </c>
      <c r="H81" s="6">
        <f t="shared" si="50"/>
        <v>1590.3275076652046</v>
      </c>
      <c r="I81" s="6">
        <f t="shared" si="50"/>
        <v>15.747611580700635</v>
      </c>
      <c r="J81" s="6">
        <f t="shared" si="50"/>
        <v>0</v>
      </c>
      <c r="K81" s="6">
        <f t="shared" si="50"/>
        <v>0</v>
      </c>
      <c r="L81" s="6">
        <f t="shared" si="50"/>
        <v>0</v>
      </c>
      <c r="M81" s="6">
        <f t="shared" si="50"/>
        <v>0</v>
      </c>
      <c r="N81" s="6">
        <f t="shared" si="50"/>
        <v>0</v>
      </c>
      <c r="O81" s="6">
        <f t="shared" si="51"/>
        <v>8.3961913681968495E-2</v>
      </c>
      <c r="P81" s="6">
        <f t="shared" si="52"/>
        <v>0.30798709719183975</v>
      </c>
      <c r="Q81" s="6">
        <f t="shared" si="53"/>
        <v>0.12702273496098304</v>
      </c>
      <c r="R81" s="6">
        <f t="shared" si="54"/>
        <v>0.4763117586444432</v>
      </c>
      <c r="S81" s="6">
        <f t="shared" si="55"/>
        <v>4.7164955207655134E-3</v>
      </c>
      <c r="T81" s="6">
        <f t="shared" si="56"/>
        <v>0</v>
      </c>
      <c r="U81" s="6">
        <f t="shared" si="57"/>
        <v>0</v>
      </c>
      <c r="V81" s="6">
        <f t="shared" si="58"/>
        <v>0</v>
      </c>
      <c r="W81" s="6">
        <f t="shared" si="59"/>
        <v>0</v>
      </c>
      <c r="X81" s="6">
        <f t="shared" si="60"/>
        <v>0</v>
      </c>
      <c r="Y81" s="7">
        <f t="shared" si="61"/>
        <v>0.4763117586444432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V81" s="6"/>
      <c r="AW81" s="6"/>
      <c r="AX81" s="6"/>
      <c r="AY81" s="6"/>
      <c r="AZ81" s="6"/>
      <c r="BA81" s="6"/>
      <c r="BD81" s="6"/>
      <c r="BE81">
        <v>2</v>
      </c>
      <c r="BF81" t="s">
        <v>432</v>
      </c>
      <c r="BG81">
        <f>SUMIFS('Pres Converted'!N$2:N$10000,'Pres Converted'!$E$2:$E$10000,$BF81,'Pres Converted'!$D$2:$D$10000,"ED",'Pres Converted'!$C$2:$C$10000,$BE81)</f>
        <v>202</v>
      </c>
      <c r="BH81">
        <f>SUMIFS('Pres Converted'!I$2:I$10000,'Pres Converted'!$E$2:$E$10000,$BF81,'Pres Converted'!$D$2:$D$10000,"ED",'Pres Converted'!$C$2:$C$10000,$BE81)</f>
        <v>16</v>
      </c>
      <c r="BI81">
        <f>SUMIFS('Pres Converted'!J$2:J$10000,'Pres Converted'!$E$2:$E$10000,$BF81,'Pres Converted'!$D$2:$D$10000,"ED",'Pres Converted'!$C$2:$C$10000,$BE81)</f>
        <v>110</v>
      </c>
      <c r="BJ81">
        <f>SUMIFS('Pres Converted'!K$2:K$10000,'Pres Converted'!$E$2:$E$10000,$BF81,'Pres Converted'!$D$2:$D$10000,"ED",'Pres Converted'!$C$2:$C$10000,$BE81)</f>
        <v>5</v>
      </c>
      <c r="BK81">
        <f>SUMIFS('Pres Converted'!L$2:L$10000,'Pres Converted'!$E$2:$E$10000,$BF81,'Pres Converted'!$D$2:$D$10000,"ED",'Pres Converted'!$C$2:$C$10000,$BE81)</f>
        <v>69</v>
      </c>
      <c r="BL81">
        <f>SUMIFS('Pres Converted'!M$2:M$10000,'Pres Converted'!$E$2:$E$10000,$BF81,'Pres Converted'!$D$2:$D$10000,"ED",'Pres Converted'!$C$2:$C$10000,$BE81)</f>
        <v>2</v>
      </c>
      <c r="BR81">
        <f>BG81/SUMIF('By HD'!$A$3:$A$42,$BE81,'By HD'!$B$3:$B$42)</f>
        <v>7.5288855758479309E-2</v>
      </c>
      <c r="BS81">
        <f>$BR81*SUMIF('By HD'!$A$3:$A$42,$BE81,'By HD'!W$3:W$42)</f>
        <v>46.377935147223255</v>
      </c>
      <c r="BT81">
        <f>(DA81-SUMIF('By HD'!$A$3:$A$42,$BE81,'By HD'!M$3:M$42))*$BR81*SUMIF('By HD'!$A$3:$A$42,$BE81,'By HD'!$W$3:$W$42)+$BR81*SUMIF('By HD'!$A$3:$A$42,$BE81,'By HD'!X$3:X$42)</f>
        <v>2.9793438595238531</v>
      </c>
      <c r="BU81">
        <f>(DB81-SUMIF('By HD'!$A$3:$A$42,$BE81,'By HD'!N$3:N$42))*$BR81*SUMIF('By HD'!$A$3:$A$42,$BE81,'By HD'!$W$3:$W$42)+$BR81*SUMIF('By HD'!$A$3:$A$42,$BE81,'By HD'!Y$3:Y$42)</f>
        <v>21.432332257505706</v>
      </c>
      <c r="BV81">
        <f>(DC81-SUMIF('By HD'!$A$3:$A$42,$BE81,'By HD'!O$3:O$42))*$BR81*SUMIF('By HD'!$A$3:$A$42,$BE81,'By HD'!$W$3:$W$42)+$BR81*SUMIF('By HD'!$A$3:$A$42,$BE81,'By HD'!Z$3:Z$42)</f>
        <v>2.275365288465399</v>
      </c>
      <c r="BW81">
        <f>(DD81-SUMIF('By HD'!$A$3:$A$42,$BE81,'By HD'!P$3:P$42))*$BR81*SUMIF('By HD'!$A$3:$A$42,$BE81,'By HD'!$W$3:$W$42)+$BR81*SUMIF('By HD'!$A$3:$A$42,$BE81,'By HD'!AA$3:AA$42)</f>
        <v>19.103409340487985</v>
      </c>
      <c r="BX81">
        <f>(DE81-SUMIF('By HD'!$A$3:$A$42,$BE81,'By HD'!Q$3:Q$42))*$BR81*SUMIF('By HD'!$A$3:$A$42,$BE81,'By HD'!$W$3:$W$42)+$BR81*SUMIF('By HD'!$A$3:$A$42,$BE81,'By HD'!AB$3:AB$42)</f>
        <v>0.58748440124031576</v>
      </c>
      <c r="CD81">
        <f>$BR81*SUMIF('By HD'!$A$3:$A$42,$BE81,'By HD'!AR$3:AR$42)</f>
        <v>5.1949310473350723</v>
      </c>
      <c r="CE81">
        <f>(DA81-SUMIF('By HD'!$A$3:$A$42,$BE81,'By HD'!M$3:M$42))*$BR81*SUMIF('By HD'!$A$3:$A$42,$BE81,'By HD'!$AR$3:$AR$42)+$BR81*SUMIF('By HD'!$A$3:$A$42,$BE81,'By HD'!AS$3:AS$42)</f>
        <v>0.26320301385471312</v>
      </c>
      <c r="CF81">
        <f>(DB81-SUMIF('By HD'!$A$3:$A$42,$BE81,'By HD'!N$3:N$42))*$BR81*SUMIF('By HD'!$A$3:$A$42,$BE81,'By HD'!$AR$3:$AR$42)+$BR81*SUMIF('By HD'!$A$3:$A$42,$BE81,'By HD'!AT$3:AT$42)</f>
        <v>2.9233215470635576</v>
      </c>
      <c r="CG81">
        <f>(DC81-SUMIF('By HD'!$A$3:$A$42,$BE81,'By HD'!O$3:O$42))*$BR81*SUMIF('By HD'!$A$3:$A$42,$BE81,'By HD'!$AR$3:$AR$42)+$BR81*SUMIF('By HD'!$A$3:$A$42,$BE81,'By HD'!AU$3:AU$42)</f>
        <v>0.51984812368262279</v>
      </c>
      <c r="CH81">
        <f>(DD81-SUMIF('By HD'!$A$3:$A$42,$BE81,'By HD'!P$3:P$42))*$BR81*SUMIF('By HD'!$A$3:$A$42,$BE81,'By HD'!$AR$3:$AR$42)+$BR81*SUMIF('By HD'!$A$3:$A$42,$BE81,'By HD'!AV$3:AV$42)</f>
        <v>1.4564857986169042</v>
      </c>
      <c r="CI81">
        <f>(DE81-SUMIF('By HD'!$A$3:$A$42,$BE81,'By HD'!Q$3:Q$42))*$BR81*SUMIF('By HD'!$A$3:$A$42,$BE81,'By HD'!$AR$3:$AR$42)+$BR81*SUMIF('By HD'!$A$3:$A$42,$BE81,'By HD'!AW$3:AW$42)</f>
        <v>3.2072564117275167E-2</v>
      </c>
      <c r="CO81">
        <f t="shared" si="66"/>
        <v>253.57286619455832</v>
      </c>
      <c r="CP81">
        <f t="shared" si="66"/>
        <v>19.242546873378565</v>
      </c>
      <c r="CQ81">
        <f t="shared" si="64"/>
        <v>134.35565380456927</v>
      </c>
      <c r="CR81">
        <f t="shared" si="64"/>
        <v>7.7952134121480219</v>
      </c>
      <c r="CS81">
        <f t="shared" si="64"/>
        <v>89.559895139104896</v>
      </c>
      <c r="CT81">
        <f t="shared" si="64"/>
        <v>2.619556965357591</v>
      </c>
      <c r="CZ81" s="6"/>
      <c r="DA81">
        <f t="shared" si="65"/>
        <v>7.9207920792079209E-2</v>
      </c>
      <c r="DB81">
        <f t="shared" si="65"/>
        <v>0.54455445544554459</v>
      </c>
      <c r="DC81">
        <f t="shared" si="65"/>
        <v>2.4752475247524754E-2</v>
      </c>
      <c r="DD81">
        <f t="shared" si="65"/>
        <v>0.34158415841584161</v>
      </c>
      <c r="DE81">
        <f t="shared" si="65"/>
        <v>9.9009900990099011E-3</v>
      </c>
      <c r="DF81">
        <f t="shared" si="65"/>
        <v>0</v>
      </c>
      <c r="DG81">
        <f t="shared" si="65"/>
        <v>0</v>
      </c>
      <c r="DH81">
        <f t="shared" si="65"/>
        <v>0</v>
      </c>
      <c r="DI81">
        <f t="shared" si="65"/>
        <v>0</v>
      </c>
      <c r="DJ81">
        <f t="shared" si="65"/>
        <v>0</v>
      </c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</row>
    <row r="82" spans="1:149" x14ac:dyDescent="0.3">
      <c r="A82" t="s">
        <v>493</v>
      </c>
      <c r="B82" t="s">
        <v>446</v>
      </c>
      <c r="C82" t="s">
        <v>446</v>
      </c>
      <c r="D82" s="6">
        <f t="shared" si="62"/>
        <v>418.79200763191426</v>
      </c>
      <c r="E82" s="6">
        <f t="shared" si="50"/>
        <v>33.440340798611246</v>
      </c>
      <c r="F82" s="6">
        <f t="shared" si="50"/>
        <v>130.77533292937878</v>
      </c>
      <c r="G82" s="6">
        <f t="shared" si="50"/>
        <v>27.788795694494937</v>
      </c>
      <c r="H82" s="6">
        <f t="shared" si="50"/>
        <v>225.14985778734794</v>
      </c>
      <c r="I82" s="6">
        <f t="shared" si="50"/>
        <v>1.6376804220812997</v>
      </c>
      <c r="J82" s="6">
        <f t="shared" si="50"/>
        <v>0</v>
      </c>
      <c r="K82" s="6">
        <f t="shared" si="50"/>
        <v>0</v>
      </c>
      <c r="L82" s="6">
        <f t="shared" si="50"/>
        <v>0</v>
      </c>
      <c r="M82" s="6">
        <f t="shared" si="50"/>
        <v>0</v>
      </c>
      <c r="N82" s="6">
        <f t="shared" si="50"/>
        <v>0</v>
      </c>
      <c r="O82" s="6">
        <f t="shared" si="51"/>
        <v>7.9849520022365644E-2</v>
      </c>
      <c r="P82" s="6">
        <f t="shared" si="52"/>
        <v>0.31226797681468688</v>
      </c>
      <c r="Q82" s="6">
        <f t="shared" si="53"/>
        <v>6.6354646669664091E-2</v>
      </c>
      <c r="R82" s="6">
        <f t="shared" si="54"/>
        <v>0.53761737016060063</v>
      </c>
      <c r="S82" s="6">
        <f t="shared" si="55"/>
        <v>3.9104863326825806E-3</v>
      </c>
      <c r="T82" s="6">
        <f t="shared" si="56"/>
        <v>0</v>
      </c>
      <c r="U82" s="6">
        <f t="shared" si="57"/>
        <v>0</v>
      </c>
      <c r="V82" s="6">
        <f t="shared" si="58"/>
        <v>0</v>
      </c>
      <c r="W82" s="6">
        <f t="shared" si="59"/>
        <v>0</v>
      </c>
      <c r="X82" s="6">
        <f t="shared" si="60"/>
        <v>0</v>
      </c>
      <c r="Y82" s="7">
        <f t="shared" si="61"/>
        <v>0.53761737016060063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V82" s="6"/>
      <c r="AW82" s="6"/>
      <c r="AX82" s="6"/>
      <c r="AY82" s="6"/>
      <c r="AZ82" s="6"/>
      <c r="BA82" s="6"/>
      <c r="BD82" s="6"/>
      <c r="BE82">
        <v>2</v>
      </c>
      <c r="BF82" t="s">
        <v>434</v>
      </c>
      <c r="BG82">
        <f>SUMIFS('Pres Converted'!N$2:N$10000,'Pres Converted'!$E$2:$E$10000,$BF82,'Pres Converted'!$D$2:$D$10000,"ED",'Pres Converted'!$C$2:$C$10000,$BE82)</f>
        <v>1084</v>
      </c>
      <c r="BH82">
        <f>SUMIFS('Pres Converted'!I$2:I$10000,'Pres Converted'!$E$2:$E$10000,$BF82,'Pres Converted'!$D$2:$D$10000,"ED",'Pres Converted'!$C$2:$C$10000,$BE82)</f>
        <v>137</v>
      </c>
      <c r="BI82">
        <f>SUMIFS('Pres Converted'!J$2:J$10000,'Pres Converted'!$E$2:$E$10000,$BF82,'Pres Converted'!$D$2:$D$10000,"ED",'Pres Converted'!$C$2:$C$10000,$BE82)</f>
        <v>330</v>
      </c>
      <c r="BJ82">
        <f>SUMIFS('Pres Converted'!K$2:K$10000,'Pres Converted'!$E$2:$E$10000,$BF82,'Pres Converted'!$D$2:$D$10000,"ED",'Pres Converted'!$C$2:$C$10000,$BE82)</f>
        <v>50</v>
      </c>
      <c r="BK82">
        <f>SUMIFS('Pres Converted'!L$2:L$10000,'Pres Converted'!$E$2:$E$10000,$BF82,'Pres Converted'!$D$2:$D$10000,"ED",'Pres Converted'!$C$2:$C$10000,$BE82)</f>
        <v>566</v>
      </c>
      <c r="BL82">
        <f>SUMIFS('Pres Converted'!M$2:M$10000,'Pres Converted'!$E$2:$E$10000,$BF82,'Pres Converted'!$D$2:$D$10000,"ED",'Pres Converted'!$C$2:$C$10000,$BE82)</f>
        <v>1</v>
      </c>
      <c r="BR82">
        <f>BG82/SUMIF('By HD'!$A$3:$A$42,$BE82,'By HD'!$B$3:$B$42)</f>
        <v>0.40402534476332463</v>
      </c>
      <c r="BS82">
        <f>$BR82*SUMIF('By HD'!$A$3:$A$42,$BE82,'By HD'!W$3:W$42)</f>
        <v>248.87961237420797</v>
      </c>
      <c r="BT82">
        <f>(DA82-SUMIF('By HD'!$A$3:$A$42,$BE82,'By HD'!M$3:M$42))*$BR82*SUMIF('By HD'!$A$3:$A$42,$BE82,'By HD'!$W$3:$W$42)+$BR82*SUMIF('By HD'!$A$3:$A$42,$BE82,'By HD'!X$3:X$42)</f>
        <v>27.729267628248099</v>
      </c>
      <c r="BU82">
        <f>(DB82-SUMIF('By HD'!$A$3:$A$42,$BE82,'By HD'!N$3:N$42))*$BR82*SUMIF('By HD'!$A$3:$A$42,$BE82,'By HD'!$W$3:$W$42)+$BR82*SUMIF('By HD'!$A$3:$A$42,$BE82,'By HD'!Y$3:Y$42)</f>
        <v>55.250541606717732</v>
      </c>
      <c r="BV82">
        <f>(DC82-SUMIF('By HD'!$A$3:$A$42,$BE82,'By HD'!O$3:O$42))*$BR82*SUMIF('By HD'!$A$3:$A$42,$BE82,'By HD'!$W$3:$W$42)+$BR82*SUMIF('By HD'!$A$3:$A$42,$BE82,'By HD'!Z$3:Z$42)</f>
        <v>17.529676575181263</v>
      </c>
      <c r="BW82">
        <f>(DD82-SUMIF('By HD'!$A$3:$A$42,$BE82,'By HD'!P$3:P$42))*$BR82*SUMIF('By HD'!$A$3:$A$42,$BE82,'By HD'!$W$3:$W$42)+$BR82*SUMIF('By HD'!$A$3:$A$42,$BE82,'By HD'!AA$3:AA$42)</f>
        <v>147.45204833958906</v>
      </c>
      <c r="BX82">
        <f>(DE82-SUMIF('By HD'!$A$3:$A$42,$BE82,'By HD'!Q$3:Q$42))*$BR82*SUMIF('By HD'!$A$3:$A$42,$BE82,'By HD'!$W$3:$W$42)+$BR82*SUMIF('By HD'!$A$3:$A$42,$BE82,'By HD'!AB$3:AB$42)</f>
        <v>0.91807822447183018</v>
      </c>
      <c r="CD82">
        <f>$BR82*SUMIF('By HD'!$A$3:$A$42,$BE82,'By HD'!AR$3:AR$42)</f>
        <v>27.8777487886694</v>
      </c>
      <c r="CE82">
        <f>(DA82-SUMIF('By HD'!$A$3:$A$42,$BE82,'By HD'!M$3:M$42))*$BR82*SUMIF('By HD'!$A$3:$A$42,$BE82,'By HD'!$AR$3:$AR$42)+$BR82*SUMIF('By HD'!$A$3:$A$42,$BE82,'By HD'!AS$3:AS$42)</f>
        <v>2.7275922766569485</v>
      </c>
      <c r="CF82">
        <f>(DB82-SUMIF('By HD'!$A$3:$A$42,$BE82,'By HD'!N$3:N$42))*$BR82*SUMIF('By HD'!$A$3:$A$42,$BE82,'By HD'!$AR$3:$AR$42)+$BR82*SUMIF('By HD'!$A$3:$A$42,$BE82,'By HD'!AT$3:AT$42)</f>
        <v>8.9933437419991904</v>
      </c>
      <c r="CG82">
        <f>(DC82-SUMIF('By HD'!$A$3:$A$42,$BE82,'By HD'!O$3:O$42))*$BR82*SUMIF('By HD'!$A$3:$A$42,$BE82,'By HD'!$AR$3:$AR$42)+$BR82*SUMIF('By HD'!$A$3:$A$42,$BE82,'By HD'!AU$3:AU$42)</f>
        <v>3.3855107648285632</v>
      </c>
      <c r="CH82">
        <f>(DD82-SUMIF('By HD'!$A$3:$A$42,$BE82,'By HD'!P$3:P$42))*$BR82*SUMIF('By HD'!$A$3:$A$42,$BE82,'By HD'!$AR$3:$AR$42)+$BR82*SUMIF('By HD'!$A$3:$A$42,$BE82,'By HD'!AV$3:AV$42)</f>
        <v>12.8494896637336</v>
      </c>
      <c r="CI82">
        <f>(DE82-SUMIF('By HD'!$A$3:$A$42,$BE82,'By HD'!Q$3:Q$42))*$BR82*SUMIF('By HD'!$A$3:$A$42,$BE82,'By HD'!$AR$3:$AR$42)+$BR82*SUMIF('By HD'!$A$3:$A$42,$BE82,'By HD'!AW$3:AW$42)</f>
        <v>-7.818765854889824E-2</v>
      </c>
      <c r="CO82">
        <f t="shared" si="66"/>
        <v>1360.7573611628773</v>
      </c>
      <c r="CP82">
        <f t="shared" si="66"/>
        <v>167.45685990490503</v>
      </c>
      <c r="CQ82">
        <f t="shared" si="64"/>
        <v>394.24388534871696</v>
      </c>
      <c r="CR82">
        <f t="shared" si="64"/>
        <v>70.915187340009822</v>
      </c>
      <c r="CS82">
        <f t="shared" si="64"/>
        <v>726.30153800332266</v>
      </c>
      <c r="CT82">
        <f t="shared" si="64"/>
        <v>1.8398905659229321</v>
      </c>
      <c r="CZ82" s="6"/>
      <c r="DA82">
        <f t="shared" si="65"/>
        <v>0.12638376383763839</v>
      </c>
      <c r="DB82">
        <f t="shared" si="65"/>
        <v>0.30442804428044279</v>
      </c>
      <c r="DC82">
        <f t="shared" si="65"/>
        <v>4.6125461254612546E-2</v>
      </c>
      <c r="DD82">
        <f t="shared" si="65"/>
        <v>0.52214022140221406</v>
      </c>
      <c r="DE82">
        <f t="shared" si="65"/>
        <v>9.225092250922509E-4</v>
      </c>
      <c r="DF82">
        <f t="shared" si="65"/>
        <v>0</v>
      </c>
      <c r="DG82">
        <f t="shared" si="65"/>
        <v>0</v>
      </c>
      <c r="DH82">
        <f t="shared" si="65"/>
        <v>0</v>
      </c>
      <c r="DI82">
        <f t="shared" si="65"/>
        <v>0</v>
      </c>
      <c r="DJ82">
        <f t="shared" si="65"/>
        <v>0</v>
      </c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</row>
    <row r="83" spans="1:149" x14ac:dyDescent="0.3">
      <c r="A83" t="s">
        <v>494</v>
      </c>
      <c r="B83" t="s">
        <v>495</v>
      </c>
      <c r="C83" t="s">
        <v>441</v>
      </c>
      <c r="D83" s="6">
        <f t="shared" si="62"/>
        <v>8176</v>
      </c>
      <c r="E83" s="6">
        <f t="shared" si="50"/>
        <v>402</v>
      </c>
      <c r="F83" s="6">
        <f t="shared" si="50"/>
        <v>1316</v>
      </c>
      <c r="G83" s="6">
        <f t="shared" si="50"/>
        <v>1435</v>
      </c>
      <c r="H83" s="6">
        <f t="shared" si="50"/>
        <v>5008</v>
      </c>
      <c r="I83" s="6">
        <f t="shared" si="50"/>
        <v>15</v>
      </c>
      <c r="J83" s="6">
        <f t="shared" si="50"/>
        <v>0</v>
      </c>
      <c r="K83" s="6">
        <f t="shared" si="50"/>
        <v>0</v>
      </c>
      <c r="L83" s="6">
        <f t="shared" si="50"/>
        <v>0</v>
      </c>
      <c r="M83" s="6">
        <f t="shared" si="50"/>
        <v>0</v>
      </c>
      <c r="N83" s="6">
        <f t="shared" si="50"/>
        <v>0</v>
      </c>
      <c r="O83" s="6">
        <f t="shared" si="51"/>
        <v>4.9168297455968686E-2</v>
      </c>
      <c r="P83" s="6">
        <f t="shared" si="52"/>
        <v>0.16095890410958905</v>
      </c>
      <c r="Q83" s="6">
        <f t="shared" si="53"/>
        <v>0.17551369863013699</v>
      </c>
      <c r="R83" s="6">
        <f t="shared" si="54"/>
        <v>0.61252446183953035</v>
      </c>
      <c r="S83" s="6">
        <f t="shared" si="55"/>
        <v>1.834637964774951E-3</v>
      </c>
      <c r="T83" s="6">
        <f t="shared" si="56"/>
        <v>0</v>
      </c>
      <c r="U83" s="6">
        <f t="shared" si="57"/>
        <v>0</v>
      </c>
      <c r="V83" s="6">
        <f t="shared" si="58"/>
        <v>0</v>
      </c>
      <c r="W83" s="6">
        <f t="shared" si="59"/>
        <v>0</v>
      </c>
      <c r="X83" s="6">
        <f t="shared" si="60"/>
        <v>0</v>
      </c>
      <c r="Y83" s="7">
        <f t="shared" si="61"/>
        <v>0.61252446183953035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V83" s="6"/>
      <c r="AW83" s="6"/>
      <c r="AX83" s="6"/>
      <c r="AY83" s="6"/>
      <c r="AZ83" s="6"/>
      <c r="BA83" s="6"/>
      <c r="BD83" s="6"/>
      <c r="BE83">
        <v>2</v>
      </c>
      <c r="BF83" t="s">
        <v>435</v>
      </c>
      <c r="BG83">
        <f>SUMIFS('Pres Converted'!N$2:N$10000,'Pres Converted'!$E$2:$E$10000,$BF83,'Pres Converted'!$D$2:$D$10000,"ED",'Pres Converted'!$C$2:$C$10000,$BE83)</f>
        <v>836</v>
      </c>
      <c r="BH83">
        <f>SUMIFS('Pres Converted'!I$2:I$10000,'Pres Converted'!$E$2:$E$10000,$BF83,'Pres Converted'!$D$2:$D$10000,"ED",'Pres Converted'!$C$2:$C$10000,$BE83)</f>
        <v>59</v>
      </c>
      <c r="BI83">
        <f>SUMIFS('Pres Converted'!J$2:J$10000,'Pres Converted'!$E$2:$E$10000,$BF83,'Pres Converted'!$D$2:$D$10000,"ED",'Pres Converted'!$C$2:$C$10000,$BE83)</f>
        <v>245</v>
      </c>
      <c r="BJ83">
        <f>SUMIFS('Pres Converted'!K$2:K$10000,'Pres Converted'!$E$2:$E$10000,$BF83,'Pres Converted'!$D$2:$D$10000,"ED",'Pres Converted'!$C$2:$C$10000,$BE83)</f>
        <v>40</v>
      </c>
      <c r="BK83">
        <f>SUMIFS('Pres Converted'!L$2:L$10000,'Pres Converted'!$E$2:$E$10000,$BF83,'Pres Converted'!$D$2:$D$10000,"ED",'Pres Converted'!$C$2:$C$10000,$BE83)</f>
        <v>489</v>
      </c>
      <c r="BL83">
        <f>SUMIFS('Pres Converted'!M$2:M$10000,'Pres Converted'!$E$2:$E$10000,$BF83,'Pres Converted'!$D$2:$D$10000,"ED",'Pres Converted'!$C$2:$C$10000,$BE83)</f>
        <v>3</v>
      </c>
      <c r="BR83">
        <f>BG83/SUMIF('By HD'!$A$3:$A$42,$BE83,'By HD'!$B$3:$B$42)</f>
        <v>0.31159150204994407</v>
      </c>
      <c r="BS83">
        <f>$BR83*SUMIF('By HD'!$A$3:$A$42,$BE83,'By HD'!W$3:W$42)</f>
        <v>191.94036526276554</v>
      </c>
      <c r="BT83">
        <f>(DA83-SUMIF('By HD'!$A$3:$A$42,$BE83,'By HD'!M$3:M$42))*$BR83*SUMIF('By HD'!$A$3:$A$42,$BE83,'By HD'!$W$3:$W$42)+$BR83*SUMIF('By HD'!$A$3:$A$42,$BE83,'By HD'!X$3:X$42)</f>
        <v>10.673187109128037</v>
      </c>
      <c r="BU83">
        <f>(DB83-SUMIF('By HD'!$A$3:$A$42,$BE83,'By HD'!N$3:N$42))*$BR83*SUMIF('By HD'!$A$3:$A$42,$BE83,'By HD'!$W$3:$W$42)+$BR83*SUMIF('By HD'!$A$3:$A$42,$BE83,'By HD'!Y$3:Y$42)</f>
        <v>40.428632175446822</v>
      </c>
      <c r="BV83">
        <f>(DC83-SUMIF('By HD'!$A$3:$A$42,$BE83,'By HD'!O$3:O$42))*$BR83*SUMIF('By HD'!$A$3:$A$42,$BE83,'By HD'!$W$3:$W$42)+$BR83*SUMIF('By HD'!$A$3:$A$42,$BE83,'By HD'!Z$3:Z$42)</f>
        <v>13.849608716495919</v>
      </c>
      <c r="BW83">
        <f>(DD83-SUMIF('By HD'!$A$3:$A$42,$BE83,'By HD'!P$3:P$42))*$BR83*SUMIF('By HD'!$A$3:$A$42,$BE83,'By HD'!$W$3:$W$42)+$BR83*SUMIF('By HD'!$A$3:$A$42,$BE83,'By HD'!AA$3:AA$42)</f>
        <v>125.76918461638269</v>
      </c>
      <c r="BX83">
        <f>(DE83-SUMIF('By HD'!$A$3:$A$42,$BE83,'By HD'!Q$3:Q$42))*$BR83*SUMIF('By HD'!$A$3:$A$42,$BE83,'By HD'!$W$3:$W$42)+$BR83*SUMIF('By HD'!$A$3:$A$42,$BE83,'By HD'!AB$3:AB$42)</f>
        <v>1.2197526453120926</v>
      </c>
      <c r="CD83">
        <f>$BR83*SUMIF('By HD'!$A$3:$A$42,$BE83,'By HD'!AR$3:AR$42)</f>
        <v>21.499813641446142</v>
      </c>
      <c r="CE83">
        <f>(DA83-SUMIF('By HD'!$A$3:$A$42,$BE83,'By HD'!M$3:M$42))*$BR83*SUMIF('By HD'!$A$3:$A$42,$BE83,'By HD'!$AR$3:$AR$42)+$BR83*SUMIF('By HD'!$A$3:$A$42,$BE83,'By HD'!AS$3:AS$42)</f>
        <v>0.90367145105035218</v>
      </c>
      <c r="CF83">
        <f>(DB83-SUMIF('By HD'!$A$3:$A$42,$BE83,'By HD'!N$3:N$42))*$BR83*SUMIF('By HD'!$A$3:$A$42,$BE83,'By HD'!$AR$3:$AR$42)+$BR83*SUMIF('By HD'!$A$3:$A$42,$BE83,'By HD'!AT$3:AT$42)</f>
        <v>6.6914624721938161</v>
      </c>
      <c r="CG83">
        <f>(DC83-SUMIF('By HD'!$A$3:$A$42,$BE83,'By HD'!O$3:O$42))*$BR83*SUMIF('By HD'!$A$3:$A$42,$BE83,'By HD'!$AR$3:$AR$42)+$BR83*SUMIF('By HD'!$A$3:$A$42,$BE83,'By HD'!AU$3:AU$42)</f>
        <v>2.6479762627962615</v>
      </c>
      <c r="CH83">
        <f>(DD83-SUMIF('By HD'!$A$3:$A$42,$BE83,'By HD'!P$3:P$42))*$BR83*SUMIF('By HD'!$A$3:$A$42,$BE83,'By HD'!$AR$3:$AR$42)+$BR83*SUMIF('By HD'!$A$3:$A$42,$BE83,'By HD'!AV$3:AV$42)</f>
        <v>11.259684497677219</v>
      </c>
      <c r="CI83">
        <f>(DE83-SUMIF('By HD'!$A$3:$A$42,$BE83,'By HD'!Q$3:Q$42))*$BR83*SUMIF('By HD'!$A$3:$A$42,$BE83,'By HD'!$AR$3:$AR$42)+$BR83*SUMIF('By HD'!$A$3:$A$42,$BE83,'By HD'!AW$3:AW$42)</f>
        <v>-2.9810422715100299E-3</v>
      </c>
      <c r="CO83">
        <f t="shared" si="66"/>
        <v>1049.4401789042115</v>
      </c>
      <c r="CP83">
        <f t="shared" si="66"/>
        <v>70.576858560178394</v>
      </c>
      <c r="CQ83">
        <f t="shared" si="64"/>
        <v>292.12009464764066</v>
      </c>
      <c r="CR83">
        <f t="shared" si="64"/>
        <v>56.497584979292185</v>
      </c>
      <c r="CS83">
        <f t="shared" si="64"/>
        <v>626.02886911405994</v>
      </c>
      <c r="CT83">
        <f t="shared" si="64"/>
        <v>4.2167716030405824</v>
      </c>
      <c r="CZ83" s="6"/>
      <c r="DA83">
        <f t="shared" si="65"/>
        <v>7.0574162679425831E-2</v>
      </c>
      <c r="DB83">
        <f t="shared" si="65"/>
        <v>0.2930622009569378</v>
      </c>
      <c r="DC83">
        <f t="shared" si="65"/>
        <v>4.784688995215311E-2</v>
      </c>
      <c r="DD83">
        <f t="shared" si="65"/>
        <v>0.58492822966507174</v>
      </c>
      <c r="DE83">
        <f t="shared" si="65"/>
        <v>3.5885167464114833E-3</v>
      </c>
      <c r="DF83">
        <f t="shared" si="65"/>
        <v>0</v>
      </c>
      <c r="DG83">
        <f t="shared" si="65"/>
        <v>0</v>
      </c>
      <c r="DH83">
        <f t="shared" si="65"/>
        <v>0</v>
      </c>
      <c r="DI83">
        <f t="shared" si="65"/>
        <v>0</v>
      </c>
      <c r="DJ83">
        <f t="shared" si="65"/>
        <v>0</v>
      </c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</row>
    <row r="84" spans="1:149" x14ac:dyDescent="0.3">
      <c r="A84" t="s">
        <v>496</v>
      </c>
      <c r="B84" t="s">
        <v>456</v>
      </c>
      <c r="C84" t="s">
        <v>456</v>
      </c>
      <c r="D84" s="6">
        <f t="shared" si="62"/>
        <v>2160.9660722053068</v>
      </c>
      <c r="E84" s="6">
        <f t="shared" si="50"/>
        <v>167.7659874813661</v>
      </c>
      <c r="F84" s="6">
        <f t="shared" si="50"/>
        <v>953.34389216636544</v>
      </c>
      <c r="G84" s="6">
        <f t="shared" si="50"/>
        <v>98.62742959332698</v>
      </c>
      <c r="H84" s="6">
        <f t="shared" si="50"/>
        <v>937.71069687995293</v>
      </c>
      <c r="I84" s="6">
        <f t="shared" si="50"/>
        <v>3.5180660842952123</v>
      </c>
      <c r="J84" s="6">
        <f t="shared" si="50"/>
        <v>0</v>
      </c>
      <c r="K84" s="6">
        <f t="shared" si="50"/>
        <v>0</v>
      </c>
      <c r="L84" s="6">
        <f t="shared" si="50"/>
        <v>0</v>
      </c>
      <c r="M84" s="6">
        <f t="shared" si="50"/>
        <v>0</v>
      </c>
      <c r="N84" s="6">
        <f t="shared" si="50"/>
        <v>0</v>
      </c>
      <c r="O84" s="6">
        <f t="shared" si="51"/>
        <v>7.7634716083329211E-2</v>
      </c>
      <c r="P84" s="6">
        <f t="shared" si="52"/>
        <v>0.44116559923287457</v>
      </c>
      <c r="Q84" s="6">
        <f t="shared" si="53"/>
        <v>4.5640434091904006E-2</v>
      </c>
      <c r="R84" s="6">
        <f t="shared" si="54"/>
        <v>0.43393124442856312</v>
      </c>
      <c r="S84" s="6">
        <f t="shared" si="55"/>
        <v>1.6280061633290519E-3</v>
      </c>
      <c r="T84" s="6">
        <f t="shared" si="56"/>
        <v>0</v>
      </c>
      <c r="U84" s="6">
        <f t="shared" si="57"/>
        <v>0</v>
      </c>
      <c r="V84" s="6">
        <f t="shared" si="58"/>
        <v>0</v>
      </c>
      <c r="W84" s="6">
        <f t="shared" si="59"/>
        <v>0</v>
      </c>
      <c r="X84" s="6">
        <f t="shared" si="60"/>
        <v>0</v>
      </c>
      <c r="Y84" s="7">
        <f t="shared" si="61"/>
        <v>2.4411655992328747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V84" s="6"/>
      <c r="AW84" s="6"/>
      <c r="AX84" s="6"/>
      <c r="AY84" s="6"/>
      <c r="AZ84" s="6"/>
      <c r="BA84" s="6"/>
      <c r="BD84" s="6"/>
      <c r="BE84">
        <v>3</v>
      </c>
      <c r="BF84" t="s">
        <v>433</v>
      </c>
      <c r="BG84">
        <f>SUMIFS('Pres Converted'!N$2:N$10000,'Pres Converted'!$E$2:$E$10000,$BF84,'Pres Converted'!$D$2:$D$10000,"ED",'Pres Converted'!$C$2:$C$10000,$BE84)</f>
        <v>108</v>
      </c>
      <c r="BH84">
        <f>SUMIFS('Pres Converted'!I$2:I$10000,'Pres Converted'!$E$2:$E$10000,$BF84,'Pres Converted'!$D$2:$D$10000,"ED",'Pres Converted'!$C$2:$C$10000,$BE84)</f>
        <v>11</v>
      </c>
      <c r="BI84">
        <f>SUMIFS('Pres Converted'!J$2:J$10000,'Pres Converted'!$E$2:$E$10000,$BF84,'Pres Converted'!$D$2:$D$10000,"ED",'Pres Converted'!$C$2:$C$10000,$BE84)</f>
        <v>43</v>
      </c>
      <c r="BJ84">
        <f>SUMIFS('Pres Converted'!K$2:K$10000,'Pres Converted'!$E$2:$E$10000,$BF84,'Pres Converted'!$D$2:$D$10000,"ED",'Pres Converted'!$C$2:$C$10000,$BE84)</f>
        <v>22</v>
      </c>
      <c r="BK84">
        <f>SUMIFS('Pres Converted'!L$2:L$10000,'Pres Converted'!$E$2:$E$10000,$BF84,'Pres Converted'!$D$2:$D$10000,"ED",'Pres Converted'!$C$2:$C$10000,$BE84)</f>
        <v>31</v>
      </c>
      <c r="BL84">
        <f>SUMIFS('Pres Converted'!M$2:M$10000,'Pres Converted'!$E$2:$E$10000,$BF84,'Pres Converted'!$D$2:$D$10000,"ED",'Pres Converted'!$C$2:$C$10000,$BE84)</f>
        <v>1</v>
      </c>
      <c r="BR84">
        <f>BG84/SUMIF('By HD'!$A$3:$A$42,$BE84,'By HD'!$B$3:$B$42)</f>
        <v>3.3582089552238806E-2</v>
      </c>
      <c r="BS84">
        <f>$BR84*SUMIF('By HD'!$A$3:$A$42,$BE84,'By HD'!W$3:W$42)</f>
        <v>18.369402985074625</v>
      </c>
      <c r="BT84">
        <f>(DA84-SUMIF('By HD'!$A$3:$A$42,$BE84,'By HD'!M$3:M$42))*$BR84*SUMIF('By HD'!$A$3:$A$42,$BE84,'By HD'!$W$3:$W$42)+$BR84*SUMIF('By HD'!$A$3:$A$42,$BE84,'By HD'!X$3:X$42)</f>
        <v>1.9792954537016409</v>
      </c>
      <c r="BU84">
        <f>(DB84-SUMIF('By HD'!$A$3:$A$42,$BE84,'By HD'!N$3:N$42))*$BR84*SUMIF('By HD'!$A$3:$A$42,$BE84,'By HD'!$W$3:$W$42)+$BR84*SUMIF('By HD'!$A$3:$A$42,$BE84,'By HD'!Y$3:Y$42)</f>
        <v>7.2319396487710703</v>
      </c>
      <c r="BV84">
        <f>(DC84-SUMIF('By HD'!$A$3:$A$42,$BE84,'By HD'!O$3:O$42))*$BR84*SUMIF('By HD'!$A$3:$A$42,$BE84,'By HD'!$W$3:$W$42)+$BR84*SUMIF('By HD'!$A$3:$A$42,$BE84,'By HD'!Z$3:Z$42)</f>
        <v>3.7303976850820524</v>
      </c>
      <c r="BW84">
        <f>(DD84-SUMIF('By HD'!$A$3:$A$42,$BE84,'By HD'!P$3:P$42))*$BR84*SUMIF('By HD'!$A$3:$A$42,$BE84,'By HD'!$W$3:$W$42)+$BR84*SUMIF('By HD'!$A$3:$A$42,$BE84,'By HD'!AA$3:AA$42)</f>
        <v>4.9447097534714484</v>
      </c>
      <c r="BX84">
        <f>(DE84-SUMIF('By HD'!$A$3:$A$42,$BE84,'By HD'!Q$3:Q$42))*$BR84*SUMIF('By HD'!$A$3:$A$42,$BE84,'By HD'!$W$3:$W$42)+$BR84*SUMIF('By HD'!$A$3:$A$42,$BE84,'By HD'!AB$3:AB$42)</f>
        <v>0.48306044404841464</v>
      </c>
      <c r="CD84">
        <f>$BR84*SUMIF('By HD'!$A$3:$A$42,$BE84,'By HD'!AR$3:AR$42)</f>
        <v>5.2723880597014929</v>
      </c>
      <c r="CE84">
        <f>(DA84-SUMIF('By HD'!$A$3:$A$42,$BE84,'By HD'!M$3:M$42))*$BR84*SUMIF('By HD'!$A$3:$A$42,$BE84,'By HD'!$AR$3:$AR$42)+$BR84*SUMIF('By HD'!$A$3:$A$42,$BE84,'By HD'!AS$3:AS$42)</f>
        <v>0.79138472748199296</v>
      </c>
      <c r="CF84">
        <f>(DB84-SUMIF('By HD'!$A$3:$A$42,$BE84,'By HD'!N$3:N$42))*$BR84*SUMIF('By HD'!$A$3:$A$42,$BE84,'By HD'!$AR$3:$AR$42)+$BR84*SUMIF('By HD'!$A$3:$A$42,$BE84,'By HD'!AT$3:AT$42)</f>
        <v>2.5425461312838791</v>
      </c>
      <c r="CG84">
        <f>(DC84-SUMIF('By HD'!$A$3:$A$42,$BE84,'By HD'!O$3:O$42))*$BR84*SUMIF('By HD'!$A$3:$A$42,$BE84,'By HD'!$AR$3:$AR$42)+$BR84*SUMIF('By HD'!$A$3:$A$42,$BE84,'By HD'!AU$3:AU$42)</f>
        <v>1.1655516726071138</v>
      </c>
      <c r="CH84">
        <f>(DD84-SUMIF('By HD'!$A$3:$A$42,$BE84,'By HD'!P$3:P$42))*$BR84*SUMIF('By HD'!$A$3:$A$42,$BE84,'By HD'!$AR$3:$AR$42)+$BR84*SUMIF('By HD'!$A$3:$A$42,$BE84,'By HD'!AV$3:AV$42)</f>
        <v>0.62989854830325998</v>
      </c>
      <c r="CI84">
        <f>(DE84-SUMIF('By HD'!$A$3:$A$42,$BE84,'By HD'!Q$3:Q$42))*$BR84*SUMIF('By HD'!$A$3:$A$42,$BE84,'By HD'!$AR$3:$AR$42)+$BR84*SUMIF('By HD'!$A$3:$A$42,$BE84,'By HD'!AW$3:AW$42)</f>
        <v>0.14300698002524689</v>
      </c>
      <c r="CO84">
        <f t="shared" si="66"/>
        <v>131.64179104477611</v>
      </c>
      <c r="CP84">
        <f t="shared" si="66"/>
        <v>13.770680181183634</v>
      </c>
      <c r="CQ84">
        <f t="shared" si="64"/>
        <v>52.774485780054945</v>
      </c>
      <c r="CR84">
        <f t="shared" si="64"/>
        <v>26.895949357689165</v>
      </c>
      <c r="CS84">
        <f t="shared" si="64"/>
        <v>36.57460830177471</v>
      </c>
      <c r="CT84">
        <f t="shared" si="64"/>
        <v>1.6260674240736614</v>
      </c>
      <c r="CZ84" s="6"/>
      <c r="DA84">
        <f t="shared" si="65"/>
        <v>0.10185185185185185</v>
      </c>
      <c r="DB84">
        <f t="shared" si="65"/>
        <v>0.39814814814814814</v>
      </c>
      <c r="DC84">
        <f t="shared" si="65"/>
        <v>0.20370370370370369</v>
      </c>
      <c r="DD84">
        <f t="shared" si="65"/>
        <v>0.28703703703703703</v>
      </c>
      <c r="DE84">
        <f t="shared" si="65"/>
        <v>9.2592592592592587E-3</v>
      </c>
      <c r="DF84">
        <f t="shared" si="65"/>
        <v>0</v>
      </c>
      <c r="DG84">
        <f t="shared" si="65"/>
        <v>0</v>
      </c>
      <c r="DH84">
        <f t="shared" si="65"/>
        <v>0</v>
      </c>
      <c r="DI84">
        <f t="shared" si="65"/>
        <v>0</v>
      </c>
      <c r="DJ84">
        <f t="shared" si="65"/>
        <v>0</v>
      </c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</row>
    <row r="85" spans="1:149" x14ac:dyDescent="0.3">
      <c r="A85" t="s">
        <v>497</v>
      </c>
      <c r="B85" t="s">
        <v>455</v>
      </c>
      <c r="C85" t="s">
        <v>455</v>
      </c>
      <c r="D85" s="6">
        <f t="shared" si="62"/>
        <v>1162.7334360554698</v>
      </c>
      <c r="E85" s="6">
        <f t="shared" si="50"/>
        <v>140.812590663365</v>
      </c>
      <c r="F85" s="6">
        <f t="shared" si="50"/>
        <v>459.00022791968684</v>
      </c>
      <c r="G85" s="6">
        <f t="shared" si="50"/>
        <v>54.160892305573825</v>
      </c>
      <c r="H85" s="6">
        <f t="shared" si="50"/>
        <v>505.8198176167673</v>
      </c>
      <c r="I85" s="6">
        <f t="shared" si="50"/>
        <v>2.9399075500770415</v>
      </c>
      <c r="J85" s="6">
        <f t="shared" si="50"/>
        <v>0</v>
      </c>
      <c r="K85" s="6">
        <f t="shared" si="50"/>
        <v>0</v>
      </c>
      <c r="L85" s="6">
        <f t="shared" si="50"/>
        <v>0</v>
      </c>
      <c r="M85" s="6">
        <f t="shared" si="50"/>
        <v>0</v>
      </c>
      <c r="N85" s="6">
        <f t="shared" si="50"/>
        <v>0</v>
      </c>
      <c r="O85" s="6">
        <f t="shared" si="51"/>
        <v>0.12110479177503186</v>
      </c>
      <c r="P85" s="6">
        <f t="shared" si="52"/>
        <v>0.39475963594616159</v>
      </c>
      <c r="Q85" s="6">
        <f t="shared" si="53"/>
        <v>4.658066124709774E-2</v>
      </c>
      <c r="R85" s="6">
        <f t="shared" si="54"/>
        <v>0.4350264660253878</v>
      </c>
      <c r="S85" s="6">
        <f t="shared" si="55"/>
        <v>2.5284450063211127E-3</v>
      </c>
      <c r="T85" s="6">
        <f t="shared" si="56"/>
        <v>0</v>
      </c>
      <c r="U85" s="6">
        <f t="shared" si="57"/>
        <v>0</v>
      </c>
      <c r="V85" s="6">
        <f t="shared" si="58"/>
        <v>0</v>
      </c>
      <c r="W85" s="6">
        <f t="shared" si="59"/>
        <v>0</v>
      </c>
      <c r="X85" s="6">
        <f t="shared" si="60"/>
        <v>0</v>
      </c>
      <c r="Y85" s="7">
        <f t="shared" si="61"/>
        <v>0.4350264660253878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V85" s="6"/>
      <c r="AW85" s="6"/>
      <c r="AX85" s="6"/>
      <c r="AY85" s="6"/>
      <c r="AZ85" s="6"/>
      <c r="BA85" s="6"/>
      <c r="BD85" s="6"/>
      <c r="BE85">
        <v>3</v>
      </c>
      <c r="BF85" t="s">
        <v>436</v>
      </c>
      <c r="BG85">
        <f>SUMIFS('Pres Converted'!N$2:N$10000,'Pres Converted'!$E$2:$E$10000,$BF85,'Pres Converted'!$D$2:$D$10000,"ED",'Pres Converted'!$C$2:$C$10000,$BE85)</f>
        <v>2882</v>
      </c>
      <c r="BH85">
        <f>SUMIFS('Pres Converted'!I$2:I$10000,'Pres Converted'!$E$2:$E$10000,$BF85,'Pres Converted'!$D$2:$D$10000,"ED",'Pres Converted'!$C$2:$C$10000,$BE85)</f>
        <v>230</v>
      </c>
      <c r="BI85">
        <f>SUMIFS('Pres Converted'!J$2:J$10000,'Pres Converted'!$E$2:$E$10000,$BF85,'Pres Converted'!$D$2:$D$10000,"ED",'Pres Converted'!$C$2:$C$10000,$BE85)</f>
        <v>985</v>
      </c>
      <c r="BJ85">
        <f>SUMIFS('Pres Converted'!K$2:K$10000,'Pres Converted'!$E$2:$E$10000,$BF85,'Pres Converted'!$D$2:$D$10000,"ED",'Pres Converted'!$C$2:$C$10000,$BE85)</f>
        <v>110</v>
      </c>
      <c r="BK85">
        <f>SUMIFS('Pres Converted'!L$2:L$10000,'Pres Converted'!$E$2:$E$10000,$BF85,'Pres Converted'!$D$2:$D$10000,"ED",'Pres Converted'!$C$2:$C$10000,$BE85)</f>
        <v>1555</v>
      </c>
      <c r="BL85">
        <f>SUMIFS('Pres Converted'!M$2:M$10000,'Pres Converted'!$E$2:$E$10000,$BF85,'Pres Converted'!$D$2:$D$10000,"ED",'Pres Converted'!$C$2:$C$10000,$BE85)</f>
        <v>2</v>
      </c>
      <c r="BR85">
        <f>BG85/SUMIF('By HD'!$A$3:$A$42,$BE85,'By HD'!$B$3:$B$42)</f>
        <v>0.89614427860696522</v>
      </c>
      <c r="BS85">
        <f>$BR85*SUMIF('By HD'!$A$3:$A$42,$BE85,'By HD'!W$3:W$42)</f>
        <v>490.19092039800995</v>
      </c>
      <c r="BT85">
        <f>(DA85-SUMIF('By HD'!$A$3:$A$42,$BE85,'By HD'!M$3:M$42))*$BR85*SUMIF('By HD'!$A$3:$A$42,$BE85,'By HD'!$W$3:$W$42)+$BR85*SUMIF('By HD'!$A$3:$A$42,$BE85,'By HD'!X$3:X$42)</f>
        <v>42.011037590344301</v>
      </c>
      <c r="BU85">
        <f>(DB85-SUMIF('By HD'!$A$3:$A$42,$BE85,'By HD'!N$3:N$42))*$BR85*SUMIF('By HD'!$A$3:$A$42,$BE85,'By HD'!$W$3:$W$42)+$BR85*SUMIF('By HD'!$A$3:$A$42,$BE85,'By HD'!Y$3:Y$42)</f>
        <v>165.35280028650283</v>
      </c>
      <c r="BV85">
        <f>(DC85-SUMIF('By HD'!$A$3:$A$42,$BE85,'By HD'!O$3:O$42))*$BR85*SUMIF('By HD'!$A$3:$A$42,$BE85,'By HD'!$W$3:$W$42)+$BR85*SUMIF('By HD'!$A$3:$A$42,$BE85,'By HD'!Z$3:Z$42)</f>
        <v>18.402224148226534</v>
      </c>
      <c r="BW85">
        <f>(DD85-SUMIF('By HD'!$A$3:$A$42,$BE85,'By HD'!P$3:P$42))*$BR85*SUMIF('By HD'!$A$3:$A$42,$BE85,'By HD'!$W$3:$W$42)+$BR85*SUMIF('By HD'!$A$3:$A$42,$BE85,'By HD'!AA$3:AA$42)</f>
        <v>255.73293165701344</v>
      </c>
      <c r="BX85">
        <f>(DE85-SUMIF('By HD'!$A$3:$A$42,$BE85,'By HD'!Q$3:Q$42))*$BR85*SUMIF('By HD'!$A$3:$A$42,$BE85,'By HD'!$W$3:$W$42)+$BR85*SUMIF('By HD'!$A$3:$A$42,$BE85,'By HD'!AB$3:AB$42)</f>
        <v>8.6919267159228735</v>
      </c>
      <c r="CD85">
        <f>$BR85*SUMIF('By HD'!$A$3:$A$42,$BE85,'By HD'!AR$3:AR$42)</f>
        <v>140.69465174129354</v>
      </c>
      <c r="CE85">
        <f>(DA85-SUMIF('By HD'!$A$3:$A$42,$BE85,'By HD'!M$3:M$42))*$BR85*SUMIF('By HD'!$A$3:$A$42,$BE85,'By HD'!$AR$3:$AR$42)+$BR85*SUMIF('By HD'!$A$3:$A$42,$BE85,'By HD'!AS$3:AS$42)</f>
        <v>18.016471010927948</v>
      </c>
      <c r="CF85">
        <f>(DB85-SUMIF('By HD'!$A$3:$A$42,$BE85,'By HD'!N$3:N$42))*$BR85*SUMIF('By HD'!$A$3:$A$42,$BE85,'By HD'!$AR$3:$AR$42)+$BR85*SUMIF('By HD'!$A$3:$A$42,$BE85,'By HD'!AT$3:AT$42)</f>
        <v>59.917131150837854</v>
      </c>
      <c r="CG85">
        <f>(DC85-SUMIF('By HD'!$A$3:$A$42,$BE85,'By HD'!O$3:O$42))*$BR85*SUMIF('By HD'!$A$3:$A$42,$BE85,'By HD'!$AR$3:$AR$42)+$BR85*SUMIF('By HD'!$A$3:$A$42,$BE85,'By HD'!AU$3:AU$42)</f>
        <v>7.8129654510408164</v>
      </c>
      <c r="CH85">
        <f>(DD85-SUMIF('By HD'!$A$3:$A$42,$BE85,'By HD'!P$3:P$42))*$BR85*SUMIF('By HD'!$A$3:$A$42,$BE85,'By HD'!$AR$3:$AR$42)+$BR85*SUMIF('By HD'!$A$3:$A$42,$BE85,'By HD'!AV$3:AV$42)</f>
        <v>52.337007824682559</v>
      </c>
      <c r="CI85">
        <f>(DE85-SUMIF('By HD'!$A$3:$A$42,$BE85,'By HD'!Q$3:Q$42))*$BR85*SUMIF('By HD'!$A$3:$A$42,$BE85,'By HD'!$AR$3:$AR$42)+$BR85*SUMIF('By HD'!$A$3:$A$42,$BE85,'By HD'!AW$3:AW$42)</f>
        <v>2.6110763038043614</v>
      </c>
      <c r="CO85">
        <f t="shared" si="66"/>
        <v>3512.8855721393033</v>
      </c>
      <c r="CP85">
        <f t="shared" si="66"/>
        <v>290.02750860127225</v>
      </c>
      <c r="CQ85">
        <f t="shared" si="64"/>
        <v>1210.2699314373408</v>
      </c>
      <c r="CR85">
        <f t="shared" si="64"/>
        <v>136.21518959926735</v>
      </c>
      <c r="CS85">
        <f t="shared" si="64"/>
        <v>1863.0699394816961</v>
      </c>
      <c r="CT85">
        <f t="shared" si="64"/>
        <v>13.303003019727235</v>
      </c>
      <c r="CZ85" s="6"/>
      <c r="DA85">
        <f t="shared" si="65"/>
        <v>7.9805690492713396E-2</v>
      </c>
      <c r="DB85">
        <f t="shared" si="65"/>
        <v>0.34177654406662039</v>
      </c>
      <c r="DC85">
        <f t="shared" si="65"/>
        <v>3.8167938931297711E-2</v>
      </c>
      <c r="DD85">
        <f t="shared" si="65"/>
        <v>0.53955586398334487</v>
      </c>
      <c r="DE85">
        <f t="shared" si="65"/>
        <v>6.939625260235947E-4</v>
      </c>
      <c r="DF85">
        <f t="shared" si="65"/>
        <v>0</v>
      </c>
      <c r="DG85">
        <f t="shared" si="65"/>
        <v>0</v>
      </c>
      <c r="DH85">
        <f t="shared" si="65"/>
        <v>0</v>
      </c>
      <c r="DI85">
        <f t="shared" si="65"/>
        <v>0</v>
      </c>
      <c r="DJ85">
        <f t="shared" si="65"/>
        <v>0</v>
      </c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</row>
    <row r="86" spans="1:149" x14ac:dyDescent="0.3">
      <c r="A86" t="s">
        <v>498</v>
      </c>
      <c r="B86" t="s">
        <v>499</v>
      </c>
      <c r="C86" t="s">
        <v>454</v>
      </c>
      <c r="D86" s="6">
        <f t="shared" si="62"/>
        <v>1483.6349849971618</v>
      </c>
      <c r="E86" s="6">
        <f t="shared" si="50"/>
        <v>100.4778788771675</v>
      </c>
      <c r="F86" s="6">
        <f t="shared" si="50"/>
        <v>730.85034784551999</v>
      </c>
      <c r="G86" s="6">
        <f t="shared" si="50"/>
        <v>60.285571832151959</v>
      </c>
      <c r="H86" s="6">
        <f t="shared" si="50"/>
        <v>588.65894889498838</v>
      </c>
      <c r="I86" s="6">
        <f t="shared" si="50"/>
        <v>3.362237547333732</v>
      </c>
      <c r="J86" s="6">
        <f t="shared" si="50"/>
        <v>0</v>
      </c>
      <c r="K86" s="6">
        <f t="shared" si="50"/>
        <v>0</v>
      </c>
      <c r="L86" s="6">
        <f t="shared" si="50"/>
        <v>0</v>
      </c>
      <c r="M86" s="6">
        <f t="shared" si="50"/>
        <v>0</v>
      </c>
      <c r="N86" s="6">
        <f t="shared" si="50"/>
        <v>0</v>
      </c>
      <c r="O86" s="6">
        <f t="shared" si="51"/>
        <v>6.7724123448976034E-2</v>
      </c>
      <c r="P86" s="6">
        <f t="shared" si="52"/>
        <v>0.49260792259284591</v>
      </c>
      <c r="Q86" s="6">
        <f t="shared" si="53"/>
        <v>4.0633695242949047E-2</v>
      </c>
      <c r="R86" s="6">
        <f t="shared" si="54"/>
        <v>0.3967680425762638</v>
      </c>
      <c r="S86" s="6">
        <f t="shared" si="55"/>
        <v>2.2662161389650458E-3</v>
      </c>
      <c r="T86" s="6">
        <f t="shared" si="56"/>
        <v>0</v>
      </c>
      <c r="U86" s="6">
        <f t="shared" si="57"/>
        <v>0</v>
      </c>
      <c r="V86" s="6">
        <f t="shared" si="58"/>
        <v>0</v>
      </c>
      <c r="W86" s="6">
        <f t="shared" si="59"/>
        <v>0</v>
      </c>
      <c r="X86" s="6">
        <f t="shared" si="60"/>
        <v>0</v>
      </c>
      <c r="Y86" s="7">
        <f t="shared" si="61"/>
        <v>2.4926079225928461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V86" s="6"/>
      <c r="AW86" s="6"/>
      <c r="AX86" s="6"/>
      <c r="AY86" s="6"/>
      <c r="AZ86" s="6"/>
      <c r="BA86" s="6"/>
      <c r="BD86" s="6"/>
      <c r="BE86">
        <v>3</v>
      </c>
      <c r="BF86" t="s">
        <v>68</v>
      </c>
      <c r="BG86">
        <f>SUMIFS('Pres Converted'!N$2:N$10000,'Pres Converted'!$E$2:$E$10000,$BF86,'Pres Converted'!$D$2:$D$10000,"ED",'Pres Converted'!$C$2:$C$10000,$BE86)</f>
        <v>192</v>
      </c>
      <c r="BH86">
        <f>SUMIFS('Pres Converted'!I$2:I$10000,'Pres Converted'!$E$2:$E$10000,$BF86,'Pres Converted'!$D$2:$D$10000,"ED",'Pres Converted'!$C$2:$C$10000,$BE86)</f>
        <v>21</v>
      </c>
      <c r="BI86">
        <f>SUMIFS('Pres Converted'!J$2:J$10000,'Pres Converted'!$E$2:$E$10000,$BF86,'Pres Converted'!$D$2:$D$10000,"ED",'Pres Converted'!$C$2:$C$10000,$BE86)</f>
        <v>62</v>
      </c>
      <c r="BJ86">
        <f>SUMIFS('Pres Converted'!K$2:K$10000,'Pres Converted'!$E$2:$E$10000,$BF86,'Pres Converted'!$D$2:$D$10000,"ED",'Pres Converted'!$C$2:$C$10000,$BE86)</f>
        <v>12</v>
      </c>
      <c r="BK86">
        <f>SUMIFS('Pres Converted'!L$2:L$10000,'Pres Converted'!$E$2:$E$10000,$BF86,'Pres Converted'!$D$2:$D$10000,"ED",'Pres Converted'!$C$2:$C$10000,$BE86)</f>
        <v>97</v>
      </c>
      <c r="BL86">
        <f>SUMIFS('Pres Converted'!M$2:M$10000,'Pres Converted'!$E$2:$E$10000,$BF86,'Pres Converted'!$D$2:$D$10000,"ED",'Pres Converted'!$C$2:$C$10000,$BE86)</f>
        <v>0</v>
      </c>
      <c r="BR86">
        <f>BG86/SUMIF('By HD'!$A$3:$A$42,$BE86,'By HD'!$B$3:$B$42)</f>
        <v>5.9701492537313432E-2</v>
      </c>
      <c r="BS86">
        <f>$BR86*SUMIF('By HD'!$A$3:$A$42,$BE86,'By HD'!W$3:W$42)</f>
        <v>32.656716417910445</v>
      </c>
      <c r="BT86">
        <f>(DA86-SUMIF('By HD'!$A$3:$A$42,$BE86,'By HD'!M$3:M$42))*$BR86*SUMIF('By HD'!$A$3:$A$42,$BE86,'By HD'!$W$3:$W$42)+$BR86*SUMIF('By HD'!$A$3:$A$42,$BE86,'By HD'!X$3:X$42)</f>
        <v>3.7644287888913635</v>
      </c>
      <c r="BU86">
        <f>(DB86-SUMIF('By HD'!$A$3:$A$42,$BE86,'By HD'!N$3:N$42))*$BR86*SUMIF('By HD'!$A$3:$A$42,$BE86,'By HD'!$W$3:$W$42)+$BR86*SUMIF('By HD'!$A$3:$A$42,$BE86,'By HD'!Y$3:Y$42)</f>
        <v>10.399968441375213</v>
      </c>
      <c r="BV86">
        <f>(DC86-SUMIF('By HD'!$A$3:$A$42,$BE86,'By HD'!O$3:O$42))*$BR86*SUMIF('By HD'!$A$3:$A$42,$BE86,'By HD'!$W$3:$W$42)+$BR86*SUMIF('By HD'!$A$3:$A$42,$BE86,'By HD'!Z$3:Z$42)</f>
        <v>2.0205687978020346</v>
      </c>
      <c r="BW86">
        <f>(DD86-SUMIF('By HD'!$A$3:$A$42,$BE86,'By HD'!P$3:P$42))*$BR86*SUMIF('By HD'!$A$3:$A$42,$BE86,'By HD'!$W$3:$W$42)+$BR86*SUMIF('By HD'!$A$3:$A$42,$BE86,'By HD'!AA$3:AA$42)</f>
        <v>15.91535327095864</v>
      </c>
      <c r="BX86">
        <f>(DE86-SUMIF('By HD'!$A$3:$A$42,$BE86,'By HD'!Q$3:Q$42))*$BR86*SUMIF('By HD'!$A$3:$A$42,$BE86,'By HD'!$W$3:$W$42)+$BR86*SUMIF('By HD'!$A$3:$A$42,$BE86,'By HD'!AB$3:AB$42)</f>
        <v>0.55639711888319587</v>
      </c>
      <c r="CD86">
        <f>$BR86*SUMIF('By HD'!$A$3:$A$42,$BE86,'By HD'!AR$3:AR$42)</f>
        <v>9.3731343283582085</v>
      </c>
      <c r="CE86">
        <f>(DA86-SUMIF('By HD'!$A$3:$A$42,$BE86,'By HD'!M$3:M$42))*$BR86*SUMIF('By HD'!$A$3:$A$42,$BE86,'By HD'!$AR$3:$AR$42)+$BR86*SUMIF('By HD'!$A$3:$A$42,$BE86,'By HD'!AS$3:AS$42)</f>
        <v>1.4774216603549417</v>
      </c>
      <c r="CF86">
        <f>(DB86-SUMIF('By HD'!$A$3:$A$42,$BE86,'By HD'!N$3:N$42))*$BR86*SUMIF('By HD'!$A$3:$A$42,$BE86,'By HD'!$AR$3:$AR$42)+$BR86*SUMIF('By HD'!$A$3:$A$42,$BE86,'By HD'!AT$3:AT$42)</f>
        <v>3.814927229524022</v>
      </c>
      <c r="CG86">
        <f>(DC86-SUMIF('By HD'!$A$3:$A$42,$BE86,'By HD'!O$3:O$42))*$BR86*SUMIF('By HD'!$A$3:$A$42,$BE86,'By HD'!$AR$3:$AR$42)+$BR86*SUMIF('By HD'!$A$3:$A$42,$BE86,'By HD'!AU$3:AU$42)</f>
        <v>0.74857057993614018</v>
      </c>
      <c r="CH86">
        <f>(DD86-SUMIF('By HD'!$A$3:$A$42,$BE86,'By HD'!P$3:P$42))*$BR86*SUMIF('By HD'!$A$3:$A$42,$BE86,'By HD'!$AR$3:$AR$42)+$BR86*SUMIF('By HD'!$A$3:$A$42,$BE86,'By HD'!AV$3:AV$42)</f>
        <v>3.1647685082052428</v>
      </c>
      <c r="CI86">
        <f>(DE86-SUMIF('By HD'!$A$3:$A$42,$BE86,'By HD'!Q$3:Q$42))*$BR86*SUMIF('By HD'!$A$3:$A$42,$BE86,'By HD'!$AR$3:$AR$42)+$BR86*SUMIF('By HD'!$A$3:$A$42,$BE86,'By HD'!AW$3:AW$42)</f>
        <v>0.16744635033786293</v>
      </c>
      <c r="CO86">
        <f t="shared" si="66"/>
        <v>234.02985074626866</v>
      </c>
      <c r="CP86">
        <f t="shared" si="66"/>
        <v>26.241850449246307</v>
      </c>
      <c r="CQ86">
        <f t="shared" si="64"/>
        <v>76.214895670899239</v>
      </c>
      <c r="CR86">
        <f t="shared" si="64"/>
        <v>14.769139377738174</v>
      </c>
      <c r="CS86">
        <f t="shared" si="64"/>
        <v>116.08012177916387</v>
      </c>
      <c r="CT86">
        <f t="shared" si="64"/>
        <v>0.7238434692210588</v>
      </c>
      <c r="CZ86" s="6"/>
      <c r="DA86">
        <f t="shared" si="65"/>
        <v>0.109375</v>
      </c>
      <c r="DB86">
        <f t="shared" si="65"/>
        <v>0.32291666666666669</v>
      </c>
      <c r="DC86">
        <f t="shared" si="65"/>
        <v>6.25E-2</v>
      </c>
      <c r="DD86">
        <f t="shared" si="65"/>
        <v>0.50520833333333337</v>
      </c>
      <c r="DE86">
        <f t="shared" si="65"/>
        <v>0</v>
      </c>
      <c r="DF86">
        <f t="shared" si="65"/>
        <v>0</v>
      </c>
      <c r="DG86">
        <f t="shared" si="65"/>
        <v>0</v>
      </c>
      <c r="DH86">
        <f t="shared" si="65"/>
        <v>0</v>
      </c>
      <c r="DI86">
        <f t="shared" si="65"/>
        <v>0</v>
      </c>
      <c r="DJ86">
        <f t="shared" si="65"/>
        <v>0</v>
      </c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</row>
    <row r="87" spans="1:149" x14ac:dyDescent="0.3">
      <c r="A87" t="s">
        <v>500</v>
      </c>
      <c r="B87" t="s">
        <v>434</v>
      </c>
      <c r="C87" t="s">
        <v>434</v>
      </c>
      <c r="D87" s="6">
        <f t="shared" si="62"/>
        <v>1360.7573611628773</v>
      </c>
      <c r="E87" s="6">
        <f t="shared" si="50"/>
        <v>167.45685990490503</v>
      </c>
      <c r="F87" s="6">
        <f t="shared" si="50"/>
        <v>394.24388534871696</v>
      </c>
      <c r="G87" s="6">
        <f t="shared" si="50"/>
        <v>70.915187340009822</v>
      </c>
      <c r="H87" s="6">
        <f t="shared" si="50"/>
        <v>726.30153800332266</v>
      </c>
      <c r="I87" s="6">
        <f t="shared" si="50"/>
        <v>1.8398905659229321</v>
      </c>
      <c r="J87" s="6">
        <f t="shared" si="50"/>
        <v>0</v>
      </c>
      <c r="K87" s="6">
        <f t="shared" si="50"/>
        <v>0</v>
      </c>
      <c r="L87" s="6">
        <f t="shared" si="50"/>
        <v>0</v>
      </c>
      <c r="M87" s="6">
        <f t="shared" si="50"/>
        <v>0</v>
      </c>
      <c r="N87" s="6">
        <f t="shared" si="50"/>
        <v>0</v>
      </c>
      <c r="O87" s="6">
        <f t="shared" si="51"/>
        <v>0.12306151315749606</v>
      </c>
      <c r="P87" s="6">
        <f t="shared" si="52"/>
        <v>0.28972386745848921</v>
      </c>
      <c r="Q87" s="6">
        <f t="shared" si="53"/>
        <v>5.2114498413888467E-2</v>
      </c>
      <c r="R87" s="6">
        <f t="shared" si="54"/>
        <v>0.53374801322598708</v>
      </c>
      <c r="S87" s="6">
        <f t="shared" si="55"/>
        <v>1.3521077441393347E-3</v>
      </c>
      <c r="T87" s="6">
        <f t="shared" si="56"/>
        <v>0</v>
      </c>
      <c r="U87" s="6">
        <f t="shared" si="57"/>
        <v>0</v>
      </c>
      <c r="V87" s="6">
        <f t="shared" si="58"/>
        <v>0</v>
      </c>
      <c r="W87" s="6">
        <f t="shared" si="59"/>
        <v>0</v>
      </c>
      <c r="X87" s="6">
        <f t="shared" si="60"/>
        <v>0</v>
      </c>
      <c r="Y87" s="7">
        <f t="shared" si="61"/>
        <v>0.53374801322598708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V87" s="6"/>
      <c r="AW87" s="6"/>
      <c r="AX87" s="6"/>
      <c r="AY87" s="6"/>
      <c r="AZ87" s="6"/>
      <c r="BA87" s="6"/>
      <c r="BD87" s="6"/>
      <c r="BE87">
        <v>3</v>
      </c>
      <c r="BF87" t="s">
        <v>432</v>
      </c>
      <c r="BG87">
        <f>SUMIFS('Pres Converted'!N$2:N$10000,'Pres Converted'!$E$2:$E$10000,$BF87,'Pres Converted'!$D$2:$D$10000,"ED",'Pres Converted'!$C$2:$C$10000,$BE87)</f>
        <v>34</v>
      </c>
      <c r="BH87">
        <f>SUMIFS('Pres Converted'!I$2:I$10000,'Pres Converted'!$E$2:$E$10000,$BF87,'Pres Converted'!$D$2:$D$10000,"ED",'Pres Converted'!$C$2:$C$10000,$BE87)</f>
        <v>13</v>
      </c>
      <c r="BI87">
        <f>SUMIFS('Pres Converted'!J$2:J$10000,'Pres Converted'!$E$2:$E$10000,$BF87,'Pres Converted'!$D$2:$D$10000,"ED",'Pres Converted'!$C$2:$C$10000,$BE87)</f>
        <v>12</v>
      </c>
      <c r="BJ87">
        <f>SUMIFS('Pres Converted'!K$2:K$10000,'Pres Converted'!$E$2:$E$10000,$BF87,'Pres Converted'!$D$2:$D$10000,"ED",'Pres Converted'!$C$2:$C$10000,$BE87)</f>
        <v>5</v>
      </c>
      <c r="BK87">
        <f>SUMIFS('Pres Converted'!L$2:L$10000,'Pres Converted'!$E$2:$E$10000,$BF87,'Pres Converted'!$D$2:$D$10000,"ED",'Pres Converted'!$C$2:$C$10000,$BE87)</f>
        <v>3</v>
      </c>
      <c r="BL87">
        <f>SUMIFS('Pres Converted'!M$2:M$10000,'Pres Converted'!$E$2:$E$10000,$BF87,'Pres Converted'!$D$2:$D$10000,"ED",'Pres Converted'!$C$2:$C$10000,$BE87)</f>
        <v>1</v>
      </c>
      <c r="BR87">
        <f>BG87/SUMIF('By HD'!$A$3:$A$42,$BE87,'By HD'!$B$3:$B$42)</f>
        <v>1.0572139303482588E-2</v>
      </c>
      <c r="BS87">
        <f>$BR87*SUMIF('By HD'!$A$3:$A$42,$BE87,'By HD'!W$3:W$42)</f>
        <v>5.7829601990049753</v>
      </c>
      <c r="BT87">
        <f>(DA87-SUMIF('By HD'!$A$3:$A$42,$BE87,'By HD'!M$3:M$42))*$BR87*SUMIF('By HD'!$A$3:$A$42,$BE87,'By HD'!$W$3:$W$42)+$BR87*SUMIF('By HD'!$A$3:$A$42,$BE87,'By HD'!X$3:X$42)</f>
        <v>2.2452381670626962</v>
      </c>
      <c r="BU87">
        <f>(DB87-SUMIF('By HD'!$A$3:$A$42,$BE87,'By HD'!N$3:N$42))*$BR87*SUMIF('By HD'!$A$3:$A$42,$BE87,'By HD'!$W$3:$W$42)+$BR87*SUMIF('By HD'!$A$3:$A$42,$BE87,'By HD'!Y$3:Y$42)</f>
        <v>2.0152916233509073</v>
      </c>
      <c r="BV87">
        <f>(DC87-SUMIF('By HD'!$A$3:$A$42,$BE87,'By HD'!O$3:O$42))*$BR87*SUMIF('By HD'!$A$3:$A$42,$BE87,'By HD'!$W$3:$W$42)+$BR87*SUMIF('By HD'!$A$3:$A$42,$BE87,'By HD'!Z$3:Z$42)</f>
        <v>0.84680936888938407</v>
      </c>
      <c r="BW87">
        <f>(DD87-SUMIF('By HD'!$A$3:$A$42,$BE87,'By HD'!P$3:P$42))*$BR87*SUMIF('By HD'!$A$3:$A$42,$BE87,'By HD'!$W$3:$W$42)+$BR87*SUMIF('By HD'!$A$3:$A$42,$BE87,'By HD'!AA$3:AA$42)</f>
        <v>0.40700531855647126</v>
      </c>
      <c r="BX87">
        <f>(DE87-SUMIF('By HD'!$A$3:$A$42,$BE87,'By HD'!Q$3:Q$42))*$BR87*SUMIF('By HD'!$A$3:$A$42,$BE87,'By HD'!$W$3:$W$42)+$BR87*SUMIF('By HD'!$A$3:$A$42,$BE87,'By HD'!AB$3:AB$42)</f>
        <v>0.26861572114551618</v>
      </c>
      <c r="CD87">
        <f>$BR87*SUMIF('By HD'!$A$3:$A$42,$BE87,'By HD'!AR$3:AR$42)</f>
        <v>1.6598258706467663</v>
      </c>
      <c r="CE87">
        <f>(DA87-SUMIF('By HD'!$A$3:$A$42,$BE87,'By HD'!M$3:M$42))*$BR87*SUMIF('By HD'!$A$3:$A$42,$BE87,'By HD'!$AR$3:$AR$42)+$BR87*SUMIF('By HD'!$A$3:$A$42,$BE87,'By HD'!AS$3:AS$42)</f>
        <v>0.71472260123511788</v>
      </c>
      <c r="CF87">
        <f>(DB87-SUMIF('By HD'!$A$3:$A$42,$BE87,'By HD'!N$3:N$42))*$BR87*SUMIF('By HD'!$A$3:$A$42,$BE87,'By HD'!$AR$3:$AR$42)+$BR87*SUMIF('By HD'!$A$3:$A$42,$BE87,'By HD'!AT$3:AT$42)</f>
        <v>0.72539548835424872</v>
      </c>
      <c r="CG87">
        <f>(DC87-SUMIF('By HD'!$A$3:$A$42,$BE87,'By HD'!O$3:O$42))*$BR87*SUMIF('By HD'!$A$3:$A$42,$BE87,'By HD'!$AR$3:$AR$42)+$BR87*SUMIF('By HD'!$A$3:$A$42,$BE87,'By HD'!AU$3:AU$42)</f>
        <v>0.27291229641593034</v>
      </c>
      <c r="CH87">
        <f>(DD87-SUMIF('By HD'!$A$3:$A$42,$BE87,'By HD'!P$3:P$42))*$BR87*SUMIF('By HD'!$A$3:$A$42,$BE87,'By HD'!$AR$3:$AR$42)+$BR87*SUMIF('By HD'!$A$3:$A$42,$BE87,'By HD'!AV$3:AV$42)</f>
        <v>-0.13167488119105952</v>
      </c>
      <c r="CI87">
        <f>(DE87-SUMIF('By HD'!$A$3:$A$42,$BE87,'By HD'!Q$3:Q$42))*$BR87*SUMIF('By HD'!$A$3:$A$42,$BE87,'By HD'!$AR$3:$AR$42)+$BR87*SUMIF('By HD'!$A$3:$A$42,$BE87,'By HD'!AW$3:AW$42)</f>
        <v>7.8470365832528893E-2</v>
      </c>
      <c r="CO87">
        <f t="shared" si="66"/>
        <v>41.442786069651739</v>
      </c>
      <c r="CP87">
        <f t="shared" si="66"/>
        <v>15.959960768297815</v>
      </c>
      <c r="CQ87">
        <f t="shared" si="64"/>
        <v>14.740687111705157</v>
      </c>
      <c r="CR87">
        <f t="shared" si="64"/>
        <v>6.1197216653053141</v>
      </c>
      <c r="CS87">
        <f t="shared" si="64"/>
        <v>3.2753304373654117</v>
      </c>
      <c r="CT87">
        <f t="shared" si="64"/>
        <v>1.3470860869780452</v>
      </c>
      <c r="CZ87" s="6"/>
      <c r="DA87">
        <f t="shared" si="65"/>
        <v>0.38235294117647056</v>
      </c>
      <c r="DB87">
        <f t="shared" si="65"/>
        <v>0.35294117647058826</v>
      </c>
      <c r="DC87">
        <f t="shared" si="65"/>
        <v>0.14705882352941177</v>
      </c>
      <c r="DD87">
        <f t="shared" si="65"/>
        <v>8.8235294117647065E-2</v>
      </c>
      <c r="DE87">
        <f t="shared" si="65"/>
        <v>2.9411764705882353E-2</v>
      </c>
      <c r="DF87">
        <f t="shared" si="65"/>
        <v>0</v>
      </c>
      <c r="DG87">
        <f t="shared" si="65"/>
        <v>0</v>
      </c>
      <c r="DH87">
        <f t="shared" si="65"/>
        <v>0</v>
      </c>
      <c r="DI87">
        <f t="shared" si="65"/>
        <v>0</v>
      </c>
      <c r="DJ87">
        <f t="shared" si="65"/>
        <v>0</v>
      </c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</row>
    <row r="88" spans="1:149" x14ac:dyDescent="0.3">
      <c r="A88" t="s">
        <v>501</v>
      </c>
      <c r="B88" t="s">
        <v>432</v>
      </c>
      <c r="C88" t="s">
        <v>432</v>
      </c>
      <c r="D88" s="6">
        <f t="shared" si="62"/>
        <v>1580.0713306561697</v>
      </c>
      <c r="E88" s="6">
        <f t="shared" si="50"/>
        <v>144.38568148072085</v>
      </c>
      <c r="F88" s="6">
        <f t="shared" si="50"/>
        <v>599.4911678751896</v>
      </c>
      <c r="G88" s="6">
        <f t="shared" si="50"/>
        <v>81.459639504109234</v>
      </c>
      <c r="H88" s="6">
        <f t="shared" si="50"/>
        <v>741.41741184449381</v>
      </c>
      <c r="I88" s="6">
        <f t="shared" si="50"/>
        <v>13.31742995165636</v>
      </c>
      <c r="J88" s="6">
        <f t="shared" si="50"/>
        <v>0</v>
      </c>
      <c r="K88" s="6">
        <f t="shared" si="50"/>
        <v>0</v>
      </c>
      <c r="L88" s="6">
        <f t="shared" si="50"/>
        <v>0</v>
      </c>
      <c r="M88" s="6">
        <f t="shared" si="50"/>
        <v>0</v>
      </c>
      <c r="N88" s="6">
        <f t="shared" si="50"/>
        <v>0</v>
      </c>
      <c r="O88" s="6">
        <f t="shared" si="51"/>
        <v>9.1379217304550786E-2</v>
      </c>
      <c r="P88" s="6">
        <f t="shared" si="52"/>
        <v>0.3794076610618799</v>
      </c>
      <c r="Q88" s="6">
        <f t="shared" si="53"/>
        <v>5.1554406388907008E-2</v>
      </c>
      <c r="R88" s="6">
        <f t="shared" si="54"/>
        <v>0.46923034261788615</v>
      </c>
      <c r="S88" s="6">
        <f t="shared" si="55"/>
        <v>8.4283726267762333E-3</v>
      </c>
      <c r="T88" s="6">
        <f t="shared" si="56"/>
        <v>0</v>
      </c>
      <c r="U88" s="6">
        <f t="shared" si="57"/>
        <v>0</v>
      </c>
      <c r="V88" s="6">
        <f t="shared" si="58"/>
        <v>0</v>
      </c>
      <c r="W88" s="6">
        <f t="shared" si="59"/>
        <v>0</v>
      </c>
      <c r="X88" s="6">
        <f t="shared" si="60"/>
        <v>0</v>
      </c>
      <c r="Y88" s="7">
        <f t="shared" si="61"/>
        <v>0.46923034261788615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V88" s="6"/>
      <c r="AW88" s="6"/>
      <c r="AX88" s="6"/>
      <c r="AY88" s="6"/>
      <c r="AZ88" s="6"/>
      <c r="BA88" s="6"/>
      <c r="BD88" s="6"/>
      <c r="BE88">
        <v>4</v>
      </c>
      <c r="BF88" t="s">
        <v>437</v>
      </c>
      <c r="BG88">
        <f>SUMIFS('Pres Converted'!N$2:N$10000,'Pres Converted'!$E$2:$E$10000,$BF88,'Pres Converted'!$D$2:$D$10000,"ED",'Pres Converted'!$C$2:$C$10000,$BE88)</f>
        <v>8374</v>
      </c>
      <c r="BH88">
        <f>SUMIFS('Pres Converted'!I$2:I$10000,'Pres Converted'!$E$2:$E$10000,$BF88,'Pres Converted'!$D$2:$D$10000,"ED",'Pres Converted'!$C$2:$C$10000,$BE88)</f>
        <v>904</v>
      </c>
      <c r="BI88">
        <f>SUMIFS('Pres Converted'!J$2:J$10000,'Pres Converted'!$E$2:$E$10000,$BF88,'Pres Converted'!$D$2:$D$10000,"ED",'Pres Converted'!$C$2:$C$10000,$BE88)</f>
        <v>2906</v>
      </c>
      <c r="BJ88">
        <f>SUMIFS('Pres Converted'!K$2:K$10000,'Pres Converted'!$E$2:$E$10000,$BF88,'Pres Converted'!$D$2:$D$10000,"ED",'Pres Converted'!$C$2:$C$10000,$BE88)</f>
        <v>622</v>
      </c>
      <c r="BK88">
        <f>SUMIFS('Pres Converted'!L$2:L$10000,'Pres Converted'!$E$2:$E$10000,$BF88,'Pres Converted'!$D$2:$D$10000,"ED",'Pres Converted'!$C$2:$C$10000,$BE88)</f>
        <v>3859</v>
      </c>
      <c r="BL88">
        <f>SUMIFS('Pres Converted'!M$2:M$10000,'Pres Converted'!$E$2:$E$10000,$BF88,'Pres Converted'!$D$2:$D$10000,"ED",'Pres Converted'!$C$2:$C$10000,$BE88)</f>
        <v>83</v>
      </c>
      <c r="BR88">
        <f>BG88/SUMIF('By HD'!$A$3:$A$42,$BE88,'By HD'!$B$3:$B$42)</f>
        <v>0.89379869783327992</v>
      </c>
      <c r="BS88">
        <f>$BR88*SUMIF('By HD'!$A$3:$A$42,$BE88,'By HD'!W$3:W$42)</f>
        <v>1500.6880136620771</v>
      </c>
      <c r="BT88">
        <f>(DA88-SUMIF('By HD'!$A$3:$A$42,$BE88,'By HD'!M$3:M$42))*$BR88*SUMIF('By HD'!$A$3:$A$42,$BE88,'By HD'!$W$3:$W$42)+$BR88*SUMIF('By HD'!$A$3:$A$42,$BE88,'By HD'!X$3:X$42)</f>
        <v>233.01759789658843</v>
      </c>
      <c r="BU88">
        <f>(DB88-SUMIF('By HD'!$A$3:$A$42,$BE88,'By HD'!N$3:N$42))*$BR88*SUMIF('By HD'!$A$3:$A$42,$BE88,'By HD'!$W$3:$W$42)+$BR88*SUMIF('By HD'!$A$3:$A$42,$BE88,'By HD'!Y$3:Y$42)</f>
        <v>540.47100234875052</v>
      </c>
      <c r="BV88">
        <f>(DC88-SUMIF('By HD'!$A$3:$A$42,$BE88,'By HD'!O$3:O$42))*$BR88*SUMIF('By HD'!$A$3:$A$42,$BE88,'By HD'!$W$3:$W$42)+$BR88*SUMIF('By HD'!$A$3:$A$42,$BE88,'By HD'!Z$3:Z$42)</f>
        <v>84.363989193166177</v>
      </c>
      <c r="BW88">
        <f>(DD88-SUMIF('By HD'!$A$3:$A$42,$BE88,'By HD'!P$3:P$42))*$BR88*SUMIF('By HD'!$A$3:$A$42,$BE88,'By HD'!$W$3:$W$42)+$BR88*SUMIF('By HD'!$A$3:$A$42,$BE88,'By HD'!AA$3:AA$42)</f>
        <v>621.56652394437833</v>
      </c>
      <c r="BX88">
        <f>(DE88-SUMIF('By HD'!$A$3:$A$42,$BE88,'By HD'!Q$3:Q$42))*$BR88*SUMIF('By HD'!$A$3:$A$42,$BE88,'By HD'!$W$3:$W$42)+$BR88*SUMIF('By HD'!$A$3:$A$42,$BE88,'By HD'!AB$3:AB$42)</f>
        <v>21.268900279193588</v>
      </c>
      <c r="CD88">
        <f>$BR88*SUMIF('By HD'!$A$3:$A$42,$BE88,'By HD'!AR$3:AR$42)</f>
        <v>394.16522574447646</v>
      </c>
      <c r="CE88">
        <f>(DA88-SUMIF('By HD'!$A$3:$A$42,$BE88,'By HD'!M$3:M$42))*$BR88*SUMIF('By HD'!$A$3:$A$42,$BE88,'By HD'!$AR$3:$AR$42)+$BR88*SUMIF('By HD'!$A$3:$A$42,$BE88,'By HD'!AS$3:AS$42)</f>
        <v>49.839157874360112</v>
      </c>
      <c r="CF88">
        <f>(DB88-SUMIF('By HD'!$A$3:$A$42,$BE88,'By HD'!N$3:N$42))*$BR88*SUMIF('By HD'!$A$3:$A$42,$BE88,'By HD'!$AR$3:$AR$42)+$BR88*SUMIF('By HD'!$A$3:$A$42,$BE88,'By HD'!AT$3:AT$42)</f>
        <v>152.75824896810039</v>
      </c>
      <c r="CG88">
        <f>(DC88-SUMIF('By HD'!$A$3:$A$42,$BE88,'By HD'!O$3:O$42))*$BR88*SUMIF('By HD'!$A$3:$A$42,$BE88,'By HD'!$AR$3:$AR$42)+$BR88*SUMIF('By HD'!$A$3:$A$42,$BE88,'By HD'!AU$3:AU$42)</f>
        <v>65.148910467604793</v>
      </c>
      <c r="CH88">
        <f>(DD88-SUMIF('By HD'!$A$3:$A$42,$BE88,'By HD'!P$3:P$42))*$BR88*SUMIF('By HD'!$A$3:$A$42,$BE88,'By HD'!$AR$3:$AR$42)+$BR88*SUMIF('By HD'!$A$3:$A$42,$BE88,'By HD'!AV$3:AV$42)</f>
        <v>121.99778891471649</v>
      </c>
      <c r="CI88">
        <f>(DE88-SUMIF('By HD'!$A$3:$A$42,$BE88,'By HD'!Q$3:Q$42))*$BR88*SUMIF('By HD'!$A$3:$A$42,$BE88,'By HD'!$AR$3:$AR$42)+$BR88*SUMIF('By HD'!$A$3:$A$42,$BE88,'By HD'!AW$3:AW$42)</f>
        <v>4.4211195196946527</v>
      </c>
      <c r="CO88">
        <f t="shared" si="66"/>
        <v>10268.853239406553</v>
      </c>
      <c r="CP88">
        <f t="shared" si="66"/>
        <v>1186.8567557709487</v>
      </c>
      <c r="CQ88">
        <f t="shared" si="64"/>
        <v>3599.2292513168509</v>
      </c>
      <c r="CR88">
        <f t="shared" si="64"/>
        <v>771.51289966077093</v>
      </c>
      <c r="CS88">
        <f t="shared" si="64"/>
        <v>4602.5643128590946</v>
      </c>
      <c r="CT88">
        <f t="shared" si="64"/>
        <v>108.69001979888824</v>
      </c>
      <c r="CZ88" s="6"/>
      <c r="DA88">
        <f t="shared" si="65"/>
        <v>0.1079531884404108</v>
      </c>
      <c r="DB88">
        <f t="shared" si="65"/>
        <v>0.34702651062813472</v>
      </c>
      <c r="DC88">
        <f t="shared" si="65"/>
        <v>7.4277525674707426E-2</v>
      </c>
      <c r="DD88">
        <f t="shared" si="65"/>
        <v>0.4608311440171961</v>
      </c>
      <c r="DE88">
        <f t="shared" si="65"/>
        <v>9.9116312395509908E-3</v>
      </c>
      <c r="DF88">
        <f t="shared" si="65"/>
        <v>0</v>
      </c>
      <c r="DG88">
        <f t="shared" si="65"/>
        <v>0</v>
      </c>
      <c r="DH88">
        <f t="shared" si="65"/>
        <v>0</v>
      </c>
      <c r="DI88">
        <f t="shared" si="65"/>
        <v>0</v>
      </c>
      <c r="DJ88">
        <f t="shared" si="65"/>
        <v>0</v>
      </c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</row>
    <row r="89" spans="1:149" x14ac:dyDescent="0.3">
      <c r="A89" t="s">
        <v>502</v>
      </c>
      <c r="B89" t="s">
        <v>436</v>
      </c>
      <c r="C89" t="s">
        <v>436</v>
      </c>
      <c r="D89" s="6">
        <f t="shared" si="62"/>
        <v>3512.8855721393033</v>
      </c>
      <c r="E89" s="6">
        <f t="shared" si="50"/>
        <v>290.02750860127225</v>
      </c>
      <c r="F89" s="6">
        <f t="shared" si="50"/>
        <v>1210.2699314373408</v>
      </c>
      <c r="G89" s="6">
        <f t="shared" si="50"/>
        <v>136.21518959926735</v>
      </c>
      <c r="H89" s="6">
        <f t="shared" si="50"/>
        <v>1863.0699394816961</v>
      </c>
      <c r="I89" s="6">
        <f t="shared" si="50"/>
        <v>13.303003019727235</v>
      </c>
      <c r="J89" s="6">
        <f t="shared" si="50"/>
        <v>0</v>
      </c>
      <c r="K89" s="6">
        <f t="shared" si="50"/>
        <v>0</v>
      </c>
      <c r="L89" s="6">
        <f t="shared" si="50"/>
        <v>0</v>
      </c>
      <c r="M89" s="6">
        <f t="shared" si="50"/>
        <v>0</v>
      </c>
      <c r="N89" s="6">
        <f t="shared" si="50"/>
        <v>0</v>
      </c>
      <c r="O89" s="6">
        <f t="shared" si="51"/>
        <v>8.2561046366406154E-2</v>
      </c>
      <c r="P89" s="6">
        <f t="shared" si="52"/>
        <v>0.34452301578963801</v>
      </c>
      <c r="Q89" s="6">
        <f t="shared" si="53"/>
        <v>3.8775868670357518E-2</v>
      </c>
      <c r="R89" s="6">
        <f t="shared" si="54"/>
        <v>0.53035315304822461</v>
      </c>
      <c r="S89" s="6">
        <f t="shared" si="55"/>
        <v>3.786916125373783E-3</v>
      </c>
      <c r="T89" s="6">
        <f t="shared" si="56"/>
        <v>0</v>
      </c>
      <c r="U89" s="6">
        <f t="shared" si="57"/>
        <v>0</v>
      </c>
      <c r="V89" s="6">
        <f t="shared" si="58"/>
        <v>0</v>
      </c>
      <c r="W89" s="6">
        <f t="shared" si="59"/>
        <v>0</v>
      </c>
      <c r="X89" s="6">
        <f t="shared" si="60"/>
        <v>0</v>
      </c>
      <c r="Y89" s="7">
        <f t="shared" si="61"/>
        <v>0.53035315304822461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V89" s="6"/>
      <c r="AW89" s="6"/>
      <c r="AX89" s="6"/>
      <c r="AY89" s="6"/>
      <c r="AZ89" s="6"/>
      <c r="BA89" s="6"/>
      <c r="BD89" s="6"/>
      <c r="BE89">
        <v>4</v>
      </c>
      <c r="BF89" t="s">
        <v>438</v>
      </c>
      <c r="BG89">
        <f>SUMIFS('Pres Converted'!N$2:N$10000,'Pres Converted'!$E$2:$E$10000,$BF89,'Pres Converted'!$D$2:$D$10000,"ED",'Pres Converted'!$C$2:$C$10000,$BE89)</f>
        <v>583</v>
      </c>
      <c r="BH89">
        <f>SUMIFS('Pres Converted'!I$2:I$10000,'Pres Converted'!$E$2:$E$10000,$BF89,'Pres Converted'!$D$2:$D$10000,"ED",'Pres Converted'!$C$2:$C$10000,$BE89)</f>
        <v>36</v>
      </c>
      <c r="BI89">
        <f>SUMIFS('Pres Converted'!J$2:J$10000,'Pres Converted'!$E$2:$E$10000,$BF89,'Pres Converted'!$D$2:$D$10000,"ED",'Pres Converted'!$C$2:$C$10000,$BE89)</f>
        <v>114</v>
      </c>
      <c r="BJ89">
        <f>SUMIFS('Pres Converted'!K$2:K$10000,'Pres Converted'!$E$2:$E$10000,$BF89,'Pres Converted'!$D$2:$D$10000,"ED",'Pres Converted'!$C$2:$C$10000,$BE89)</f>
        <v>27</v>
      </c>
      <c r="BK89">
        <f>SUMIFS('Pres Converted'!L$2:L$10000,'Pres Converted'!$E$2:$E$10000,$BF89,'Pres Converted'!$D$2:$D$10000,"ED",'Pres Converted'!$C$2:$C$10000,$BE89)</f>
        <v>395</v>
      </c>
      <c r="BL89">
        <f>SUMIFS('Pres Converted'!M$2:M$10000,'Pres Converted'!$E$2:$E$10000,$BF89,'Pres Converted'!$D$2:$D$10000,"ED",'Pres Converted'!$C$2:$C$10000,$BE89)</f>
        <v>11</v>
      </c>
      <c r="BR89">
        <f>BG89/SUMIF('By HD'!$A$3:$A$42,$BE89,'By HD'!$B$3:$B$42)</f>
        <v>6.2226491621304302E-2</v>
      </c>
      <c r="BS89">
        <f>$BR89*SUMIF('By HD'!$A$3:$A$42,$BE89,'By HD'!W$3:W$42)</f>
        <v>104.47827943216993</v>
      </c>
      <c r="BT89">
        <f>(DA89-SUMIF('By HD'!$A$3:$A$42,$BE89,'By HD'!M$3:M$42))*$BR89*SUMIF('By HD'!$A$3:$A$42,$BE89,'By HD'!$W$3:$W$42)+$BR89*SUMIF('By HD'!$A$3:$A$42,$BE89,'By HD'!X$3:X$42)</f>
        <v>11.395469722816362</v>
      </c>
      <c r="BU89">
        <f>(DB89-SUMIF('By HD'!$A$3:$A$42,$BE89,'By HD'!N$3:N$42))*$BR89*SUMIF('By HD'!$A$3:$A$42,$BE89,'By HD'!$W$3:$W$42)+$BR89*SUMIF('By HD'!$A$3:$A$42,$BE89,'By HD'!Y$3:Y$42)</f>
        <v>21.800710281455999</v>
      </c>
      <c r="BV89">
        <f>(DC89-SUMIF('By HD'!$A$3:$A$42,$BE89,'By HD'!O$3:O$42))*$BR89*SUMIF('By HD'!$A$3:$A$42,$BE89,'By HD'!$W$3:$W$42)+$BR89*SUMIF('By HD'!$A$3:$A$42,$BE89,'By HD'!Z$3:Z$42)</f>
        <v>2.9516709173253246</v>
      </c>
      <c r="BW89">
        <f>(DD89-SUMIF('By HD'!$A$3:$A$42,$BE89,'By HD'!P$3:P$42))*$BR89*SUMIF('By HD'!$A$3:$A$42,$BE89,'By HD'!$W$3:$W$42)+$BR89*SUMIF('By HD'!$A$3:$A$42,$BE89,'By HD'!AA$3:AA$42)</f>
        <v>65.913944175704472</v>
      </c>
      <c r="BX89">
        <f>(DE89-SUMIF('By HD'!$A$3:$A$42,$BE89,'By HD'!Q$3:Q$42))*$BR89*SUMIF('By HD'!$A$3:$A$42,$BE89,'By HD'!$W$3:$W$42)+$BR89*SUMIF('By HD'!$A$3:$A$42,$BE89,'By HD'!AB$3:AB$42)</f>
        <v>2.416484334867758</v>
      </c>
      <c r="CD89">
        <f>$BR89*SUMIF('By HD'!$A$3:$A$42,$BE89,'By HD'!AR$3:AR$42)</f>
        <v>27.441882804995195</v>
      </c>
      <c r="CE89">
        <f>(DA89-SUMIF('By HD'!$A$3:$A$42,$BE89,'By HD'!M$3:M$42))*$BR89*SUMIF('By HD'!$A$3:$A$42,$BE89,'By HD'!$AR$3:$AR$42)+$BR89*SUMIF('By HD'!$A$3:$A$42,$BE89,'By HD'!AS$3:AS$42)</f>
        <v>2.2019005387911919</v>
      </c>
      <c r="CF89">
        <f>(DB89-SUMIF('By HD'!$A$3:$A$42,$BE89,'By HD'!N$3:N$42))*$BR89*SUMIF('By HD'!$A$3:$A$42,$BE89,'By HD'!$AR$3:$AR$42)+$BR89*SUMIF('By HD'!$A$3:$A$42,$BE89,'By HD'!AT$3:AT$42)</f>
        <v>6.4780013675611174</v>
      </c>
      <c r="CG89">
        <f>(DC89-SUMIF('By HD'!$A$3:$A$42,$BE89,'By HD'!O$3:O$42))*$BR89*SUMIF('By HD'!$A$3:$A$42,$BE89,'By HD'!$AR$3:$AR$42)+$BR89*SUMIF('By HD'!$A$3:$A$42,$BE89,'By HD'!AU$3:AU$42)</f>
        <v>3.7682618572972837</v>
      </c>
      <c r="CH89">
        <f>(DD89-SUMIF('By HD'!$A$3:$A$42,$BE89,'By HD'!P$3:P$42))*$BR89*SUMIF('By HD'!$A$3:$A$42,$BE89,'By HD'!$AR$3:$AR$42)+$BR89*SUMIF('By HD'!$A$3:$A$42,$BE89,'By HD'!AV$3:AV$42)</f>
        <v>14.440142030316629</v>
      </c>
      <c r="CI89">
        <f>(DE89-SUMIF('By HD'!$A$3:$A$42,$BE89,'By HD'!Q$3:Q$42))*$BR89*SUMIF('By HD'!$A$3:$A$42,$BE89,'By HD'!$AR$3:$AR$42)+$BR89*SUMIF('By HD'!$A$3:$A$42,$BE89,'By HD'!AW$3:AW$42)</f>
        <v>0.55357701102897328</v>
      </c>
      <c r="CO89">
        <f t="shared" si="66"/>
        <v>714.92016223716519</v>
      </c>
      <c r="CP89">
        <f t="shared" si="66"/>
        <v>49.597370261607551</v>
      </c>
      <c r="CQ89">
        <f t="shared" si="64"/>
        <v>142.27871164901711</v>
      </c>
      <c r="CR89">
        <f t="shared" si="64"/>
        <v>33.719932774622606</v>
      </c>
      <c r="CS89">
        <f t="shared" si="64"/>
        <v>475.35408620602107</v>
      </c>
      <c r="CT89">
        <f t="shared" si="64"/>
        <v>13.970061345896731</v>
      </c>
      <c r="CZ89" s="6"/>
      <c r="DA89">
        <f t="shared" si="65"/>
        <v>6.1749571183533448E-2</v>
      </c>
      <c r="DB89">
        <f t="shared" si="65"/>
        <v>0.19554030874785591</v>
      </c>
      <c r="DC89">
        <f t="shared" si="65"/>
        <v>4.6312178387650088E-2</v>
      </c>
      <c r="DD89">
        <f t="shared" si="65"/>
        <v>0.6775300171526587</v>
      </c>
      <c r="DE89">
        <f t="shared" si="65"/>
        <v>1.8867924528301886E-2</v>
      </c>
      <c r="DF89">
        <f t="shared" si="65"/>
        <v>0</v>
      </c>
      <c r="DG89">
        <f t="shared" si="65"/>
        <v>0</v>
      </c>
      <c r="DH89">
        <f t="shared" si="65"/>
        <v>0</v>
      </c>
      <c r="DI89">
        <f t="shared" si="65"/>
        <v>0</v>
      </c>
      <c r="DJ89">
        <f t="shared" si="65"/>
        <v>0</v>
      </c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</row>
    <row r="90" spans="1:149" x14ac:dyDescent="0.3">
      <c r="A90" t="s">
        <v>503</v>
      </c>
      <c r="B90" t="s">
        <v>93</v>
      </c>
      <c r="C90" t="s">
        <v>93</v>
      </c>
      <c r="D90" s="6">
        <f t="shared" si="62"/>
        <v>383.8250613726118</v>
      </c>
      <c r="E90" s="6">
        <f t="shared" si="50"/>
        <v>42.167615564422682</v>
      </c>
      <c r="F90" s="6">
        <f t="shared" si="50"/>
        <v>127.63971948557911</v>
      </c>
      <c r="G90" s="6">
        <f t="shared" si="50"/>
        <v>28.5321201249591</v>
      </c>
      <c r="H90" s="6">
        <f t="shared" si="50"/>
        <v>185.22736687317931</v>
      </c>
      <c r="I90" s="6">
        <f t="shared" si="50"/>
        <v>0.25823932447160736</v>
      </c>
      <c r="J90" s="6">
        <f t="shared" si="50"/>
        <v>0</v>
      </c>
      <c r="K90" s="6">
        <f t="shared" si="50"/>
        <v>0</v>
      </c>
      <c r="L90" s="6">
        <f t="shared" si="50"/>
        <v>0</v>
      </c>
      <c r="M90" s="6">
        <f t="shared" si="50"/>
        <v>0</v>
      </c>
      <c r="N90" s="6">
        <f t="shared" si="50"/>
        <v>0</v>
      </c>
      <c r="O90" s="6">
        <f t="shared" si="51"/>
        <v>0.10986154841902565</v>
      </c>
      <c r="P90" s="6">
        <f t="shared" si="52"/>
        <v>0.33254660086322063</v>
      </c>
      <c r="Q90" s="6">
        <f t="shared" si="53"/>
        <v>7.4336261480488719E-2</v>
      </c>
      <c r="R90" s="6">
        <f t="shared" si="54"/>
        <v>0.48258278448723613</v>
      </c>
      <c r="S90" s="6">
        <f t="shared" si="55"/>
        <v>6.728047500288481E-4</v>
      </c>
      <c r="T90" s="6">
        <f t="shared" si="56"/>
        <v>0</v>
      </c>
      <c r="U90" s="6">
        <f t="shared" si="57"/>
        <v>0</v>
      </c>
      <c r="V90" s="6">
        <f t="shared" si="58"/>
        <v>0</v>
      </c>
      <c r="W90" s="6">
        <f t="shared" si="59"/>
        <v>0</v>
      </c>
      <c r="X90" s="6">
        <f t="shared" si="60"/>
        <v>0</v>
      </c>
      <c r="Y90" s="7">
        <f t="shared" si="61"/>
        <v>0.48258278448723613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V90" s="6"/>
      <c r="AW90" s="6"/>
      <c r="AX90" s="6"/>
      <c r="AY90" s="6"/>
      <c r="AZ90" s="6"/>
      <c r="BA90" s="6"/>
      <c r="BD90" s="6"/>
      <c r="BE90">
        <v>4</v>
      </c>
      <c r="BF90" t="s">
        <v>433</v>
      </c>
      <c r="BG90">
        <f>SUMIFS('Pres Converted'!N$2:N$10000,'Pres Converted'!$E$2:$E$10000,$BF90,'Pres Converted'!$D$2:$D$10000,"ED",'Pres Converted'!$C$2:$C$10000,$BE90)</f>
        <v>99</v>
      </c>
      <c r="BH90">
        <f>SUMIFS('Pres Converted'!I$2:I$10000,'Pres Converted'!$E$2:$E$10000,$BF90,'Pres Converted'!$D$2:$D$10000,"ED",'Pres Converted'!$C$2:$C$10000,$BE90)</f>
        <v>2</v>
      </c>
      <c r="BI90">
        <f>SUMIFS('Pres Converted'!J$2:J$10000,'Pres Converted'!$E$2:$E$10000,$BF90,'Pres Converted'!$D$2:$D$10000,"ED",'Pres Converted'!$C$2:$C$10000,$BE90)</f>
        <v>24</v>
      </c>
      <c r="BJ90">
        <f>SUMIFS('Pres Converted'!K$2:K$10000,'Pres Converted'!$E$2:$E$10000,$BF90,'Pres Converted'!$D$2:$D$10000,"ED",'Pres Converted'!$C$2:$C$10000,$BE90)</f>
        <v>5</v>
      </c>
      <c r="BK90">
        <f>SUMIFS('Pres Converted'!L$2:L$10000,'Pres Converted'!$E$2:$E$10000,$BF90,'Pres Converted'!$D$2:$D$10000,"ED",'Pres Converted'!$C$2:$C$10000,$BE90)</f>
        <v>68</v>
      </c>
      <c r="BL90">
        <f>SUMIFS('Pres Converted'!M$2:M$10000,'Pres Converted'!$E$2:$E$10000,$BF90,'Pres Converted'!$D$2:$D$10000,"ED",'Pres Converted'!$C$2:$C$10000,$BE90)</f>
        <v>0</v>
      </c>
      <c r="BR90">
        <f>BG90/SUMIF('By HD'!$A$3:$A$42,$BE90,'By HD'!$B$3:$B$42)</f>
        <v>1.0566762728146013E-2</v>
      </c>
      <c r="BS90">
        <f>$BR90*SUMIF('By HD'!$A$3:$A$42,$BE90,'By HD'!W$3:W$42)</f>
        <v>17.741594620557155</v>
      </c>
      <c r="BT90">
        <f>(DA90-SUMIF('By HD'!$A$3:$A$42,$BE90,'By HD'!M$3:M$42))*$BR90*SUMIF('By HD'!$A$3:$A$42,$BE90,'By HD'!$W$3:$W$42)+$BR90*SUMIF('By HD'!$A$3:$A$42,$BE90,'By HD'!X$3:X$42)</f>
        <v>1.1979599572608952</v>
      </c>
      <c r="BU90">
        <f>(DB90-SUMIF('By HD'!$A$3:$A$42,$BE90,'By HD'!N$3:N$42))*$BR90*SUMIF('By HD'!$A$3:$A$42,$BE90,'By HD'!$W$3:$W$42)+$BR90*SUMIF('By HD'!$A$3:$A$42,$BE90,'By HD'!Y$3:Y$42)</f>
        <v>4.5338031517885184</v>
      </c>
      <c r="BV90">
        <f>(DC90-SUMIF('By HD'!$A$3:$A$42,$BE90,'By HD'!O$3:O$42))*$BR90*SUMIF('By HD'!$A$3:$A$42,$BE90,'By HD'!$W$3:$W$42)+$BR90*SUMIF('By HD'!$A$3:$A$42,$BE90,'By HD'!Z$3:Z$42)</f>
        <v>0.57561537430705578</v>
      </c>
      <c r="BW90">
        <f>(DD90-SUMIF('By HD'!$A$3:$A$42,$BE90,'By HD'!P$3:P$42))*$BR90*SUMIF('By HD'!$A$3:$A$42,$BE90,'By HD'!$W$3:$W$42)+$BR90*SUMIF('By HD'!$A$3:$A$42,$BE90,'By HD'!AA$3:AA$42)</f>
        <v>11.358616809026108</v>
      </c>
      <c r="BX90">
        <f>(DE90-SUMIF('By HD'!$A$3:$A$42,$BE90,'By HD'!Q$3:Q$42))*$BR90*SUMIF('By HD'!$A$3:$A$42,$BE90,'By HD'!$W$3:$W$42)+$BR90*SUMIF('By HD'!$A$3:$A$42,$BE90,'By HD'!AB$3:AB$42)</f>
        <v>7.5599328174578651E-2</v>
      </c>
      <c r="CD90">
        <f>$BR90*SUMIF('By HD'!$A$3:$A$42,$BE90,'By HD'!AR$3:AR$42)</f>
        <v>4.6599423631123917</v>
      </c>
      <c r="CE90">
        <f>(DA90-SUMIF('By HD'!$A$3:$A$42,$BE90,'By HD'!M$3:M$42))*$BR90*SUMIF('By HD'!$A$3:$A$42,$BE90,'By HD'!$AR$3:$AR$42)+$BR90*SUMIF('By HD'!$A$3:$A$42,$BE90,'By HD'!AS$3:AS$42)</f>
        <v>0.18029844576032977</v>
      </c>
      <c r="CF90">
        <f>(DB90-SUMIF('By HD'!$A$3:$A$42,$BE90,'By HD'!N$3:N$42))*$BR90*SUMIF('By HD'!$A$3:$A$42,$BE90,'By HD'!$AR$3:$AR$42)+$BR90*SUMIF('By HD'!$A$3:$A$42,$BE90,'By HD'!AT$3:AT$42)</f>
        <v>1.3185143967643613</v>
      </c>
      <c r="CG90">
        <f>(DC90-SUMIF('By HD'!$A$3:$A$42,$BE90,'By HD'!O$3:O$42))*$BR90*SUMIF('By HD'!$A$3:$A$42,$BE90,'By HD'!$AR$3:$AR$42)+$BR90*SUMIF('By HD'!$A$3:$A$42,$BE90,'By HD'!AU$3:AU$42)</f>
        <v>0.65943206534026144</v>
      </c>
      <c r="CH90">
        <f>(DD90-SUMIF('By HD'!$A$3:$A$42,$BE90,'By HD'!P$3:P$42))*$BR90*SUMIF('By HD'!$A$3:$A$42,$BE90,'By HD'!$AR$3:$AR$42)+$BR90*SUMIF('By HD'!$A$3:$A$42,$BE90,'By HD'!AV$3:AV$42)</f>
        <v>2.4956172526786018</v>
      </c>
      <c r="CI90">
        <f>(DE90-SUMIF('By HD'!$A$3:$A$42,$BE90,'By HD'!Q$3:Q$42))*$BR90*SUMIF('By HD'!$A$3:$A$42,$BE90,'By HD'!$AR$3:$AR$42)+$BR90*SUMIF('By HD'!$A$3:$A$42,$BE90,'By HD'!AW$3:AW$42)</f>
        <v>6.08020256883713E-3</v>
      </c>
      <c r="CO90">
        <f t="shared" si="66"/>
        <v>121.40153698366954</v>
      </c>
      <c r="CP90">
        <f t="shared" si="66"/>
        <v>3.378258403021225</v>
      </c>
      <c r="CQ90">
        <f t="shared" si="64"/>
        <v>29.852317548552879</v>
      </c>
      <c r="CR90">
        <f t="shared" si="64"/>
        <v>6.2350474396473174</v>
      </c>
      <c r="CS90">
        <f t="shared" si="64"/>
        <v>81.854234061704716</v>
      </c>
      <c r="CT90">
        <f t="shared" si="64"/>
        <v>8.1679530743415774E-2</v>
      </c>
      <c r="CZ90" s="6"/>
      <c r="DA90">
        <f t="shared" si="65"/>
        <v>2.0202020202020204E-2</v>
      </c>
      <c r="DB90">
        <f t="shared" si="65"/>
        <v>0.24242424242424243</v>
      </c>
      <c r="DC90">
        <f t="shared" si="65"/>
        <v>5.0505050505050504E-2</v>
      </c>
      <c r="DD90">
        <f t="shared" si="65"/>
        <v>0.68686868686868685</v>
      </c>
      <c r="DE90">
        <f t="shared" si="65"/>
        <v>0</v>
      </c>
      <c r="DF90">
        <f t="shared" si="65"/>
        <v>0</v>
      </c>
      <c r="DG90">
        <f t="shared" si="65"/>
        <v>0</v>
      </c>
      <c r="DH90">
        <f t="shared" si="65"/>
        <v>0</v>
      </c>
      <c r="DI90">
        <f t="shared" si="65"/>
        <v>0</v>
      </c>
      <c r="DJ90">
        <f t="shared" si="65"/>
        <v>0</v>
      </c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</row>
    <row r="91" spans="1:149" x14ac:dyDescent="0.3">
      <c r="A91" t="s">
        <v>504</v>
      </c>
      <c r="B91" t="s">
        <v>505</v>
      </c>
      <c r="C91" t="s">
        <v>452</v>
      </c>
      <c r="D91" s="6">
        <f t="shared" si="62"/>
        <v>1960.4887944225982</v>
      </c>
      <c r="E91" s="6">
        <f t="shared" si="50"/>
        <v>108.21298930944334</v>
      </c>
      <c r="F91" s="6">
        <f t="shared" si="50"/>
        <v>375.21108880315694</v>
      </c>
      <c r="G91" s="6">
        <f t="shared" si="50"/>
        <v>318.75137398255737</v>
      </c>
      <c r="H91" s="6">
        <f t="shared" si="50"/>
        <v>1159.3680644421893</v>
      </c>
      <c r="I91" s="6">
        <f t="shared" si="50"/>
        <v>-1.0547221147488339</v>
      </c>
      <c r="J91" s="6">
        <f t="shared" si="50"/>
        <v>0</v>
      </c>
      <c r="K91" s="6">
        <f t="shared" si="50"/>
        <v>0</v>
      </c>
      <c r="L91" s="6">
        <f t="shared" si="50"/>
        <v>0</v>
      </c>
      <c r="M91" s="6">
        <f t="shared" si="50"/>
        <v>0</v>
      </c>
      <c r="N91" s="6">
        <f t="shared" si="50"/>
        <v>0</v>
      </c>
      <c r="O91" s="6">
        <f t="shared" si="51"/>
        <v>5.5196943546578218E-2</v>
      </c>
      <c r="P91" s="6">
        <f t="shared" si="52"/>
        <v>0.19138650007620361</v>
      </c>
      <c r="Q91" s="6">
        <f t="shared" si="53"/>
        <v>0.16258770511179371</v>
      </c>
      <c r="R91" s="6">
        <f t="shared" si="54"/>
        <v>0.59136684062692924</v>
      </c>
      <c r="S91" s="6">
        <f t="shared" si="55"/>
        <v>-5.3798936150485372E-4</v>
      </c>
      <c r="T91" s="6">
        <f t="shared" si="56"/>
        <v>0</v>
      </c>
      <c r="U91" s="6">
        <f t="shared" si="57"/>
        <v>0</v>
      </c>
      <c r="V91" s="6">
        <f t="shared" si="58"/>
        <v>0</v>
      </c>
      <c r="W91" s="6">
        <f t="shared" si="59"/>
        <v>0</v>
      </c>
      <c r="X91" s="6">
        <f t="shared" si="60"/>
        <v>0</v>
      </c>
      <c r="Y91" s="7">
        <f t="shared" si="61"/>
        <v>0.59136684062692924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V91" s="6"/>
      <c r="AW91" s="6"/>
      <c r="AX91" s="6"/>
      <c r="AY91" s="6"/>
      <c r="AZ91" s="6"/>
      <c r="BA91" s="6"/>
      <c r="BB91" s="10"/>
      <c r="BC91" s="3"/>
      <c r="BD91" s="6"/>
      <c r="BE91">
        <v>4</v>
      </c>
      <c r="BF91" t="s">
        <v>93</v>
      </c>
      <c r="BG91">
        <f>SUMIFS('Pres Converted'!N$2:N$10000,'Pres Converted'!$E$2:$E$10000,$BF91,'Pres Converted'!$D$2:$D$10000,"ED",'Pres Converted'!$C$2:$C$10000,$BE91)</f>
        <v>313</v>
      </c>
      <c r="BH91">
        <f>SUMIFS('Pres Converted'!I$2:I$10000,'Pres Converted'!$E$2:$E$10000,$BF91,'Pres Converted'!$D$2:$D$10000,"ED",'Pres Converted'!$C$2:$C$10000,$BE91)</f>
        <v>32</v>
      </c>
      <c r="BI91">
        <f>SUMIFS('Pres Converted'!J$2:J$10000,'Pres Converted'!$E$2:$E$10000,$BF91,'Pres Converted'!$D$2:$D$10000,"ED",'Pres Converted'!$C$2:$C$10000,$BE91)</f>
        <v>103</v>
      </c>
      <c r="BJ91">
        <f>SUMIFS('Pres Converted'!K$2:K$10000,'Pres Converted'!$E$2:$E$10000,$BF91,'Pres Converted'!$D$2:$D$10000,"ED",'Pres Converted'!$C$2:$C$10000,$BE91)</f>
        <v>23</v>
      </c>
      <c r="BK91">
        <f>SUMIFS('Pres Converted'!L$2:L$10000,'Pres Converted'!$E$2:$E$10000,$BF91,'Pres Converted'!$D$2:$D$10000,"ED",'Pres Converted'!$C$2:$C$10000,$BE91)</f>
        <v>155</v>
      </c>
      <c r="BL91">
        <f>SUMIFS('Pres Converted'!M$2:M$10000,'Pres Converted'!$E$2:$E$10000,$BF91,'Pres Converted'!$D$2:$D$10000,"ED",'Pres Converted'!$C$2:$C$10000,$BE91)</f>
        <v>0</v>
      </c>
      <c r="BR91">
        <f>BG91/SUMIF('By HD'!$A$3:$A$42,$BE91,'By HD'!$B$3:$B$42)</f>
        <v>3.340804781726972E-2</v>
      </c>
      <c r="BS91">
        <f>$BR91*SUMIF('By HD'!$A$3:$A$42,$BE91,'By HD'!W$3:W$42)</f>
        <v>56.09211228519586</v>
      </c>
      <c r="BT91">
        <f>(DA91-SUMIF('By HD'!$A$3:$A$42,$BE91,'By HD'!M$3:M$42))*$BR91*SUMIF('By HD'!$A$3:$A$42,$BE91,'By HD'!$W$3:$W$42)+$BR91*SUMIF('By HD'!$A$3:$A$42,$BE91,'By HD'!X$3:X$42)</f>
        <v>8.3889724233343195</v>
      </c>
      <c r="BU91">
        <f>(DB91-SUMIF('By HD'!$A$3:$A$42,$BE91,'By HD'!N$3:N$42))*$BR91*SUMIF('By HD'!$A$3:$A$42,$BE91,'By HD'!$W$3:$W$42)+$BR91*SUMIF('By HD'!$A$3:$A$42,$BE91,'By HD'!Y$3:Y$42)</f>
        <v>19.194484218004977</v>
      </c>
      <c r="BV91">
        <f>(DC91-SUMIF('By HD'!$A$3:$A$42,$BE91,'By HD'!O$3:O$42))*$BR91*SUMIF('By HD'!$A$3:$A$42,$BE91,'By HD'!$W$3:$W$42)+$BR91*SUMIF('By HD'!$A$3:$A$42,$BE91,'By HD'!Z$3:Z$42)</f>
        <v>3.1087245152014522</v>
      </c>
      <c r="BW91">
        <f>(DD91-SUMIF('By HD'!$A$3:$A$42,$BE91,'By HD'!P$3:P$42))*$BR91*SUMIF('By HD'!$A$3:$A$42,$BE91,'By HD'!$W$3:$W$42)+$BR91*SUMIF('By HD'!$A$3:$A$42,$BE91,'By HD'!AA$3:AA$42)</f>
        <v>25.16091507089104</v>
      </c>
      <c r="BX91">
        <f>(DE91-SUMIF('By HD'!$A$3:$A$42,$BE91,'By HD'!Q$3:Q$42))*$BR91*SUMIF('By HD'!$A$3:$A$42,$BE91,'By HD'!$W$3:$W$42)+$BR91*SUMIF('By HD'!$A$3:$A$42,$BE91,'By HD'!AB$3:AB$42)</f>
        <v>0.23901605776407175</v>
      </c>
      <c r="CD91">
        <f>$BR91*SUMIF('By HD'!$A$3:$A$42,$BE91,'By HD'!AR$3:AR$42)</f>
        <v>14.732949087415946</v>
      </c>
      <c r="CE91">
        <f>(DA91-SUMIF('By HD'!$A$3:$A$42,$BE91,'By HD'!M$3:M$42))*$BR91*SUMIF('By HD'!$A$3:$A$42,$BE91,'By HD'!$AR$3:$AR$42)+$BR91*SUMIF('By HD'!$A$3:$A$42,$BE91,'By HD'!AS$3:AS$42)</f>
        <v>1.7786431410883625</v>
      </c>
      <c r="CF91">
        <f>(DB91-SUMIF('By HD'!$A$3:$A$42,$BE91,'By HD'!N$3:N$42))*$BR91*SUMIF('By HD'!$A$3:$A$42,$BE91,'By HD'!$AR$3:$AR$42)+$BR91*SUMIF('By HD'!$A$3:$A$42,$BE91,'By HD'!AT$3:AT$42)</f>
        <v>5.4452352675741293</v>
      </c>
      <c r="CG91">
        <f>(DC91-SUMIF('By HD'!$A$3:$A$42,$BE91,'By HD'!O$3:O$42))*$BR91*SUMIF('By HD'!$A$3:$A$42,$BE91,'By HD'!$AR$3:$AR$42)+$BR91*SUMIF('By HD'!$A$3:$A$42,$BE91,'By HD'!AU$3:AU$42)</f>
        <v>2.4233956097576477</v>
      </c>
      <c r="CH91">
        <f>(DD91-SUMIF('By HD'!$A$3:$A$42,$BE91,'By HD'!P$3:P$42))*$BR91*SUMIF('By HD'!$A$3:$A$42,$BE91,'By HD'!$AR$3:$AR$42)+$BR91*SUMIF('By HD'!$A$3:$A$42,$BE91,'By HD'!AV$3:AV$42)</f>
        <v>5.0664518022882703</v>
      </c>
      <c r="CI91">
        <f>(DE91-SUMIF('By HD'!$A$3:$A$42,$BE91,'By HD'!Q$3:Q$42))*$BR91*SUMIF('By HD'!$A$3:$A$42,$BE91,'By HD'!$AR$3:$AR$42)+$BR91*SUMIF('By HD'!$A$3:$A$42,$BE91,'By HD'!AW$3:AW$42)</f>
        <v>1.9223266707535575E-2</v>
      </c>
      <c r="CO91">
        <f t="shared" si="66"/>
        <v>383.8250613726118</v>
      </c>
      <c r="CP91">
        <f t="shared" si="66"/>
        <v>42.167615564422682</v>
      </c>
      <c r="CQ91">
        <f t="shared" si="64"/>
        <v>127.63971948557911</v>
      </c>
      <c r="CR91">
        <f t="shared" si="64"/>
        <v>28.5321201249591</v>
      </c>
      <c r="CS91">
        <f t="shared" si="64"/>
        <v>185.22736687317931</v>
      </c>
      <c r="CT91">
        <f t="shared" si="64"/>
        <v>0.25823932447160736</v>
      </c>
      <c r="CZ91" s="6"/>
      <c r="DA91">
        <f t="shared" si="65"/>
        <v>0.10223642172523961</v>
      </c>
      <c r="DB91">
        <f t="shared" si="65"/>
        <v>0.32907348242811502</v>
      </c>
      <c r="DC91">
        <f t="shared" si="65"/>
        <v>7.3482428115015971E-2</v>
      </c>
      <c r="DD91">
        <f t="shared" si="65"/>
        <v>0.49520766773162939</v>
      </c>
      <c r="DE91">
        <f t="shared" si="65"/>
        <v>0</v>
      </c>
      <c r="DF91">
        <f t="shared" si="65"/>
        <v>0</v>
      </c>
      <c r="DG91">
        <f t="shared" si="65"/>
        <v>0</v>
      </c>
      <c r="DH91">
        <f t="shared" si="65"/>
        <v>0</v>
      </c>
      <c r="DI91">
        <f t="shared" si="65"/>
        <v>0</v>
      </c>
      <c r="DJ91">
        <f t="shared" si="65"/>
        <v>0</v>
      </c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</row>
    <row r="92" spans="1:149" x14ac:dyDescent="0.3">
      <c r="A92" t="s">
        <v>506</v>
      </c>
      <c r="B92" t="s">
        <v>507</v>
      </c>
      <c r="C92" t="s">
        <v>440</v>
      </c>
      <c r="D92" s="6">
        <f t="shared" si="62"/>
        <v>3597.3799216305943</v>
      </c>
      <c r="E92" s="6">
        <f t="shared" si="50"/>
        <v>215.25434514802518</v>
      </c>
      <c r="F92" s="6">
        <f t="shared" si="50"/>
        <v>657.80869500767449</v>
      </c>
      <c r="G92" s="6">
        <f t="shared" si="50"/>
        <v>512.05257198117306</v>
      </c>
      <c r="H92" s="6">
        <f t="shared" si="50"/>
        <v>2197.4274692688637</v>
      </c>
      <c r="I92" s="6">
        <f t="shared" si="50"/>
        <v>14.836840224857893</v>
      </c>
      <c r="J92" s="6">
        <f t="shared" si="50"/>
        <v>0</v>
      </c>
      <c r="K92" s="6">
        <f t="shared" si="50"/>
        <v>0</v>
      </c>
      <c r="L92" s="6">
        <f t="shared" si="50"/>
        <v>0</v>
      </c>
      <c r="M92" s="6">
        <f t="shared" si="50"/>
        <v>0</v>
      </c>
      <c r="N92" s="6">
        <f t="shared" si="50"/>
        <v>0</v>
      </c>
      <c r="O92" s="6">
        <f t="shared" si="51"/>
        <v>5.9836422573475712E-2</v>
      </c>
      <c r="P92" s="6">
        <f t="shared" si="52"/>
        <v>0.18285772126884717</v>
      </c>
      <c r="Q92" s="6">
        <f t="shared" si="53"/>
        <v>0.14234042084414414</v>
      </c>
      <c r="R92" s="6">
        <f t="shared" si="54"/>
        <v>0.61084108910932866</v>
      </c>
      <c r="S92" s="6">
        <f t="shared" si="55"/>
        <v>4.1243462042042968E-3</v>
      </c>
      <c r="T92" s="6">
        <f t="shared" si="56"/>
        <v>0</v>
      </c>
      <c r="U92" s="6">
        <f t="shared" si="57"/>
        <v>0</v>
      </c>
      <c r="V92" s="6">
        <f t="shared" si="58"/>
        <v>0</v>
      </c>
      <c r="W92" s="6">
        <f t="shared" si="59"/>
        <v>0</v>
      </c>
      <c r="X92" s="6">
        <f t="shared" si="60"/>
        <v>0</v>
      </c>
      <c r="Y92" s="7">
        <f t="shared" si="61"/>
        <v>0.61084108910932866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V92" s="6"/>
      <c r="AW92" s="6"/>
      <c r="AX92" s="6"/>
      <c r="AY92" s="6"/>
      <c r="AZ92" s="6"/>
      <c r="BA92" s="6"/>
      <c r="BD92" s="6"/>
      <c r="BE92">
        <v>5</v>
      </c>
      <c r="BF92" t="s">
        <v>439</v>
      </c>
      <c r="BG92">
        <f>SUMIFS('Pres Converted'!N$2:N$10000,'Pres Converted'!$E$2:$E$10000,$BF92,'Pres Converted'!$D$2:$D$10000,"ED",'Pres Converted'!$C$2:$C$10000,$BE92)</f>
        <v>1147</v>
      </c>
      <c r="BH92">
        <f>SUMIFS('Pres Converted'!I$2:I$10000,'Pres Converted'!$E$2:$E$10000,$BF92,'Pres Converted'!$D$2:$D$10000,"ED",'Pres Converted'!$C$2:$C$10000,$BE92)</f>
        <v>52</v>
      </c>
      <c r="BI92">
        <f>SUMIFS('Pres Converted'!J$2:J$10000,'Pres Converted'!$E$2:$E$10000,$BF92,'Pres Converted'!$D$2:$D$10000,"ED",'Pres Converted'!$C$2:$C$10000,$BE92)</f>
        <v>274</v>
      </c>
      <c r="BJ92">
        <f>SUMIFS('Pres Converted'!K$2:K$10000,'Pres Converted'!$E$2:$E$10000,$BF92,'Pres Converted'!$D$2:$D$10000,"ED",'Pres Converted'!$C$2:$C$10000,$BE92)</f>
        <v>144</v>
      </c>
      <c r="BK92">
        <f>SUMIFS('Pres Converted'!L$2:L$10000,'Pres Converted'!$E$2:$E$10000,$BF92,'Pres Converted'!$D$2:$D$10000,"ED",'Pres Converted'!$C$2:$C$10000,$BE92)</f>
        <v>672</v>
      </c>
      <c r="BL92">
        <f>SUMIFS('Pres Converted'!M$2:M$10000,'Pres Converted'!$E$2:$E$10000,$BF92,'Pres Converted'!$D$2:$D$10000,"ED",'Pres Converted'!$C$2:$C$10000,$BE92)</f>
        <v>5</v>
      </c>
      <c r="BR92">
        <f>BG92/SUMIF('By HD'!$A$3:$A$42,$BE92,'By HD'!$B$3:$B$42)</f>
        <v>0.31168478260869564</v>
      </c>
      <c r="BS92">
        <f>$BR92*SUMIF('By HD'!$A$3:$A$42,$BE92,'By HD'!W$3:W$42)</f>
        <v>266.49048913043475</v>
      </c>
      <c r="BT92">
        <f>(DA92-SUMIF('By HD'!$A$3:$A$42,$BE92,'By HD'!M$3:M$42))*$BR92*SUMIF('By HD'!$A$3:$A$42,$BE92,'By HD'!$W$3:$W$42)+$BR92*SUMIF('By HD'!$A$3:$A$42,$BE92,'By HD'!X$3:X$42)</f>
        <v>22.271835494447071</v>
      </c>
      <c r="BU92">
        <f>(DB92-SUMIF('By HD'!$A$3:$A$42,$BE92,'By HD'!N$3:N$42))*$BR92*SUMIF('By HD'!$A$3:$A$42,$BE92,'By HD'!$W$3:$W$42)+$BR92*SUMIF('By HD'!$A$3:$A$42,$BE92,'By HD'!Y$3:Y$42)</f>
        <v>71.581608503662565</v>
      </c>
      <c r="BV92">
        <f>(DC92-SUMIF('By HD'!$A$3:$A$42,$BE92,'By HD'!O$3:O$42))*$BR92*SUMIF('By HD'!$A$3:$A$42,$BE92,'By HD'!$W$3:$W$42)+$BR92*SUMIF('By HD'!$A$3:$A$42,$BE92,'By HD'!Z$3:Z$42)</f>
        <v>28.939633299858219</v>
      </c>
      <c r="BW92">
        <f>(DD92-SUMIF('By HD'!$A$3:$A$42,$BE92,'By HD'!P$3:P$42))*$BR92*SUMIF('By HD'!$A$3:$A$42,$BE92,'By HD'!$W$3:$W$42)+$BR92*SUMIF('By HD'!$A$3:$A$42,$BE92,'By HD'!AA$3:AA$42)</f>
        <v>142.44764221999054</v>
      </c>
      <c r="BX92">
        <f>(DE92-SUMIF('By HD'!$A$3:$A$42,$BE92,'By HD'!Q$3:Q$42))*$BR92*SUMIF('By HD'!$A$3:$A$42,$BE92,'By HD'!$W$3:$W$42)+$BR92*SUMIF('By HD'!$A$3:$A$42,$BE92,'By HD'!AB$3:AB$42)</f>
        <v>1.2497696124763704</v>
      </c>
      <c r="CD92">
        <f>$BR92*SUMIF('By HD'!$A$3:$A$42,$BE92,'By HD'!AR$3:AR$42)</f>
        <v>80.726358695652166</v>
      </c>
      <c r="CE92">
        <f>(DA92-SUMIF('By HD'!$A$3:$A$42,$BE92,'By HD'!M$3:M$42))*$BR92*SUMIF('By HD'!$A$3:$A$42,$BE92,'By HD'!$AR$3:$AR$42)+$BR92*SUMIF('By HD'!$A$3:$A$42,$BE92,'By HD'!AS$3:AS$42)</f>
        <v>4.0574347973771268</v>
      </c>
      <c r="CF92">
        <f>(DB92-SUMIF('By HD'!$A$3:$A$42,$BE92,'By HD'!N$3:N$42))*$BR92*SUMIF('By HD'!$A$3:$A$42,$BE92,'By HD'!$AR$3:$AR$42)+$BR92*SUMIF('By HD'!$A$3:$A$42,$BE92,'By HD'!AT$3:AT$42)</f>
        <v>23.503587178048203</v>
      </c>
      <c r="CG92">
        <f>(DC92-SUMIF('By HD'!$A$3:$A$42,$BE92,'By HD'!O$3:O$42))*$BR92*SUMIF('By HD'!$A$3:$A$42,$BE92,'By HD'!$AR$3:$AR$42)+$BR92*SUMIF('By HD'!$A$3:$A$42,$BE92,'By HD'!AU$3:AU$42)</f>
        <v>15.154770941635158</v>
      </c>
      <c r="CH92">
        <f>(DD92-SUMIF('By HD'!$A$3:$A$42,$BE92,'By HD'!P$3:P$42))*$BR92*SUMIF('By HD'!$A$3:$A$42,$BE92,'By HD'!$AR$3:$AR$42)+$BR92*SUMIF('By HD'!$A$3:$A$42,$BE92,'By HD'!AV$3:AV$42)</f>
        <v>38.009647772920601</v>
      </c>
      <c r="CI92">
        <f>(DE92-SUMIF('By HD'!$A$3:$A$42,$BE92,'By HD'!Q$3:Q$42))*$BR92*SUMIF('By HD'!$A$3:$A$42,$BE92,'By HD'!$AR$3:$AR$42)+$BR92*SUMIF('By HD'!$A$3:$A$42,$BE92,'By HD'!AW$3:AW$42)</f>
        <v>9.1800567107747934E-4</v>
      </c>
      <c r="CO92">
        <f t="shared" si="66"/>
        <v>1494.2168478260869</v>
      </c>
      <c r="CP92">
        <f t="shared" si="66"/>
        <v>78.329270291824201</v>
      </c>
      <c r="CQ92">
        <f t="shared" si="64"/>
        <v>369.08519568171079</v>
      </c>
      <c r="CR92">
        <f t="shared" si="64"/>
        <v>188.09440424149338</v>
      </c>
      <c r="CS92">
        <f t="shared" si="64"/>
        <v>852.45728999291111</v>
      </c>
      <c r="CT92">
        <f t="shared" si="64"/>
        <v>6.250687618147448</v>
      </c>
      <c r="CZ92" s="6"/>
      <c r="DA92">
        <f t="shared" si="65"/>
        <v>4.5335658238884045E-2</v>
      </c>
      <c r="DB92">
        <f t="shared" si="65"/>
        <v>0.23888404533565824</v>
      </c>
      <c r="DC92">
        <f t="shared" si="65"/>
        <v>0.12554489973844812</v>
      </c>
      <c r="DD92">
        <f t="shared" si="65"/>
        <v>0.58587619877942454</v>
      </c>
      <c r="DE92">
        <f t="shared" si="65"/>
        <v>4.3591979075850041E-3</v>
      </c>
      <c r="DF92">
        <f t="shared" si="65"/>
        <v>0</v>
      </c>
      <c r="DG92">
        <f t="shared" si="65"/>
        <v>0</v>
      </c>
      <c r="DH92">
        <f t="shared" si="65"/>
        <v>0</v>
      </c>
      <c r="DI92">
        <f t="shared" si="65"/>
        <v>0</v>
      </c>
      <c r="DJ92">
        <f t="shared" si="65"/>
        <v>0</v>
      </c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</row>
    <row r="93" spans="1:149" x14ac:dyDescent="0.3">
      <c r="A93" t="s">
        <v>508</v>
      </c>
      <c r="B93" t="s">
        <v>509</v>
      </c>
      <c r="C93" t="s">
        <v>449</v>
      </c>
      <c r="D93" s="6">
        <f t="shared" si="62"/>
        <v>1385.6198506842818</v>
      </c>
      <c r="E93" s="6">
        <f t="shared" si="50"/>
        <v>100.79077803461942</v>
      </c>
      <c r="F93" s="6">
        <f t="shared" si="50"/>
        <v>865.39421184546472</v>
      </c>
      <c r="G93" s="6">
        <f t="shared" si="50"/>
        <v>51.312503169015784</v>
      </c>
      <c r="H93" s="6">
        <f t="shared" si="50"/>
        <v>366.4198968501309</v>
      </c>
      <c r="I93" s="6">
        <f t="shared" si="50"/>
        <v>1.7024607850509437</v>
      </c>
      <c r="J93" s="6">
        <f t="shared" ref="J93:N96" si="67">SUMIF($BF$78:$BF$145,$C93,CU$78:CU$145)</f>
        <v>0</v>
      </c>
      <c r="K93" s="6">
        <f t="shared" si="67"/>
        <v>0</v>
      </c>
      <c r="L93" s="6">
        <f t="shared" si="67"/>
        <v>0</v>
      </c>
      <c r="M93" s="6">
        <f t="shared" si="67"/>
        <v>0</v>
      </c>
      <c r="N93" s="6">
        <f t="shared" si="67"/>
        <v>0</v>
      </c>
      <c r="O93" s="6">
        <f t="shared" si="51"/>
        <v>7.2740570211118419E-2</v>
      </c>
      <c r="P93" s="6">
        <f t="shared" si="52"/>
        <v>0.62455384961329319</v>
      </c>
      <c r="Q93" s="6">
        <f t="shared" si="53"/>
        <v>3.7032165166856805E-2</v>
      </c>
      <c r="R93" s="6">
        <f t="shared" si="54"/>
        <v>0.26444475132856687</v>
      </c>
      <c r="S93" s="6">
        <f t="shared" si="55"/>
        <v>1.2286636801646508E-3</v>
      </c>
      <c r="T93" s="6">
        <f t="shared" si="56"/>
        <v>0</v>
      </c>
      <c r="U93" s="6">
        <f t="shared" si="57"/>
        <v>0</v>
      </c>
      <c r="V93" s="6">
        <f t="shared" si="58"/>
        <v>0</v>
      </c>
      <c r="W93" s="6">
        <f t="shared" si="59"/>
        <v>0</v>
      </c>
      <c r="X93" s="6">
        <f t="shared" si="60"/>
        <v>0</v>
      </c>
      <c r="Y93" s="7">
        <f t="shared" si="61"/>
        <v>2.6245538496132932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V93" s="6"/>
      <c r="AW93" s="6"/>
      <c r="AX93" s="6"/>
      <c r="AY93" s="6"/>
      <c r="AZ93" s="6"/>
      <c r="BA93" s="6"/>
      <c r="BD93" s="6"/>
      <c r="BE93">
        <v>5</v>
      </c>
      <c r="BF93" t="s">
        <v>440</v>
      </c>
      <c r="BG93">
        <f>SUMIFS('Pres Converted'!N$2:N$10000,'Pres Converted'!$E$2:$E$10000,$BF93,'Pres Converted'!$D$2:$D$10000,"ED",'Pres Converted'!$C$2:$C$10000,$BE93)</f>
        <v>2533</v>
      </c>
      <c r="BH93">
        <f>SUMIFS('Pres Converted'!I$2:I$10000,'Pres Converted'!$E$2:$E$10000,$BF93,'Pres Converted'!$D$2:$D$10000,"ED",'Pres Converted'!$C$2:$C$10000,$BE93)</f>
        <v>143</v>
      </c>
      <c r="BI93">
        <f>SUMIFS('Pres Converted'!J$2:J$10000,'Pres Converted'!$E$2:$E$10000,$BF93,'Pres Converted'!$D$2:$D$10000,"ED",'Pres Converted'!$C$2:$C$10000,$BE93)</f>
        <v>443</v>
      </c>
      <c r="BJ93">
        <f>SUMIFS('Pres Converted'!K$2:K$10000,'Pres Converted'!$E$2:$E$10000,$BF93,'Pres Converted'!$D$2:$D$10000,"ED",'Pres Converted'!$C$2:$C$10000,$BE93)</f>
        <v>366</v>
      </c>
      <c r="BK93">
        <f>SUMIFS('Pres Converted'!L$2:L$10000,'Pres Converted'!$E$2:$E$10000,$BF93,'Pres Converted'!$D$2:$D$10000,"ED",'Pres Converted'!$C$2:$C$10000,$BE93)</f>
        <v>1570</v>
      </c>
      <c r="BL93">
        <f>SUMIFS('Pres Converted'!M$2:M$10000,'Pres Converted'!$E$2:$E$10000,$BF93,'Pres Converted'!$D$2:$D$10000,"ED",'Pres Converted'!$C$2:$C$10000,$BE93)</f>
        <v>11</v>
      </c>
      <c r="BR93">
        <f>BG93/SUMIF('By HD'!$A$3:$A$42,$BE93,'By HD'!$B$3:$B$42)</f>
        <v>0.6883152173913043</v>
      </c>
      <c r="BS93">
        <f>$BR93*SUMIF('By HD'!$A$3:$A$42,$BE93,'By HD'!W$3:W$42)</f>
        <v>588.50951086956513</v>
      </c>
      <c r="BT93">
        <f>(DA93-SUMIF('By HD'!$A$3:$A$42,$BE93,'By HD'!M$3:M$42))*$BR93*SUMIF('By HD'!$A$3:$A$42,$BE93,'By HD'!$W$3:$W$42)+$BR93*SUMIF('By HD'!$A$3:$A$42,$BE93,'By HD'!X$3:X$42)</f>
        <v>55.728164505552918</v>
      </c>
      <c r="BU93">
        <f>(DB93-SUMIF('By HD'!$A$3:$A$42,$BE93,'By HD'!N$3:N$42))*$BR93*SUMIF('By HD'!$A$3:$A$42,$BE93,'By HD'!$W$3:$W$42)+$BR93*SUMIF('By HD'!$A$3:$A$42,$BE93,'By HD'!Y$3:Y$42)</f>
        <v>120.41839149633742</v>
      </c>
      <c r="BV93">
        <f>(DC93-SUMIF('By HD'!$A$3:$A$42,$BE93,'By HD'!O$3:O$42))*$BR93*SUMIF('By HD'!$A$3:$A$42,$BE93,'By HD'!$W$3:$W$42)+$BR93*SUMIF('By HD'!$A$3:$A$42,$BE93,'By HD'!Z$3:Z$42)</f>
        <v>75.060366700141756</v>
      </c>
      <c r="BW93">
        <f>(DD93-SUMIF('By HD'!$A$3:$A$42,$BE93,'By HD'!P$3:P$42))*$BR93*SUMIF('By HD'!$A$3:$A$42,$BE93,'By HD'!$W$3:$W$42)+$BR93*SUMIF('By HD'!$A$3:$A$42,$BE93,'By HD'!AA$3:AA$42)</f>
        <v>334.55235778000946</v>
      </c>
      <c r="BX93">
        <f>(DE93-SUMIF('By HD'!$A$3:$A$42,$BE93,'By HD'!Q$3:Q$42))*$BR93*SUMIF('By HD'!$A$3:$A$42,$BE93,'By HD'!$W$3:$W$42)+$BR93*SUMIF('By HD'!$A$3:$A$42,$BE93,'By HD'!AB$3:AB$42)</f>
        <v>2.7502303875236294</v>
      </c>
      <c r="CD93">
        <f>$BR93*SUMIF('By HD'!$A$3:$A$42,$BE93,'By HD'!AR$3:AR$42)</f>
        <v>178.27364130434782</v>
      </c>
      <c r="CE93">
        <f>(DA93-SUMIF('By HD'!$A$3:$A$42,$BE93,'By HD'!M$3:M$42))*$BR93*SUMIF('By HD'!$A$3:$A$42,$BE93,'By HD'!$AR$3:$AR$42)+$BR93*SUMIF('By HD'!$A$3:$A$42,$BE93,'By HD'!AS$3:AS$42)</f>
        <v>10.942565202622871</v>
      </c>
      <c r="CF93">
        <f>(DB93-SUMIF('By HD'!$A$3:$A$42,$BE93,'By HD'!N$3:N$42))*$BR93*SUMIF('By HD'!$A$3:$A$42,$BE93,'By HD'!$AR$3:$AR$42)+$BR93*SUMIF('By HD'!$A$3:$A$42,$BE93,'By HD'!AT$3:AT$42)</f>
        <v>40.496412821951793</v>
      </c>
      <c r="CG93">
        <f>(DC93-SUMIF('By HD'!$A$3:$A$42,$BE93,'By HD'!O$3:O$42))*$BR93*SUMIF('By HD'!$A$3:$A$42,$BE93,'By HD'!$AR$3:$AR$42)+$BR93*SUMIF('By HD'!$A$3:$A$42,$BE93,'By HD'!AU$3:AU$42)</f>
        <v>36.845229058364836</v>
      </c>
      <c r="CH93">
        <f>(DD93-SUMIF('By HD'!$A$3:$A$42,$BE93,'By HD'!P$3:P$42))*$BR93*SUMIF('By HD'!$A$3:$A$42,$BE93,'By HD'!$AR$3:$AR$42)+$BR93*SUMIF('By HD'!$A$3:$A$42,$BE93,'By HD'!AV$3:AV$42)</f>
        <v>89.990352227079384</v>
      </c>
      <c r="CI93">
        <f>(DE93-SUMIF('By HD'!$A$3:$A$42,$BE93,'By HD'!Q$3:Q$42))*$BR93*SUMIF('By HD'!$A$3:$A$42,$BE93,'By HD'!$AR$3:$AR$42)+$BR93*SUMIF('By HD'!$A$3:$A$42,$BE93,'By HD'!AW$3:AW$42)</f>
        <v>-9.1800567107748531E-4</v>
      </c>
      <c r="CO93">
        <f t="shared" si="66"/>
        <v>3299.7831521739126</v>
      </c>
      <c r="CP93">
        <f t="shared" si="66"/>
        <v>209.67072970817577</v>
      </c>
      <c r="CQ93">
        <f t="shared" si="64"/>
        <v>603.91480431828927</v>
      </c>
      <c r="CR93">
        <f t="shared" si="64"/>
        <v>477.90559575850659</v>
      </c>
      <c r="CS93">
        <f t="shared" si="64"/>
        <v>1994.5427100070888</v>
      </c>
      <c r="CT93">
        <f t="shared" si="64"/>
        <v>13.749312381852551</v>
      </c>
      <c r="CZ93" s="6"/>
      <c r="DA93">
        <f t="shared" si="65"/>
        <v>5.6454796683774178E-2</v>
      </c>
      <c r="DB93">
        <f t="shared" si="65"/>
        <v>0.17489143308330043</v>
      </c>
      <c r="DC93">
        <f t="shared" si="65"/>
        <v>0.14449269640742202</v>
      </c>
      <c r="DD93">
        <f t="shared" si="65"/>
        <v>0.61981839715752074</v>
      </c>
      <c r="DE93">
        <f t="shared" si="65"/>
        <v>4.3426766679826295E-3</v>
      </c>
      <c r="DF93">
        <f t="shared" si="65"/>
        <v>0</v>
      </c>
      <c r="DG93">
        <f t="shared" si="65"/>
        <v>0</v>
      </c>
      <c r="DH93">
        <f t="shared" si="65"/>
        <v>0</v>
      </c>
      <c r="DI93">
        <f t="shared" si="65"/>
        <v>0</v>
      </c>
      <c r="DJ93">
        <f t="shared" si="65"/>
        <v>0</v>
      </c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</row>
    <row r="94" spans="1:149" x14ac:dyDescent="0.3">
      <c r="A94" t="s">
        <v>510</v>
      </c>
      <c r="B94" t="s">
        <v>435</v>
      </c>
      <c r="C94" t="s">
        <v>435</v>
      </c>
      <c r="D94" s="6">
        <f t="shared" si="62"/>
        <v>1049.4401789042115</v>
      </c>
      <c r="E94" s="6">
        <f t="shared" si="62"/>
        <v>70.576858560178394</v>
      </c>
      <c r="F94" s="6">
        <f t="shared" si="62"/>
        <v>292.12009464764066</v>
      </c>
      <c r="G94" s="6">
        <f t="shared" si="62"/>
        <v>56.497584979292185</v>
      </c>
      <c r="H94" s="6">
        <f t="shared" si="62"/>
        <v>626.02886911405994</v>
      </c>
      <c r="I94" s="6">
        <f t="shared" si="62"/>
        <v>4.2167716030405824</v>
      </c>
      <c r="J94" s="6">
        <f t="shared" si="67"/>
        <v>0</v>
      </c>
      <c r="K94" s="6">
        <f t="shared" si="67"/>
        <v>0</v>
      </c>
      <c r="L94" s="6">
        <f t="shared" si="67"/>
        <v>0</v>
      </c>
      <c r="M94" s="6">
        <f t="shared" si="67"/>
        <v>0</v>
      </c>
      <c r="N94" s="6">
        <f t="shared" si="67"/>
        <v>0</v>
      </c>
      <c r="O94" s="6">
        <f t="shared" si="51"/>
        <v>6.7251911999283528E-2</v>
      </c>
      <c r="P94" s="6">
        <f t="shared" si="52"/>
        <v>0.27835802413498423</v>
      </c>
      <c r="Q94" s="6">
        <f t="shared" si="53"/>
        <v>5.3835927111429045E-2</v>
      </c>
      <c r="R94" s="6">
        <f t="shared" si="54"/>
        <v>0.59653602148884488</v>
      </c>
      <c r="S94" s="6">
        <f t="shared" si="55"/>
        <v>4.0181152654585675E-3</v>
      </c>
      <c r="T94" s="6">
        <f t="shared" si="56"/>
        <v>0</v>
      </c>
      <c r="U94" s="6">
        <f t="shared" si="57"/>
        <v>0</v>
      </c>
      <c r="V94" s="6">
        <f t="shared" si="58"/>
        <v>0</v>
      </c>
      <c r="W94" s="6">
        <f t="shared" si="59"/>
        <v>0</v>
      </c>
      <c r="X94" s="6">
        <f t="shared" si="60"/>
        <v>0</v>
      </c>
      <c r="Y94" s="7">
        <f t="shared" si="61"/>
        <v>0.59653602148884488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V94" s="6"/>
      <c r="AW94" s="6"/>
      <c r="AX94" s="6"/>
      <c r="AY94" s="6"/>
      <c r="AZ94" s="6"/>
      <c r="BA94" s="6"/>
      <c r="BD94" s="6"/>
      <c r="BE94">
        <v>6</v>
      </c>
      <c r="BF94" t="s">
        <v>441</v>
      </c>
      <c r="BG94">
        <f>SUMIFS('Pres Converted'!N$2:N$10000,'Pres Converted'!$E$2:$E$10000,$BF94,'Pres Converted'!$D$2:$D$10000,"ED",'Pres Converted'!$C$2:$C$10000,$BE94)</f>
        <v>6658</v>
      </c>
      <c r="BH94">
        <f>SUMIFS('Pres Converted'!I$2:I$10000,'Pres Converted'!$E$2:$E$10000,$BF94,'Pres Converted'!$D$2:$D$10000,"ED",'Pres Converted'!$C$2:$C$10000,$BE94)</f>
        <v>299</v>
      </c>
      <c r="BI94">
        <f>SUMIFS('Pres Converted'!J$2:J$10000,'Pres Converted'!$E$2:$E$10000,$BF94,'Pres Converted'!$D$2:$D$10000,"ED",'Pres Converted'!$C$2:$C$10000,$BE94)</f>
        <v>1066</v>
      </c>
      <c r="BJ94">
        <f>SUMIFS('Pres Converted'!K$2:K$10000,'Pres Converted'!$E$2:$E$10000,$BF94,'Pres Converted'!$D$2:$D$10000,"ED",'Pres Converted'!$C$2:$C$10000,$BE94)</f>
        <v>1211</v>
      </c>
      <c r="BK94">
        <f>SUMIFS('Pres Converted'!L$2:L$10000,'Pres Converted'!$E$2:$E$10000,$BF94,'Pres Converted'!$D$2:$D$10000,"ED",'Pres Converted'!$C$2:$C$10000,$BE94)</f>
        <v>4068</v>
      </c>
      <c r="BL94">
        <f>SUMIFS('Pres Converted'!M$2:M$10000,'Pres Converted'!$E$2:$E$10000,$BF94,'Pres Converted'!$D$2:$D$10000,"ED",'Pres Converted'!$C$2:$C$10000,$BE94)</f>
        <v>14</v>
      </c>
      <c r="BR94">
        <f>BG94/SUMIF('By HD'!$A$3:$A$42,$BE94,'By HD'!$B$3:$B$42)</f>
        <v>1</v>
      </c>
      <c r="BS94">
        <f>$BR94*SUMIF('By HD'!$A$3:$A$42,$BE94,'By HD'!W$3:W$42)</f>
        <v>1111</v>
      </c>
      <c r="BT94">
        <f>(DA94-SUMIF('By HD'!$A$3:$A$42,$BE94,'By HD'!M$3:M$42))*$BR94*SUMIF('By HD'!$A$3:$A$42,$BE94,'By HD'!$W$3:$W$42)+$BR94*SUMIF('By HD'!$A$3:$A$42,$BE94,'By HD'!X$3:X$42)</f>
        <v>82</v>
      </c>
      <c r="BU94">
        <f>(DB94-SUMIF('By HD'!$A$3:$A$42,$BE94,'By HD'!N$3:N$42))*$BR94*SUMIF('By HD'!$A$3:$A$42,$BE94,'By HD'!$W$3:$W$42)+$BR94*SUMIF('By HD'!$A$3:$A$42,$BE94,'By HD'!Y$3:Y$42)</f>
        <v>181</v>
      </c>
      <c r="BV94">
        <f>(DC94-SUMIF('By HD'!$A$3:$A$42,$BE94,'By HD'!O$3:O$42))*$BR94*SUMIF('By HD'!$A$3:$A$42,$BE94,'By HD'!$W$3:$W$42)+$BR94*SUMIF('By HD'!$A$3:$A$42,$BE94,'By HD'!Z$3:Z$42)</f>
        <v>142</v>
      </c>
      <c r="BW94">
        <f>(DD94-SUMIF('By HD'!$A$3:$A$42,$BE94,'By HD'!P$3:P$42))*$BR94*SUMIF('By HD'!$A$3:$A$42,$BE94,'By HD'!$W$3:$W$42)+$BR94*SUMIF('By HD'!$A$3:$A$42,$BE94,'By HD'!AA$3:AA$42)</f>
        <v>706</v>
      </c>
      <c r="BX94">
        <f>(DE94-SUMIF('By HD'!$A$3:$A$42,$BE94,'By HD'!Q$3:Q$42))*$BR94*SUMIF('By HD'!$A$3:$A$42,$BE94,'By HD'!$W$3:$W$42)+$BR94*SUMIF('By HD'!$A$3:$A$42,$BE94,'By HD'!AB$3:AB$42)</f>
        <v>0</v>
      </c>
      <c r="CD94">
        <f>$BR94*SUMIF('By HD'!$A$3:$A$42,$BE94,'By HD'!AR$3:AR$42)</f>
        <v>407</v>
      </c>
      <c r="CE94">
        <f>(DA94-SUMIF('By HD'!$A$3:$A$42,$BE94,'By HD'!M$3:M$42))*$BR94*SUMIF('By HD'!$A$3:$A$42,$BE94,'By HD'!$AR$3:$AR$42)+$BR94*SUMIF('By HD'!$A$3:$A$42,$BE94,'By HD'!AS$3:AS$42)</f>
        <v>21</v>
      </c>
      <c r="CF94">
        <f>(DB94-SUMIF('By HD'!$A$3:$A$42,$BE94,'By HD'!N$3:N$42))*$BR94*SUMIF('By HD'!$A$3:$A$42,$BE94,'By HD'!$AR$3:$AR$42)+$BR94*SUMIF('By HD'!$A$3:$A$42,$BE94,'By HD'!AT$3:AT$42)</f>
        <v>69</v>
      </c>
      <c r="CG94">
        <f>(DC94-SUMIF('By HD'!$A$3:$A$42,$BE94,'By HD'!O$3:O$42))*$BR94*SUMIF('By HD'!$A$3:$A$42,$BE94,'By HD'!$AR$3:$AR$42)+$BR94*SUMIF('By HD'!$A$3:$A$42,$BE94,'By HD'!AU$3:AU$42)</f>
        <v>82</v>
      </c>
      <c r="CH94">
        <f>(DD94-SUMIF('By HD'!$A$3:$A$42,$BE94,'By HD'!P$3:P$42))*$BR94*SUMIF('By HD'!$A$3:$A$42,$BE94,'By HD'!$AR$3:$AR$42)+$BR94*SUMIF('By HD'!$A$3:$A$42,$BE94,'By HD'!AV$3:AV$42)</f>
        <v>234</v>
      </c>
      <c r="CI94">
        <f>(DE94-SUMIF('By HD'!$A$3:$A$42,$BE94,'By HD'!Q$3:Q$42))*$BR94*SUMIF('By HD'!$A$3:$A$42,$BE94,'By HD'!$AR$3:$AR$42)+$BR94*SUMIF('By HD'!$A$3:$A$42,$BE94,'By HD'!AW$3:AW$42)</f>
        <v>1</v>
      </c>
      <c r="CO94">
        <f t="shared" si="66"/>
        <v>8176</v>
      </c>
      <c r="CP94">
        <f t="shared" si="66"/>
        <v>402</v>
      </c>
      <c r="CQ94">
        <f t="shared" si="64"/>
        <v>1316</v>
      </c>
      <c r="CR94">
        <f t="shared" si="64"/>
        <v>1435</v>
      </c>
      <c r="CS94">
        <f t="shared" si="64"/>
        <v>5008</v>
      </c>
      <c r="CT94">
        <f t="shared" si="64"/>
        <v>15</v>
      </c>
      <c r="CZ94" s="6"/>
      <c r="DA94">
        <f t="shared" ref="DA94:DJ119" si="68">BH94/$BG94</f>
        <v>4.4908380895163712E-2</v>
      </c>
      <c r="DB94">
        <f t="shared" si="68"/>
        <v>0.16010814058275757</v>
      </c>
      <c r="DC94">
        <f t="shared" si="68"/>
        <v>0.18188645238810452</v>
      </c>
      <c r="DD94">
        <f t="shared" si="68"/>
        <v>0.61099429258035443</v>
      </c>
      <c r="DE94">
        <f t="shared" ref="DE94:DE119" si="69">BL94/$BG94</f>
        <v>2.1027335536197055E-3</v>
      </c>
      <c r="DF94">
        <f t="shared" si="68"/>
        <v>0</v>
      </c>
      <c r="DG94">
        <f t="shared" si="68"/>
        <v>0</v>
      </c>
      <c r="DH94">
        <f t="shared" si="68"/>
        <v>0</v>
      </c>
      <c r="DI94">
        <f t="shared" si="68"/>
        <v>0</v>
      </c>
      <c r="DJ94">
        <f t="shared" si="68"/>
        <v>0</v>
      </c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</row>
    <row r="95" spans="1:149" x14ac:dyDescent="0.3">
      <c r="A95" t="s">
        <v>511</v>
      </c>
      <c r="B95" t="s">
        <v>68</v>
      </c>
      <c r="C95" t="s">
        <v>68</v>
      </c>
      <c r="D95" s="6">
        <f t="shared" si="62"/>
        <v>234.02985074626866</v>
      </c>
      <c r="E95" s="6">
        <f t="shared" si="62"/>
        <v>26.241850449246307</v>
      </c>
      <c r="F95" s="6">
        <f t="shared" si="62"/>
        <v>76.214895670899239</v>
      </c>
      <c r="G95" s="6">
        <f t="shared" si="62"/>
        <v>14.769139377738174</v>
      </c>
      <c r="H95" s="6">
        <f t="shared" si="62"/>
        <v>116.08012177916387</v>
      </c>
      <c r="I95" s="6">
        <f t="shared" si="62"/>
        <v>0.7238434692210588</v>
      </c>
      <c r="J95" s="6">
        <f t="shared" si="67"/>
        <v>0</v>
      </c>
      <c r="K95" s="6">
        <f t="shared" si="67"/>
        <v>0</v>
      </c>
      <c r="L95" s="6">
        <f t="shared" si="67"/>
        <v>0</v>
      </c>
      <c r="M95" s="6">
        <f t="shared" si="67"/>
        <v>0</v>
      </c>
      <c r="N95" s="6">
        <f t="shared" si="67"/>
        <v>0</v>
      </c>
      <c r="O95" s="6">
        <f t="shared" si="51"/>
        <v>0.11213035587369276</v>
      </c>
      <c r="P95" s="6">
        <f t="shared" si="52"/>
        <v>0.32566313838968425</v>
      </c>
      <c r="Q95" s="6">
        <f t="shared" si="53"/>
        <v>6.3107929739059793E-2</v>
      </c>
      <c r="R95" s="6">
        <f t="shared" si="54"/>
        <v>0.49600562239821294</v>
      </c>
      <c r="S95" s="6">
        <f t="shared" si="55"/>
        <v>3.0929535993501874E-3</v>
      </c>
      <c r="T95" s="6">
        <f t="shared" si="56"/>
        <v>0</v>
      </c>
      <c r="U95" s="6">
        <f t="shared" si="57"/>
        <v>0</v>
      </c>
      <c r="V95" s="6">
        <f t="shared" si="58"/>
        <v>0</v>
      </c>
      <c r="W95" s="6">
        <f t="shared" si="59"/>
        <v>0</v>
      </c>
      <c r="X95" s="6">
        <f t="shared" si="60"/>
        <v>0</v>
      </c>
      <c r="Y95" s="7">
        <f t="shared" si="61"/>
        <v>0.49600562239821294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V95" s="6"/>
      <c r="AW95" s="6"/>
      <c r="AX95" s="6"/>
      <c r="AY95" s="6"/>
      <c r="AZ95" s="6"/>
      <c r="BA95" s="6"/>
      <c r="BB95" s="6"/>
      <c r="BC95" s="3"/>
      <c r="BD95" s="6"/>
      <c r="BE95">
        <v>7</v>
      </c>
      <c r="BF95" t="s">
        <v>442</v>
      </c>
      <c r="BG95">
        <f>SUMIFS('Pres Converted'!N$2:N$10000,'Pres Converted'!$E$2:$E$10000,$BF95,'Pres Converted'!$D$2:$D$10000,"ED",'Pres Converted'!$C$2:$C$10000,$BE95)</f>
        <v>6918</v>
      </c>
      <c r="BH95">
        <f>SUMIFS('Pres Converted'!I$2:I$10000,'Pres Converted'!$E$2:$E$10000,$BF95,'Pres Converted'!$D$2:$D$10000,"ED",'Pres Converted'!$C$2:$C$10000,$BE95)</f>
        <v>533</v>
      </c>
      <c r="BI95">
        <f>SUMIFS('Pres Converted'!J$2:J$10000,'Pres Converted'!$E$2:$E$10000,$BF95,'Pres Converted'!$D$2:$D$10000,"ED",'Pres Converted'!$C$2:$C$10000,$BE95)</f>
        <v>2167</v>
      </c>
      <c r="BJ95">
        <f>SUMIFS('Pres Converted'!K$2:K$10000,'Pres Converted'!$E$2:$E$10000,$BF95,'Pres Converted'!$D$2:$D$10000,"ED",'Pres Converted'!$C$2:$C$10000,$BE95)</f>
        <v>625</v>
      </c>
      <c r="BK95">
        <f>SUMIFS('Pres Converted'!L$2:L$10000,'Pres Converted'!$E$2:$E$10000,$BF95,'Pres Converted'!$D$2:$D$10000,"ED",'Pres Converted'!$C$2:$C$10000,$BE95)</f>
        <v>3547</v>
      </c>
      <c r="BL95">
        <f>SUMIFS('Pres Converted'!M$2:M$10000,'Pres Converted'!$E$2:$E$10000,$BF95,'Pres Converted'!$D$2:$D$10000,"ED",'Pres Converted'!$C$2:$C$10000,$BE95)</f>
        <v>46</v>
      </c>
      <c r="BR95">
        <f>BG95/SUMIF('By HD'!$A$3:$A$42,$BE95,'By HD'!$B$3:$B$42)</f>
        <v>1</v>
      </c>
      <c r="BS95">
        <f>$BR95*SUMIF('By HD'!$A$3:$A$42,$BE95,'By HD'!W$3:W$42)</f>
        <v>1101</v>
      </c>
      <c r="BT95">
        <f>(DA95-SUMIF('By HD'!$A$3:$A$42,$BE95,'By HD'!M$3:M$42))*$BR95*SUMIF('By HD'!$A$3:$A$42,$BE95,'By HD'!$W$3:$W$42)+$BR95*SUMIF('By HD'!$A$3:$A$42,$BE95,'By HD'!X$3:X$42)</f>
        <v>107</v>
      </c>
      <c r="BU95">
        <f>(DB95-SUMIF('By HD'!$A$3:$A$42,$BE95,'By HD'!N$3:N$42))*$BR95*SUMIF('By HD'!$A$3:$A$42,$BE95,'By HD'!$W$3:$W$42)+$BR95*SUMIF('By HD'!$A$3:$A$42,$BE95,'By HD'!Y$3:Y$42)</f>
        <v>297</v>
      </c>
      <c r="BV95">
        <f>(DC95-SUMIF('By HD'!$A$3:$A$42,$BE95,'By HD'!O$3:O$42))*$BR95*SUMIF('By HD'!$A$3:$A$42,$BE95,'By HD'!$W$3:$W$42)+$BR95*SUMIF('By HD'!$A$3:$A$42,$BE95,'By HD'!Z$3:Z$42)</f>
        <v>76</v>
      </c>
      <c r="BW95">
        <f>(DD95-SUMIF('By HD'!$A$3:$A$42,$BE95,'By HD'!P$3:P$42))*$BR95*SUMIF('By HD'!$A$3:$A$42,$BE95,'By HD'!$W$3:$W$42)+$BR95*SUMIF('By HD'!$A$3:$A$42,$BE95,'By HD'!AA$3:AA$42)</f>
        <v>616</v>
      </c>
      <c r="BX95">
        <f>(DE95-SUMIF('By HD'!$A$3:$A$42,$BE95,'By HD'!Q$3:Q$42))*$BR95*SUMIF('By HD'!$A$3:$A$42,$BE95,'By HD'!$W$3:$W$42)+$BR95*SUMIF('By HD'!$A$3:$A$42,$BE95,'By HD'!AB$3:AB$42)</f>
        <v>5</v>
      </c>
      <c r="CD95">
        <f>$BR95*SUMIF('By HD'!$A$3:$A$42,$BE95,'By HD'!AR$3:AR$42)</f>
        <v>408</v>
      </c>
      <c r="CE95">
        <f>(DA95-SUMIF('By HD'!$A$3:$A$42,$BE95,'By HD'!M$3:M$42))*$BR95*SUMIF('By HD'!$A$3:$A$42,$BE95,'By HD'!$AR$3:$AR$42)+$BR95*SUMIF('By HD'!$A$3:$A$42,$BE95,'By HD'!AS$3:AS$42)</f>
        <v>36</v>
      </c>
      <c r="CF95">
        <f>(DB95-SUMIF('By HD'!$A$3:$A$42,$BE95,'By HD'!N$3:N$42))*$BR95*SUMIF('By HD'!$A$3:$A$42,$BE95,'By HD'!$AR$3:$AR$42)+$BR95*SUMIF('By HD'!$A$3:$A$42,$BE95,'By HD'!AT$3:AT$42)</f>
        <v>156</v>
      </c>
      <c r="CG95">
        <f>(DC95-SUMIF('By HD'!$A$3:$A$42,$BE95,'By HD'!O$3:O$42))*$BR95*SUMIF('By HD'!$A$3:$A$42,$BE95,'By HD'!$AR$3:$AR$42)+$BR95*SUMIF('By HD'!$A$3:$A$42,$BE95,'By HD'!AU$3:AU$42)</f>
        <v>67</v>
      </c>
      <c r="CH95">
        <f>(DD95-SUMIF('By HD'!$A$3:$A$42,$BE95,'By HD'!P$3:P$42))*$BR95*SUMIF('By HD'!$A$3:$A$42,$BE95,'By HD'!$AR$3:$AR$42)+$BR95*SUMIF('By HD'!$A$3:$A$42,$BE95,'By HD'!AV$3:AV$42)</f>
        <v>148</v>
      </c>
      <c r="CI95">
        <f>(DE95-SUMIF('By HD'!$A$3:$A$42,$BE95,'By HD'!Q$3:Q$42))*$BR95*SUMIF('By HD'!$A$3:$A$42,$BE95,'By HD'!$AR$3:$AR$42)+$BR95*SUMIF('By HD'!$A$3:$A$42,$BE95,'By HD'!AW$3:AW$42)</f>
        <v>1</v>
      </c>
      <c r="CO95">
        <f t="shared" si="66"/>
        <v>8427</v>
      </c>
      <c r="CP95">
        <f t="shared" si="66"/>
        <v>676</v>
      </c>
      <c r="CQ95">
        <f t="shared" si="64"/>
        <v>2620</v>
      </c>
      <c r="CR95">
        <f t="shared" si="64"/>
        <v>768</v>
      </c>
      <c r="CS95">
        <f t="shared" si="64"/>
        <v>4311</v>
      </c>
      <c r="CT95">
        <f t="shared" si="64"/>
        <v>52</v>
      </c>
      <c r="CZ95" s="6"/>
      <c r="DA95">
        <f t="shared" si="68"/>
        <v>7.7045388840705401E-2</v>
      </c>
      <c r="DB95">
        <f t="shared" si="68"/>
        <v>0.31324082104654527</v>
      </c>
      <c r="DC95">
        <f t="shared" si="68"/>
        <v>9.0344030066493206E-2</v>
      </c>
      <c r="DD95">
        <f t="shared" si="68"/>
        <v>0.51272043943336221</v>
      </c>
      <c r="DE95">
        <f t="shared" si="69"/>
        <v>6.6493206128938999E-3</v>
      </c>
      <c r="DF95">
        <f t="shared" si="68"/>
        <v>0</v>
      </c>
      <c r="DG95">
        <f t="shared" si="68"/>
        <v>0</v>
      </c>
      <c r="DH95">
        <f t="shared" si="68"/>
        <v>0</v>
      </c>
      <c r="DI95">
        <f t="shared" si="68"/>
        <v>0</v>
      </c>
      <c r="DJ95">
        <f t="shared" si="68"/>
        <v>0</v>
      </c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</row>
    <row r="96" spans="1:149" x14ac:dyDescent="0.3">
      <c r="A96" t="s">
        <v>512</v>
      </c>
      <c r="B96" t="s">
        <v>513</v>
      </c>
      <c r="C96" t="s">
        <v>450</v>
      </c>
      <c r="D96" s="6">
        <f t="shared" si="62"/>
        <v>2443.1070219142234</v>
      </c>
      <c r="E96" s="6">
        <f t="shared" si="62"/>
        <v>203.17783362586513</v>
      </c>
      <c r="F96" s="6">
        <f t="shared" si="62"/>
        <v>1069.4723468178856</v>
      </c>
      <c r="G96" s="6">
        <f t="shared" si="62"/>
        <v>220.50048241883664</v>
      </c>
      <c r="H96" s="6">
        <f t="shared" si="62"/>
        <v>942.65250921450968</v>
      </c>
      <c r="I96" s="6">
        <f t="shared" si="62"/>
        <v>7.3038498371264833</v>
      </c>
      <c r="J96" s="6">
        <f t="shared" si="67"/>
        <v>0</v>
      </c>
      <c r="K96" s="6">
        <f t="shared" si="67"/>
        <v>0</v>
      </c>
      <c r="L96" s="6">
        <f t="shared" si="67"/>
        <v>0</v>
      </c>
      <c r="M96" s="6">
        <f t="shared" si="67"/>
        <v>0</v>
      </c>
      <c r="N96" s="6">
        <f t="shared" si="67"/>
        <v>0</v>
      </c>
      <c r="O96" s="6">
        <f t="shared" si="51"/>
        <v>8.316370580715339E-2</v>
      </c>
      <c r="P96" s="6">
        <f t="shared" si="52"/>
        <v>0.43775092012953759</v>
      </c>
      <c r="Q96" s="6">
        <f t="shared" si="53"/>
        <v>9.0254123311417633E-2</v>
      </c>
      <c r="R96" s="6">
        <f t="shared" si="54"/>
        <v>0.38584167650417645</v>
      </c>
      <c r="S96" s="6">
        <f t="shared" si="55"/>
        <v>2.9895742477150144E-3</v>
      </c>
      <c r="T96" s="6">
        <f t="shared" si="56"/>
        <v>0</v>
      </c>
      <c r="U96" s="6">
        <f t="shared" si="57"/>
        <v>0</v>
      </c>
      <c r="V96" s="6">
        <f t="shared" si="58"/>
        <v>0</v>
      </c>
      <c r="W96" s="6">
        <f t="shared" si="59"/>
        <v>0</v>
      </c>
      <c r="X96" s="6">
        <f t="shared" si="60"/>
        <v>0</v>
      </c>
      <c r="Y96" s="7">
        <f t="shared" si="61"/>
        <v>2.4377509201295378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V96" s="6"/>
      <c r="AW96" s="6"/>
      <c r="AX96" s="6"/>
      <c r="AY96" s="6"/>
      <c r="AZ96" s="6"/>
      <c r="BA96" s="6"/>
      <c r="BD96" s="6"/>
      <c r="BE96">
        <v>8</v>
      </c>
      <c r="BF96" t="s">
        <v>442</v>
      </c>
      <c r="BG96">
        <f>SUMIFS('Pres Converted'!N$2:N$10000,'Pres Converted'!$E$2:$E$10000,$BF96,'Pres Converted'!$D$2:$D$10000,"ED",'Pres Converted'!$C$2:$C$10000,$BE96)</f>
        <v>10748</v>
      </c>
      <c r="BH96">
        <f>SUMIFS('Pres Converted'!I$2:I$10000,'Pres Converted'!$E$2:$E$10000,$BF96,'Pres Converted'!$D$2:$D$10000,"ED",'Pres Converted'!$C$2:$C$10000,$BE96)</f>
        <v>589</v>
      </c>
      <c r="BI96">
        <f>SUMIFS('Pres Converted'!J$2:J$10000,'Pres Converted'!$E$2:$E$10000,$BF96,'Pres Converted'!$D$2:$D$10000,"ED",'Pres Converted'!$C$2:$C$10000,$BE96)</f>
        <v>2439</v>
      </c>
      <c r="BJ96">
        <f>SUMIFS('Pres Converted'!K$2:K$10000,'Pres Converted'!$E$2:$E$10000,$BF96,'Pres Converted'!$D$2:$D$10000,"ED",'Pres Converted'!$C$2:$C$10000,$BE96)</f>
        <v>1265</v>
      </c>
      <c r="BK96">
        <f>SUMIFS('Pres Converted'!L$2:L$10000,'Pres Converted'!$E$2:$E$10000,$BF96,'Pres Converted'!$D$2:$D$10000,"ED",'Pres Converted'!$C$2:$C$10000,$BE96)</f>
        <v>6371</v>
      </c>
      <c r="BL96">
        <f>SUMIFS('Pres Converted'!M$2:M$10000,'Pres Converted'!$E$2:$E$10000,$BF96,'Pres Converted'!$D$2:$D$10000,"ED",'Pres Converted'!$C$2:$C$10000,$BE96)</f>
        <v>84</v>
      </c>
      <c r="BR96">
        <f>BG96/SUMIF('By HD'!$A$3:$A$42,$BE96,'By HD'!$B$3:$B$42)</f>
        <v>1</v>
      </c>
      <c r="BS96">
        <f>$BR96*SUMIF('By HD'!$A$3:$A$42,$BE96,'By HD'!W$3:W$42)</f>
        <v>1320</v>
      </c>
      <c r="BT96">
        <f>(DA96-SUMIF('By HD'!$A$3:$A$42,$BE96,'By HD'!M$3:M$42))*$BR96*SUMIF('By HD'!$A$3:$A$42,$BE96,'By HD'!$W$3:$W$42)+$BR96*SUMIF('By HD'!$A$3:$A$42,$BE96,'By HD'!X$3:X$42)</f>
        <v>110</v>
      </c>
      <c r="BU96">
        <f>(DB96-SUMIF('By HD'!$A$3:$A$42,$BE96,'By HD'!N$3:N$42))*$BR96*SUMIF('By HD'!$A$3:$A$42,$BE96,'By HD'!$W$3:$W$42)+$BR96*SUMIF('By HD'!$A$3:$A$42,$BE96,'By HD'!Y$3:Y$42)</f>
        <v>273</v>
      </c>
      <c r="BV96">
        <f>(DC96-SUMIF('By HD'!$A$3:$A$42,$BE96,'By HD'!O$3:O$42))*$BR96*SUMIF('By HD'!$A$3:$A$42,$BE96,'By HD'!$W$3:$W$42)+$BR96*SUMIF('By HD'!$A$3:$A$42,$BE96,'By HD'!Z$3:Z$42)</f>
        <v>121</v>
      </c>
      <c r="BW96">
        <f>(DD96-SUMIF('By HD'!$A$3:$A$42,$BE96,'By HD'!P$3:P$42))*$BR96*SUMIF('By HD'!$A$3:$A$42,$BE96,'By HD'!$W$3:$W$42)+$BR96*SUMIF('By HD'!$A$3:$A$42,$BE96,'By HD'!AA$3:AA$42)</f>
        <v>808</v>
      </c>
      <c r="BX96">
        <f>(DE96-SUMIF('By HD'!$A$3:$A$42,$BE96,'By HD'!Q$3:Q$42))*$BR96*SUMIF('By HD'!$A$3:$A$42,$BE96,'By HD'!$W$3:$W$42)+$BR96*SUMIF('By HD'!$A$3:$A$42,$BE96,'By HD'!AB$3:AB$42)</f>
        <v>8</v>
      </c>
      <c r="CD96">
        <f>$BR96*SUMIF('By HD'!$A$3:$A$42,$BE96,'By HD'!AR$3:AR$42)</f>
        <v>537</v>
      </c>
      <c r="CE96">
        <f>(DA96-SUMIF('By HD'!$A$3:$A$42,$BE96,'By HD'!M$3:M$42))*$BR96*SUMIF('By HD'!$A$3:$A$42,$BE96,'By HD'!$AR$3:$AR$42)+$BR96*SUMIF('By HD'!$A$3:$A$42,$BE96,'By HD'!AS$3:AS$42)</f>
        <v>38</v>
      </c>
      <c r="CF96">
        <f>(DB96-SUMIF('By HD'!$A$3:$A$42,$BE96,'By HD'!N$3:N$42))*$BR96*SUMIF('By HD'!$A$3:$A$42,$BE96,'By HD'!$AR$3:$AR$42)+$BR96*SUMIF('By HD'!$A$3:$A$42,$BE96,'By HD'!AT$3:AT$42)</f>
        <v>148</v>
      </c>
      <c r="CG96">
        <f>(DC96-SUMIF('By HD'!$A$3:$A$42,$BE96,'By HD'!O$3:O$42))*$BR96*SUMIF('By HD'!$A$3:$A$42,$BE96,'By HD'!$AR$3:$AR$42)+$BR96*SUMIF('By HD'!$A$3:$A$42,$BE96,'By HD'!AU$3:AU$42)</f>
        <v>98</v>
      </c>
      <c r="CH96">
        <f>(DD96-SUMIF('By HD'!$A$3:$A$42,$BE96,'By HD'!P$3:P$42))*$BR96*SUMIF('By HD'!$A$3:$A$42,$BE96,'By HD'!$AR$3:$AR$42)+$BR96*SUMIF('By HD'!$A$3:$A$42,$BE96,'By HD'!AV$3:AV$42)</f>
        <v>253</v>
      </c>
      <c r="CI96">
        <f>(DE96-SUMIF('By HD'!$A$3:$A$42,$BE96,'By HD'!Q$3:Q$42))*$BR96*SUMIF('By HD'!$A$3:$A$42,$BE96,'By HD'!$AR$3:$AR$42)+$BR96*SUMIF('By HD'!$A$3:$A$42,$BE96,'By HD'!AW$3:AW$42)</f>
        <v>0</v>
      </c>
      <c r="CO96">
        <f t="shared" si="66"/>
        <v>12605</v>
      </c>
      <c r="CP96">
        <f t="shared" si="66"/>
        <v>737</v>
      </c>
      <c r="CQ96">
        <f t="shared" si="64"/>
        <v>2860</v>
      </c>
      <c r="CR96">
        <f t="shared" si="64"/>
        <v>1484</v>
      </c>
      <c r="CS96">
        <f t="shared" si="64"/>
        <v>7432</v>
      </c>
      <c r="CT96">
        <f t="shared" si="64"/>
        <v>92</v>
      </c>
      <c r="CZ96" s="6"/>
      <c r="DA96">
        <f t="shared" si="68"/>
        <v>5.4800893189430593E-2</v>
      </c>
      <c r="DB96">
        <f t="shared" si="68"/>
        <v>0.22692593970971345</v>
      </c>
      <c r="DC96">
        <f t="shared" si="68"/>
        <v>0.1176963155935988</v>
      </c>
      <c r="DD96">
        <f t="shared" si="68"/>
        <v>0.59276144398957942</v>
      </c>
      <c r="DE96">
        <f t="shared" si="69"/>
        <v>7.8154075176777079E-3</v>
      </c>
      <c r="DF96">
        <f t="shared" si="68"/>
        <v>0</v>
      </c>
      <c r="DG96">
        <f t="shared" si="68"/>
        <v>0</v>
      </c>
      <c r="DH96">
        <f t="shared" si="68"/>
        <v>0</v>
      </c>
      <c r="DI96">
        <f t="shared" si="68"/>
        <v>0</v>
      </c>
      <c r="DJ96">
        <f t="shared" si="68"/>
        <v>0</v>
      </c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</row>
    <row r="97" spans="2:149" x14ac:dyDescent="0.3">
      <c r="B97" t="s">
        <v>40</v>
      </c>
      <c r="D97" s="6">
        <f>SUM(D68:D96)</f>
        <v>158444.99999999997</v>
      </c>
      <c r="E97" s="6">
        <f t="shared" ref="E97:N97" si="70">SUM(E68:E96)</f>
        <v>11154.999999999995</v>
      </c>
      <c r="F97" s="6">
        <f t="shared" si="70"/>
        <v>41841.999999999985</v>
      </c>
      <c r="G97" s="6">
        <f t="shared" si="70"/>
        <v>18479.000000000004</v>
      </c>
      <c r="H97" s="6">
        <f t="shared" si="70"/>
        <v>86111.999999999971</v>
      </c>
      <c r="I97" s="6">
        <f t="shared" si="70"/>
        <v>856.99999999999977</v>
      </c>
      <c r="J97" s="6">
        <f t="shared" si="70"/>
        <v>0</v>
      </c>
      <c r="K97" s="6">
        <f t="shared" si="70"/>
        <v>0</v>
      </c>
      <c r="L97" s="6">
        <f t="shared" si="70"/>
        <v>0</v>
      </c>
      <c r="M97" s="6">
        <f t="shared" si="70"/>
        <v>0</v>
      </c>
      <c r="N97" s="6">
        <f t="shared" si="70"/>
        <v>0</v>
      </c>
      <c r="O97" s="6">
        <f t="shared" si="51"/>
        <v>7.0402978951686679E-2</v>
      </c>
      <c r="P97" s="6">
        <f t="shared" si="52"/>
        <v>0.2640790179557575</v>
      </c>
      <c r="Q97" s="6">
        <f t="shared" si="53"/>
        <v>0.11662722080217114</v>
      </c>
      <c r="R97" s="6">
        <f t="shared" si="54"/>
        <v>0.54348196535075255</v>
      </c>
      <c r="S97" s="6">
        <f t="shared" si="55"/>
        <v>5.4088169396320487E-3</v>
      </c>
      <c r="T97" s="6">
        <f t="shared" si="56"/>
        <v>0</v>
      </c>
      <c r="U97" s="6">
        <f t="shared" si="57"/>
        <v>0</v>
      </c>
      <c r="V97" s="6">
        <f t="shared" si="58"/>
        <v>0</v>
      </c>
      <c r="W97" s="6">
        <f t="shared" si="59"/>
        <v>0</v>
      </c>
      <c r="X97" s="6">
        <f t="shared" si="60"/>
        <v>0</v>
      </c>
      <c r="Y97" s="7">
        <f t="shared" si="61"/>
        <v>0.54348196535075255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V97" s="6"/>
      <c r="AW97" s="6"/>
      <c r="AX97" s="6"/>
      <c r="AY97" s="6"/>
      <c r="AZ97" s="6"/>
      <c r="BA97" s="6"/>
      <c r="BD97" s="6"/>
      <c r="BE97">
        <v>9</v>
      </c>
      <c r="BF97" t="s">
        <v>442</v>
      </c>
      <c r="BG97">
        <f>SUMIFS('Pres Converted'!N$2:N$10000,'Pres Converted'!$E$2:$E$10000,$BF97,'Pres Converted'!$D$2:$D$10000,"ED",'Pres Converted'!$C$2:$C$10000,$BE97)</f>
        <v>3796</v>
      </c>
      <c r="BH97">
        <f>SUMIFS('Pres Converted'!I$2:I$10000,'Pres Converted'!$E$2:$E$10000,$BF97,'Pres Converted'!$D$2:$D$10000,"ED",'Pres Converted'!$C$2:$C$10000,$BE97)</f>
        <v>283</v>
      </c>
      <c r="BI97">
        <f>SUMIFS('Pres Converted'!J$2:J$10000,'Pres Converted'!$E$2:$E$10000,$BF97,'Pres Converted'!$D$2:$D$10000,"ED",'Pres Converted'!$C$2:$C$10000,$BE97)</f>
        <v>993</v>
      </c>
      <c r="BJ97">
        <f>SUMIFS('Pres Converted'!K$2:K$10000,'Pres Converted'!$E$2:$E$10000,$BF97,'Pres Converted'!$D$2:$D$10000,"ED",'Pres Converted'!$C$2:$C$10000,$BE97)</f>
        <v>514</v>
      </c>
      <c r="BK97">
        <f>SUMIFS('Pres Converted'!L$2:L$10000,'Pres Converted'!$E$2:$E$10000,$BF97,'Pres Converted'!$D$2:$D$10000,"ED",'Pres Converted'!$C$2:$C$10000,$BE97)</f>
        <v>1986</v>
      </c>
      <c r="BL97">
        <f>SUMIFS('Pres Converted'!M$2:M$10000,'Pres Converted'!$E$2:$E$10000,$BF97,'Pres Converted'!$D$2:$D$10000,"ED",'Pres Converted'!$C$2:$C$10000,$BE97)</f>
        <v>20</v>
      </c>
      <c r="BR97">
        <f>BG97/SUMIF('By HD'!$A$3:$A$42,$BE97,'By HD'!$B$3:$B$42)</f>
        <v>1</v>
      </c>
      <c r="BS97">
        <f>$BR97*SUMIF('By HD'!$A$3:$A$42,$BE97,'By HD'!W$3:W$42)</f>
        <v>478</v>
      </c>
      <c r="BT97">
        <f>(DA97-SUMIF('By HD'!$A$3:$A$42,$BE97,'By HD'!M$3:M$42))*$BR97*SUMIF('By HD'!$A$3:$A$42,$BE97,'By HD'!$W$3:$W$42)+$BR97*SUMIF('By HD'!$A$3:$A$42,$BE97,'By HD'!X$3:X$42)</f>
        <v>40</v>
      </c>
      <c r="BU97">
        <f>(DB97-SUMIF('By HD'!$A$3:$A$42,$BE97,'By HD'!N$3:N$42))*$BR97*SUMIF('By HD'!$A$3:$A$42,$BE97,'By HD'!$W$3:$W$42)+$BR97*SUMIF('By HD'!$A$3:$A$42,$BE97,'By HD'!Y$3:Y$42)</f>
        <v>113</v>
      </c>
      <c r="BV97">
        <f>(DC97-SUMIF('By HD'!$A$3:$A$42,$BE97,'By HD'!O$3:O$42))*$BR97*SUMIF('By HD'!$A$3:$A$42,$BE97,'By HD'!$W$3:$W$42)+$BR97*SUMIF('By HD'!$A$3:$A$42,$BE97,'By HD'!Z$3:Z$42)</f>
        <v>58</v>
      </c>
      <c r="BW97">
        <f>(DD97-SUMIF('By HD'!$A$3:$A$42,$BE97,'By HD'!P$3:P$42))*$BR97*SUMIF('By HD'!$A$3:$A$42,$BE97,'By HD'!$W$3:$W$42)+$BR97*SUMIF('By HD'!$A$3:$A$42,$BE97,'By HD'!AA$3:AA$42)</f>
        <v>264</v>
      </c>
      <c r="BX97">
        <f>(DE97-SUMIF('By HD'!$A$3:$A$42,$BE97,'By HD'!Q$3:Q$42))*$BR97*SUMIF('By HD'!$A$3:$A$42,$BE97,'By HD'!$W$3:$W$42)+$BR97*SUMIF('By HD'!$A$3:$A$42,$BE97,'By HD'!AB$3:AB$42)</f>
        <v>3</v>
      </c>
      <c r="CD97">
        <f>$BR97*SUMIF('By HD'!$A$3:$A$42,$BE97,'By HD'!AR$3:AR$42)</f>
        <v>247</v>
      </c>
      <c r="CE97">
        <f>(DA97-SUMIF('By HD'!$A$3:$A$42,$BE97,'By HD'!M$3:M$42))*$BR97*SUMIF('By HD'!$A$3:$A$42,$BE97,'By HD'!$AR$3:$AR$42)+$BR97*SUMIF('By HD'!$A$3:$A$42,$BE97,'By HD'!AS$3:AS$42)</f>
        <v>19</v>
      </c>
      <c r="CF97">
        <f>(DB97-SUMIF('By HD'!$A$3:$A$42,$BE97,'By HD'!N$3:N$42))*$BR97*SUMIF('By HD'!$A$3:$A$42,$BE97,'By HD'!$AR$3:$AR$42)+$BR97*SUMIF('By HD'!$A$3:$A$42,$BE97,'By HD'!AT$3:AT$42)</f>
        <v>58</v>
      </c>
      <c r="CG97">
        <f>(DC97-SUMIF('By HD'!$A$3:$A$42,$BE97,'By HD'!O$3:O$42))*$BR97*SUMIF('By HD'!$A$3:$A$42,$BE97,'By HD'!$AR$3:$AR$42)+$BR97*SUMIF('By HD'!$A$3:$A$42,$BE97,'By HD'!AU$3:AU$42)</f>
        <v>55</v>
      </c>
      <c r="CH97">
        <f>(DD97-SUMIF('By HD'!$A$3:$A$42,$BE97,'By HD'!P$3:P$42))*$BR97*SUMIF('By HD'!$A$3:$A$42,$BE97,'By HD'!$AR$3:$AR$42)+$BR97*SUMIF('By HD'!$A$3:$A$42,$BE97,'By HD'!AV$3:AV$42)</f>
        <v>113</v>
      </c>
      <c r="CI97">
        <f>(DE97-SUMIF('By HD'!$A$3:$A$42,$BE97,'By HD'!Q$3:Q$42))*$BR97*SUMIF('By HD'!$A$3:$A$42,$BE97,'By HD'!$AR$3:$AR$42)+$BR97*SUMIF('By HD'!$A$3:$A$42,$BE97,'By HD'!AW$3:AW$42)</f>
        <v>2</v>
      </c>
      <c r="CO97">
        <f t="shared" si="66"/>
        <v>4521</v>
      </c>
      <c r="CP97">
        <f t="shared" si="66"/>
        <v>342</v>
      </c>
      <c r="CQ97">
        <f t="shared" si="64"/>
        <v>1164</v>
      </c>
      <c r="CR97">
        <f t="shared" si="64"/>
        <v>627</v>
      </c>
      <c r="CS97">
        <f t="shared" si="64"/>
        <v>2363</v>
      </c>
      <c r="CT97">
        <f t="shared" si="64"/>
        <v>25</v>
      </c>
      <c r="CZ97" s="6"/>
      <c r="DA97">
        <f t="shared" si="68"/>
        <v>7.455216016859853E-2</v>
      </c>
      <c r="DB97">
        <f t="shared" si="68"/>
        <v>0.26159114857744997</v>
      </c>
      <c r="DC97">
        <f t="shared" si="68"/>
        <v>0.13540569020021076</v>
      </c>
      <c r="DD97">
        <f t="shared" si="68"/>
        <v>0.52318229715489994</v>
      </c>
      <c r="DE97">
        <f t="shared" si="69"/>
        <v>5.268703898840885E-3</v>
      </c>
      <c r="DF97">
        <f t="shared" si="68"/>
        <v>0</v>
      </c>
      <c r="DG97">
        <f t="shared" si="68"/>
        <v>0</v>
      </c>
      <c r="DH97">
        <f t="shared" si="68"/>
        <v>0</v>
      </c>
      <c r="DI97">
        <f t="shared" si="68"/>
        <v>0</v>
      </c>
      <c r="DJ97">
        <f t="shared" si="68"/>
        <v>0</v>
      </c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</row>
    <row r="98" spans="2:149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V98" s="6"/>
      <c r="AW98" s="6"/>
      <c r="AX98" s="6"/>
      <c r="AY98" s="6"/>
      <c r="AZ98" s="6"/>
      <c r="BA98" s="6"/>
      <c r="BD98" s="6"/>
      <c r="BE98">
        <v>10</v>
      </c>
      <c r="BF98" t="s">
        <v>442</v>
      </c>
      <c r="BG98">
        <f>SUMIFS('Pres Converted'!N$2:N$10000,'Pres Converted'!$E$2:$E$10000,$BF98,'Pres Converted'!$D$2:$D$10000,"ED",'Pres Converted'!$C$2:$C$10000,$BE98)</f>
        <v>10599</v>
      </c>
      <c r="BH98">
        <f>SUMIFS('Pres Converted'!I$2:I$10000,'Pres Converted'!$E$2:$E$10000,$BF98,'Pres Converted'!$D$2:$D$10000,"ED",'Pres Converted'!$C$2:$C$10000,$BE98)</f>
        <v>706</v>
      </c>
      <c r="BI98">
        <f>SUMIFS('Pres Converted'!J$2:J$10000,'Pres Converted'!$E$2:$E$10000,$BF98,'Pres Converted'!$D$2:$D$10000,"ED",'Pres Converted'!$C$2:$C$10000,$BE98)</f>
        <v>2383</v>
      </c>
      <c r="BJ98">
        <f>SUMIFS('Pres Converted'!K$2:K$10000,'Pres Converted'!$E$2:$E$10000,$BF98,'Pres Converted'!$D$2:$D$10000,"ED",'Pres Converted'!$C$2:$C$10000,$BE98)</f>
        <v>926</v>
      </c>
      <c r="BK98">
        <f>SUMIFS('Pres Converted'!L$2:L$10000,'Pres Converted'!$E$2:$E$10000,$BF98,'Pres Converted'!$D$2:$D$10000,"ED",'Pres Converted'!$C$2:$C$10000,$BE98)</f>
        <v>6550</v>
      </c>
      <c r="BL98">
        <f>SUMIFS('Pres Converted'!M$2:M$10000,'Pres Converted'!$E$2:$E$10000,$BF98,'Pres Converted'!$D$2:$D$10000,"ED",'Pres Converted'!$C$2:$C$10000,$BE98)</f>
        <v>34</v>
      </c>
      <c r="BR98">
        <f>BG98/SUMIF('By HD'!$A$3:$A$42,$BE98,'By HD'!$B$3:$B$42)</f>
        <v>1</v>
      </c>
      <c r="BS98">
        <f>$BR98*SUMIF('By HD'!$A$3:$A$42,$BE98,'By HD'!W$3:W$42)</f>
        <v>1442</v>
      </c>
      <c r="BT98">
        <f>(DA98-SUMIF('By HD'!$A$3:$A$42,$BE98,'By HD'!M$3:M$42))*$BR98*SUMIF('By HD'!$A$3:$A$42,$BE98,'By HD'!$W$3:$W$42)+$BR98*SUMIF('By HD'!$A$3:$A$42,$BE98,'By HD'!X$3:X$42)</f>
        <v>114</v>
      </c>
      <c r="BU98">
        <f>(DB98-SUMIF('By HD'!$A$3:$A$42,$BE98,'By HD'!N$3:N$42))*$BR98*SUMIF('By HD'!$A$3:$A$42,$BE98,'By HD'!$W$3:$W$42)+$BR98*SUMIF('By HD'!$A$3:$A$42,$BE98,'By HD'!Y$3:Y$42)</f>
        <v>303</v>
      </c>
      <c r="BV98">
        <f>(DC98-SUMIF('By HD'!$A$3:$A$42,$BE98,'By HD'!O$3:O$42))*$BR98*SUMIF('By HD'!$A$3:$A$42,$BE98,'By HD'!$W$3:$W$42)+$BR98*SUMIF('By HD'!$A$3:$A$42,$BE98,'By HD'!Z$3:Z$42)</f>
        <v>93</v>
      </c>
      <c r="BW98">
        <f>(DD98-SUMIF('By HD'!$A$3:$A$42,$BE98,'By HD'!P$3:P$42))*$BR98*SUMIF('By HD'!$A$3:$A$42,$BE98,'By HD'!$W$3:$W$42)+$BR98*SUMIF('By HD'!$A$3:$A$42,$BE98,'By HD'!AA$3:AA$42)</f>
        <v>928</v>
      </c>
      <c r="BX98">
        <f>(DE98-SUMIF('By HD'!$A$3:$A$42,$BE98,'By HD'!Q$3:Q$42))*$BR98*SUMIF('By HD'!$A$3:$A$42,$BE98,'By HD'!$W$3:$W$42)+$BR98*SUMIF('By HD'!$A$3:$A$42,$BE98,'By HD'!AB$3:AB$42)</f>
        <v>4</v>
      </c>
      <c r="CD98">
        <f>$BR98*SUMIF('By HD'!$A$3:$A$42,$BE98,'By HD'!AR$3:AR$42)</f>
        <v>347</v>
      </c>
      <c r="CE98">
        <f>(DA98-SUMIF('By HD'!$A$3:$A$42,$BE98,'By HD'!M$3:M$42))*$BR98*SUMIF('By HD'!$A$3:$A$42,$BE98,'By HD'!$AR$3:$AR$42)+$BR98*SUMIF('By HD'!$A$3:$A$42,$BE98,'By HD'!AS$3:AS$42)</f>
        <v>29</v>
      </c>
      <c r="CF98">
        <f>(DB98-SUMIF('By HD'!$A$3:$A$42,$BE98,'By HD'!N$3:N$42))*$BR98*SUMIF('By HD'!$A$3:$A$42,$BE98,'By HD'!$AR$3:$AR$42)+$BR98*SUMIF('By HD'!$A$3:$A$42,$BE98,'By HD'!AT$3:AT$42)</f>
        <v>92</v>
      </c>
      <c r="CG98">
        <f>(DC98-SUMIF('By HD'!$A$3:$A$42,$BE98,'By HD'!O$3:O$42))*$BR98*SUMIF('By HD'!$A$3:$A$42,$BE98,'By HD'!$AR$3:$AR$42)+$BR98*SUMIF('By HD'!$A$3:$A$42,$BE98,'By HD'!AU$3:AU$42)</f>
        <v>44</v>
      </c>
      <c r="CH98">
        <f>(DD98-SUMIF('By HD'!$A$3:$A$42,$BE98,'By HD'!P$3:P$42))*$BR98*SUMIF('By HD'!$A$3:$A$42,$BE98,'By HD'!$AR$3:$AR$42)+$BR98*SUMIF('By HD'!$A$3:$A$42,$BE98,'By HD'!AV$3:AV$42)</f>
        <v>181</v>
      </c>
      <c r="CI98">
        <f>(DE98-SUMIF('By HD'!$A$3:$A$42,$BE98,'By HD'!Q$3:Q$42))*$BR98*SUMIF('By HD'!$A$3:$A$42,$BE98,'By HD'!$AR$3:$AR$42)+$BR98*SUMIF('By HD'!$A$3:$A$42,$BE98,'By HD'!AW$3:AW$42)</f>
        <v>1</v>
      </c>
      <c r="CO98">
        <f t="shared" si="66"/>
        <v>12388</v>
      </c>
      <c r="CP98">
        <f t="shared" si="66"/>
        <v>849</v>
      </c>
      <c r="CQ98">
        <f t="shared" si="64"/>
        <v>2778</v>
      </c>
      <c r="CR98">
        <f t="shared" si="64"/>
        <v>1063</v>
      </c>
      <c r="CS98">
        <f t="shared" si="64"/>
        <v>7659</v>
      </c>
      <c r="CT98">
        <f t="shared" si="64"/>
        <v>39</v>
      </c>
      <c r="CZ98" s="6"/>
      <c r="DA98">
        <f t="shared" si="68"/>
        <v>6.66100575525993E-2</v>
      </c>
      <c r="DB98">
        <f t="shared" si="68"/>
        <v>0.22483253137088405</v>
      </c>
      <c r="DC98">
        <f t="shared" si="68"/>
        <v>8.7366732710633083E-2</v>
      </c>
      <c r="DD98">
        <f t="shared" si="68"/>
        <v>0.61798282856873288</v>
      </c>
      <c r="DE98">
        <f t="shared" si="69"/>
        <v>3.2078497971506745E-3</v>
      </c>
      <c r="DF98">
        <f t="shared" si="68"/>
        <v>0</v>
      </c>
      <c r="DG98">
        <f t="shared" si="68"/>
        <v>0</v>
      </c>
      <c r="DH98">
        <f t="shared" si="68"/>
        <v>0</v>
      </c>
      <c r="DI98">
        <f t="shared" si="68"/>
        <v>0</v>
      </c>
      <c r="DJ98">
        <f t="shared" si="68"/>
        <v>0</v>
      </c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</row>
    <row r="99" spans="2:149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V99" s="6"/>
      <c r="AW99" s="6"/>
      <c r="AX99" s="6"/>
      <c r="AY99" s="6"/>
      <c r="AZ99" s="6"/>
      <c r="BA99" s="6"/>
      <c r="BD99" s="6"/>
      <c r="BE99">
        <v>11</v>
      </c>
      <c r="BF99" t="s">
        <v>442</v>
      </c>
      <c r="BG99">
        <f>SUMIFS('Pres Converted'!N$2:N$10000,'Pres Converted'!$E$2:$E$10000,$BF99,'Pres Converted'!$D$2:$D$10000,"ED",'Pres Converted'!$C$2:$C$10000,$BE99)</f>
        <v>13743</v>
      </c>
      <c r="BH99">
        <f>SUMIFS('Pres Converted'!I$2:I$10000,'Pres Converted'!$E$2:$E$10000,$BF99,'Pres Converted'!$D$2:$D$10000,"ED",'Pres Converted'!$C$2:$C$10000,$BE99)</f>
        <v>840</v>
      </c>
      <c r="BI99">
        <f>SUMIFS('Pres Converted'!J$2:J$10000,'Pres Converted'!$E$2:$E$10000,$BF99,'Pres Converted'!$D$2:$D$10000,"ED",'Pres Converted'!$C$2:$C$10000,$BE99)</f>
        <v>2829</v>
      </c>
      <c r="BJ99">
        <f>SUMIFS('Pres Converted'!K$2:K$10000,'Pres Converted'!$E$2:$E$10000,$BF99,'Pres Converted'!$D$2:$D$10000,"ED",'Pres Converted'!$C$2:$C$10000,$BE99)</f>
        <v>1594</v>
      </c>
      <c r="BK99">
        <f>SUMIFS('Pres Converted'!L$2:L$10000,'Pres Converted'!$E$2:$E$10000,$BF99,'Pres Converted'!$D$2:$D$10000,"ED",'Pres Converted'!$C$2:$C$10000,$BE99)</f>
        <v>8405</v>
      </c>
      <c r="BL99">
        <f>SUMIFS('Pres Converted'!M$2:M$10000,'Pres Converted'!$E$2:$E$10000,$BF99,'Pres Converted'!$D$2:$D$10000,"ED",'Pres Converted'!$C$2:$C$10000,$BE99)</f>
        <v>75</v>
      </c>
      <c r="BR99">
        <f>BG99/SUMIF('By HD'!$A$3:$A$42,$BE99,'By HD'!$B$3:$B$42)</f>
        <v>1</v>
      </c>
      <c r="BS99">
        <f>$BR99*SUMIF('By HD'!$A$3:$A$42,$BE99,'By HD'!W$3:W$42)</f>
        <v>1580</v>
      </c>
      <c r="BT99">
        <f>(DA99-SUMIF('By HD'!$A$3:$A$42,$BE99,'By HD'!M$3:M$42))*$BR99*SUMIF('By HD'!$A$3:$A$42,$BE99,'By HD'!$W$3:$W$42)+$BR99*SUMIF('By HD'!$A$3:$A$42,$BE99,'By HD'!X$3:X$42)</f>
        <v>128</v>
      </c>
      <c r="BU99">
        <f>(DB99-SUMIF('By HD'!$A$3:$A$42,$BE99,'By HD'!N$3:N$42))*$BR99*SUMIF('By HD'!$A$3:$A$42,$BE99,'By HD'!$W$3:$W$42)+$BR99*SUMIF('By HD'!$A$3:$A$42,$BE99,'By HD'!Y$3:Y$42)</f>
        <v>328</v>
      </c>
      <c r="BV99">
        <f>(DC99-SUMIF('By HD'!$A$3:$A$42,$BE99,'By HD'!O$3:O$42))*$BR99*SUMIF('By HD'!$A$3:$A$42,$BE99,'By HD'!$W$3:$W$42)+$BR99*SUMIF('By HD'!$A$3:$A$42,$BE99,'By HD'!Z$3:Z$42)</f>
        <v>136</v>
      </c>
      <c r="BW99">
        <f>(DD99-SUMIF('By HD'!$A$3:$A$42,$BE99,'By HD'!P$3:P$42))*$BR99*SUMIF('By HD'!$A$3:$A$42,$BE99,'By HD'!$W$3:$W$42)+$BR99*SUMIF('By HD'!$A$3:$A$42,$BE99,'By HD'!AA$3:AA$42)</f>
        <v>988</v>
      </c>
      <c r="BX99">
        <f>(DE99-SUMIF('By HD'!$A$3:$A$42,$BE99,'By HD'!Q$3:Q$42))*$BR99*SUMIF('By HD'!$A$3:$A$42,$BE99,'By HD'!$W$3:$W$42)+$BR99*SUMIF('By HD'!$A$3:$A$42,$BE99,'By HD'!AB$3:AB$42)</f>
        <v>0</v>
      </c>
      <c r="CD99">
        <f>$BR99*SUMIF('By HD'!$A$3:$A$42,$BE99,'By HD'!AR$3:AR$42)</f>
        <v>643</v>
      </c>
      <c r="CE99">
        <f>(DA99-SUMIF('By HD'!$A$3:$A$42,$BE99,'By HD'!M$3:M$42))*$BR99*SUMIF('By HD'!$A$3:$A$42,$BE99,'By HD'!$AR$3:$AR$42)+$BR99*SUMIF('By HD'!$A$3:$A$42,$BE99,'By HD'!AS$3:AS$42)</f>
        <v>48</v>
      </c>
      <c r="CF99">
        <f>(DB99-SUMIF('By HD'!$A$3:$A$42,$BE99,'By HD'!N$3:N$42))*$BR99*SUMIF('By HD'!$A$3:$A$42,$BE99,'By HD'!$AR$3:$AR$42)+$BR99*SUMIF('By HD'!$A$3:$A$42,$BE99,'By HD'!AT$3:AT$42)</f>
        <v>151</v>
      </c>
      <c r="CG99">
        <f>(DC99-SUMIF('By HD'!$A$3:$A$42,$BE99,'By HD'!O$3:O$42))*$BR99*SUMIF('By HD'!$A$3:$A$42,$BE99,'By HD'!$AR$3:$AR$42)+$BR99*SUMIF('By HD'!$A$3:$A$42,$BE99,'By HD'!AU$3:AU$42)</f>
        <v>94</v>
      </c>
      <c r="CH99">
        <f>(DD99-SUMIF('By HD'!$A$3:$A$42,$BE99,'By HD'!P$3:P$42))*$BR99*SUMIF('By HD'!$A$3:$A$42,$BE99,'By HD'!$AR$3:$AR$42)+$BR99*SUMIF('By HD'!$A$3:$A$42,$BE99,'By HD'!AV$3:AV$42)</f>
        <v>348</v>
      </c>
      <c r="CI99">
        <f>(DE99-SUMIF('By HD'!$A$3:$A$42,$BE99,'By HD'!Q$3:Q$42))*$BR99*SUMIF('By HD'!$A$3:$A$42,$BE99,'By HD'!$AR$3:$AR$42)+$BR99*SUMIF('By HD'!$A$3:$A$42,$BE99,'By HD'!AW$3:AW$42)</f>
        <v>2</v>
      </c>
      <c r="CO99">
        <f t="shared" si="66"/>
        <v>15966</v>
      </c>
      <c r="CP99">
        <f t="shared" si="66"/>
        <v>1016</v>
      </c>
      <c r="CQ99">
        <f t="shared" si="64"/>
        <v>3308</v>
      </c>
      <c r="CR99">
        <f t="shared" si="64"/>
        <v>1824</v>
      </c>
      <c r="CS99">
        <f t="shared" si="64"/>
        <v>9741</v>
      </c>
      <c r="CT99">
        <f t="shared" si="64"/>
        <v>77</v>
      </c>
      <c r="CZ99" s="6"/>
      <c r="DA99">
        <f t="shared" si="68"/>
        <v>6.1122025758567997E-2</v>
      </c>
      <c r="DB99">
        <f t="shared" si="68"/>
        <v>0.2058502510368915</v>
      </c>
      <c r="DC99">
        <f t="shared" si="68"/>
        <v>0.1159863203085207</v>
      </c>
      <c r="DD99">
        <f t="shared" si="68"/>
        <v>0.61158407916757618</v>
      </c>
      <c r="DE99">
        <f t="shared" si="69"/>
        <v>5.4573237284435711E-3</v>
      </c>
      <c r="DF99">
        <f t="shared" si="68"/>
        <v>0</v>
      </c>
      <c r="DG99">
        <f t="shared" si="68"/>
        <v>0</v>
      </c>
      <c r="DH99">
        <f t="shared" si="68"/>
        <v>0</v>
      </c>
      <c r="DI99">
        <f t="shared" si="68"/>
        <v>0</v>
      </c>
      <c r="DJ99">
        <f t="shared" si="68"/>
        <v>0</v>
      </c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</row>
    <row r="100" spans="2:149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V100" s="6"/>
      <c r="AW100" s="6"/>
      <c r="AX100" s="6"/>
      <c r="AY100" s="6"/>
      <c r="AZ100" s="6"/>
      <c r="BA100" s="6"/>
      <c r="BD100" s="6"/>
      <c r="BE100">
        <v>12</v>
      </c>
      <c r="BF100" t="s">
        <v>442</v>
      </c>
      <c r="BG100">
        <f>SUMIFS('Pres Converted'!N$2:N$10000,'Pres Converted'!$E$2:$E$10000,$BF100,'Pres Converted'!$D$2:$D$10000,"ED",'Pres Converted'!$C$2:$C$10000,$BE100)</f>
        <v>10066</v>
      </c>
      <c r="BH100">
        <f>SUMIFS('Pres Converted'!I$2:I$10000,'Pres Converted'!$E$2:$E$10000,$BF100,'Pres Converted'!$D$2:$D$10000,"ED",'Pres Converted'!$C$2:$C$10000,$BE100)</f>
        <v>661</v>
      </c>
      <c r="BI100">
        <f>SUMIFS('Pres Converted'!J$2:J$10000,'Pres Converted'!$E$2:$E$10000,$BF100,'Pres Converted'!$D$2:$D$10000,"ED",'Pres Converted'!$C$2:$C$10000,$BE100)</f>
        <v>2029</v>
      </c>
      <c r="BJ100">
        <f>SUMIFS('Pres Converted'!K$2:K$10000,'Pres Converted'!$E$2:$E$10000,$BF100,'Pres Converted'!$D$2:$D$10000,"ED",'Pres Converted'!$C$2:$C$10000,$BE100)</f>
        <v>1037</v>
      </c>
      <c r="BK100">
        <f>SUMIFS('Pres Converted'!L$2:L$10000,'Pres Converted'!$E$2:$E$10000,$BF100,'Pres Converted'!$D$2:$D$10000,"ED",'Pres Converted'!$C$2:$C$10000,$BE100)</f>
        <v>6284</v>
      </c>
      <c r="BL100">
        <f>SUMIFS('Pres Converted'!M$2:M$10000,'Pres Converted'!$E$2:$E$10000,$BF100,'Pres Converted'!$D$2:$D$10000,"ED",'Pres Converted'!$C$2:$C$10000,$BE100)</f>
        <v>55</v>
      </c>
      <c r="BR100">
        <f>BG100/SUMIF('By HD'!$A$3:$A$42,$BE100,'By HD'!$B$3:$B$42)</f>
        <v>1</v>
      </c>
      <c r="BS100">
        <f>$BR100*SUMIF('By HD'!$A$3:$A$42,$BE100,'By HD'!W$3:W$42)</f>
        <v>1545</v>
      </c>
      <c r="BT100">
        <f>(DA100-SUMIF('By HD'!$A$3:$A$42,$BE100,'By HD'!M$3:M$42))*$BR100*SUMIF('By HD'!$A$3:$A$42,$BE100,'By HD'!$W$3:$W$42)+$BR100*SUMIF('By HD'!$A$3:$A$42,$BE100,'By HD'!X$3:X$42)</f>
        <v>133</v>
      </c>
      <c r="BU100">
        <f>(DB100-SUMIF('By HD'!$A$3:$A$42,$BE100,'By HD'!N$3:N$42))*$BR100*SUMIF('By HD'!$A$3:$A$42,$BE100,'By HD'!$W$3:$W$42)+$BR100*SUMIF('By HD'!$A$3:$A$42,$BE100,'By HD'!Y$3:Y$42)</f>
        <v>332</v>
      </c>
      <c r="BV100">
        <f>(DC100-SUMIF('By HD'!$A$3:$A$42,$BE100,'By HD'!O$3:O$42))*$BR100*SUMIF('By HD'!$A$3:$A$42,$BE100,'By HD'!$W$3:$W$42)+$BR100*SUMIF('By HD'!$A$3:$A$42,$BE100,'By HD'!Z$3:Z$42)</f>
        <v>112</v>
      </c>
      <c r="BW100">
        <f>(DD100-SUMIF('By HD'!$A$3:$A$42,$BE100,'By HD'!P$3:P$42))*$BR100*SUMIF('By HD'!$A$3:$A$42,$BE100,'By HD'!$W$3:$W$42)+$BR100*SUMIF('By HD'!$A$3:$A$42,$BE100,'By HD'!AA$3:AA$42)</f>
        <v>957</v>
      </c>
      <c r="BX100">
        <f>(DE100-SUMIF('By HD'!$A$3:$A$42,$BE100,'By HD'!Q$3:Q$42))*$BR100*SUMIF('By HD'!$A$3:$A$42,$BE100,'By HD'!$W$3:$W$42)+$BR100*SUMIF('By HD'!$A$3:$A$42,$BE100,'By HD'!AB$3:AB$42)</f>
        <v>11</v>
      </c>
      <c r="CD100">
        <f>$BR100*SUMIF('By HD'!$A$3:$A$42,$BE100,'By HD'!AR$3:AR$42)</f>
        <v>398</v>
      </c>
      <c r="CE100">
        <f>(DA100-SUMIF('By HD'!$A$3:$A$42,$BE100,'By HD'!M$3:M$42))*$BR100*SUMIF('By HD'!$A$3:$A$42,$BE100,'By HD'!$AR$3:$AR$42)+$BR100*SUMIF('By HD'!$A$3:$A$42,$BE100,'By HD'!AS$3:AS$42)</f>
        <v>35</v>
      </c>
      <c r="CF100">
        <f>(DB100-SUMIF('By HD'!$A$3:$A$42,$BE100,'By HD'!N$3:N$42))*$BR100*SUMIF('By HD'!$A$3:$A$42,$BE100,'By HD'!$AR$3:$AR$42)+$BR100*SUMIF('By HD'!$A$3:$A$42,$BE100,'By HD'!AT$3:AT$42)</f>
        <v>95</v>
      </c>
      <c r="CG100">
        <f>(DC100-SUMIF('By HD'!$A$3:$A$42,$BE100,'By HD'!O$3:O$42))*$BR100*SUMIF('By HD'!$A$3:$A$42,$BE100,'By HD'!$AR$3:$AR$42)+$BR100*SUMIF('By HD'!$A$3:$A$42,$BE100,'By HD'!AU$3:AU$42)</f>
        <v>58</v>
      </c>
      <c r="CH100">
        <f>(DD100-SUMIF('By HD'!$A$3:$A$42,$BE100,'By HD'!P$3:P$42))*$BR100*SUMIF('By HD'!$A$3:$A$42,$BE100,'By HD'!$AR$3:$AR$42)+$BR100*SUMIF('By HD'!$A$3:$A$42,$BE100,'By HD'!AV$3:AV$42)</f>
        <v>209</v>
      </c>
      <c r="CI100">
        <f>(DE100-SUMIF('By HD'!$A$3:$A$42,$BE100,'By HD'!Q$3:Q$42))*$BR100*SUMIF('By HD'!$A$3:$A$42,$BE100,'By HD'!$AR$3:$AR$42)+$BR100*SUMIF('By HD'!$A$3:$A$42,$BE100,'By HD'!AW$3:AW$42)</f>
        <v>1</v>
      </c>
      <c r="CO100">
        <f t="shared" si="66"/>
        <v>12009</v>
      </c>
      <c r="CP100">
        <f t="shared" si="66"/>
        <v>829</v>
      </c>
      <c r="CQ100">
        <f t="shared" si="64"/>
        <v>2456</v>
      </c>
      <c r="CR100">
        <f t="shared" si="64"/>
        <v>1207</v>
      </c>
      <c r="CS100">
        <f t="shared" si="64"/>
        <v>7450</v>
      </c>
      <c r="CT100">
        <f t="shared" si="64"/>
        <v>67</v>
      </c>
      <c r="CZ100" s="6"/>
      <c r="DA100">
        <f t="shared" si="68"/>
        <v>6.5666600437115044E-2</v>
      </c>
      <c r="DB100">
        <f t="shared" si="68"/>
        <v>0.20156964037353467</v>
      </c>
      <c r="DC100">
        <f t="shared" si="68"/>
        <v>0.10302006755414266</v>
      </c>
      <c r="DD100">
        <f t="shared" si="68"/>
        <v>0.62427975362606791</v>
      </c>
      <c r="DE100">
        <f t="shared" si="69"/>
        <v>5.4639380091396784E-3</v>
      </c>
      <c r="DF100">
        <f t="shared" si="68"/>
        <v>0</v>
      </c>
      <c r="DG100">
        <f t="shared" si="68"/>
        <v>0</v>
      </c>
      <c r="DH100">
        <f t="shared" si="68"/>
        <v>0</v>
      </c>
      <c r="DI100">
        <f t="shared" si="68"/>
        <v>0</v>
      </c>
      <c r="DJ100">
        <f t="shared" si="68"/>
        <v>0</v>
      </c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</row>
    <row r="101" spans="2:149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V101" s="6"/>
      <c r="AW101" s="6"/>
      <c r="AX101" s="6"/>
      <c r="AY101" s="6"/>
      <c r="AZ101" s="6"/>
      <c r="BA101" s="6"/>
      <c r="BD101" s="6"/>
      <c r="BE101">
        <v>13</v>
      </c>
      <c r="BF101" t="s">
        <v>439</v>
      </c>
      <c r="BG101">
        <f>SUMIFS('Pres Converted'!N$2:N$10000,'Pres Converted'!$E$2:$E$10000,$BF101,'Pres Converted'!$D$2:$D$10000,"ED",'Pres Converted'!$C$2:$C$10000,$BE101)</f>
        <v>8182</v>
      </c>
      <c r="BH101">
        <f>SUMIFS('Pres Converted'!I$2:I$10000,'Pres Converted'!$E$2:$E$10000,$BF101,'Pres Converted'!$D$2:$D$10000,"ED",'Pres Converted'!$C$2:$C$10000,$BE101)</f>
        <v>349</v>
      </c>
      <c r="BI101">
        <f>SUMIFS('Pres Converted'!J$2:J$10000,'Pres Converted'!$E$2:$E$10000,$BF101,'Pres Converted'!$D$2:$D$10000,"ED",'Pres Converted'!$C$2:$C$10000,$BE101)</f>
        <v>1431</v>
      </c>
      <c r="BJ101">
        <f>SUMIFS('Pres Converted'!K$2:K$10000,'Pres Converted'!$E$2:$E$10000,$BF101,'Pres Converted'!$D$2:$D$10000,"ED",'Pres Converted'!$C$2:$C$10000,$BE101)</f>
        <v>1351</v>
      </c>
      <c r="BK101">
        <f>SUMIFS('Pres Converted'!L$2:L$10000,'Pres Converted'!$E$2:$E$10000,$BF101,'Pres Converted'!$D$2:$D$10000,"ED",'Pres Converted'!$C$2:$C$10000,$BE101)</f>
        <v>5026</v>
      </c>
      <c r="BL101">
        <f>SUMIFS('Pres Converted'!M$2:M$10000,'Pres Converted'!$E$2:$E$10000,$BF101,'Pres Converted'!$D$2:$D$10000,"ED",'Pres Converted'!$C$2:$C$10000,$BE101)</f>
        <v>25</v>
      </c>
      <c r="BR101">
        <f>BG101/SUMIF('By HD'!$A$3:$A$42,$BE101,'By HD'!$B$3:$B$42)</f>
        <v>1</v>
      </c>
      <c r="BS101">
        <f>$BR101*SUMIF('By HD'!$A$3:$A$42,$BE101,'By HD'!W$3:W$42)</f>
        <v>1463</v>
      </c>
      <c r="BT101">
        <f>(DA101-SUMIF('By HD'!$A$3:$A$42,$BE101,'By HD'!M$3:M$42))*$BR101*SUMIF('By HD'!$A$3:$A$42,$BE101,'By HD'!$W$3:$W$42)+$BR101*SUMIF('By HD'!$A$3:$A$42,$BE101,'By HD'!X$3:X$42)</f>
        <v>103</v>
      </c>
      <c r="BU101">
        <f>(DB101-SUMIF('By HD'!$A$3:$A$42,$BE101,'By HD'!N$3:N$42))*$BR101*SUMIF('By HD'!$A$3:$A$42,$BE101,'By HD'!$W$3:$W$42)+$BR101*SUMIF('By HD'!$A$3:$A$42,$BE101,'By HD'!Y$3:Y$42)</f>
        <v>287</v>
      </c>
      <c r="BV101">
        <f>(DC101-SUMIF('By HD'!$A$3:$A$42,$BE101,'By HD'!O$3:O$42))*$BR101*SUMIF('By HD'!$A$3:$A$42,$BE101,'By HD'!$W$3:$W$42)+$BR101*SUMIF('By HD'!$A$3:$A$42,$BE101,'By HD'!Z$3:Z$42)</f>
        <v>158</v>
      </c>
      <c r="BW101">
        <f>(DD101-SUMIF('By HD'!$A$3:$A$42,$BE101,'By HD'!P$3:P$42))*$BR101*SUMIF('By HD'!$A$3:$A$42,$BE101,'By HD'!$W$3:$W$42)+$BR101*SUMIF('By HD'!$A$3:$A$42,$BE101,'By HD'!AA$3:AA$42)</f>
        <v>915</v>
      </c>
      <c r="BX101">
        <f>(DE101-SUMIF('By HD'!$A$3:$A$42,$BE101,'By HD'!Q$3:Q$42))*$BR101*SUMIF('By HD'!$A$3:$A$42,$BE101,'By HD'!$W$3:$W$42)+$BR101*SUMIF('By HD'!$A$3:$A$42,$BE101,'By HD'!AB$3:AB$42)</f>
        <v>0</v>
      </c>
      <c r="CD101">
        <f>$BR101*SUMIF('By HD'!$A$3:$A$42,$BE101,'By HD'!AR$3:AR$42)</f>
        <v>446</v>
      </c>
      <c r="CE101">
        <f>(DA101-SUMIF('By HD'!$A$3:$A$42,$BE101,'By HD'!M$3:M$42))*$BR101*SUMIF('By HD'!$A$3:$A$42,$BE101,'By HD'!$AR$3:$AR$42)+$BR101*SUMIF('By HD'!$A$3:$A$42,$BE101,'By HD'!AS$3:AS$42)</f>
        <v>27</v>
      </c>
      <c r="CF101">
        <f>(DB101-SUMIF('By HD'!$A$3:$A$42,$BE101,'By HD'!N$3:N$42))*$BR101*SUMIF('By HD'!$A$3:$A$42,$BE101,'By HD'!$AR$3:$AR$42)+$BR101*SUMIF('By HD'!$A$3:$A$42,$BE101,'By HD'!AT$3:AT$42)</f>
        <v>88</v>
      </c>
      <c r="CG101">
        <f>(DC101-SUMIF('By HD'!$A$3:$A$42,$BE101,'By HD'!O$3:O$42))*$BR101*SUMIF('By HD'!$A$3:$A$42,$BE101,'By HD'!$AR$3:$AR$42)+$BR101*SUMIF('By HD'!$A$3:$A$42,$BE101,'By HD'!AU$3:AU$42)</f>
        <v>99</v>
      </c>
      <c r="CH101">
        <f>(DD101-SUMIF('By HD'!$A$3:$A$42,$BE101,'By HD'!P$3:P$42))*$BR101*SUMIF('By HD'!$A$3:$A$42,$BE101,'By HD'!$AR$3:$AR$42)+$BR101*SUMIF('By HD'!$A$3:$A$42,$BE101,'By HD'!AV$3:AV$42)</f>
        <v>229</v>
      </c>
      <c r="CI101">
        <f>(DE101-SUMIF('By HD'!$A$3:$A$42,$BE101,'By HD'!Q$3:Q$42))*$BR101*SUMIF('By HD'!$A$3:$A$42,$BE101,'By HD'!$AR$3:$AR$42)+$BR101*SUMIF('By HD'!$A$3:$A$42,$BE101,'By HD'!AW$3:AW$42)</f>
        <v>3</v>
      </c>
      <c r="CO101">
        <f t="shared" si="66"/>
        <v>10091</v>
      </c>
      <c r="CP101">
        <f t="shared" si="66"/>
        <v>479</v>
      </c>
      <c r="CQ101">
        <f t="shared" si="64"/>
        <v>1806</v>
      </c>
      <c r="CR101">
        <f t="shared" si="64"/>
        <v>1608</v>
      </c>
      <c r="CS101">
        <f t="shared" si="64"/>
        <v>6170</v>
      </c>
      <c r="CT101">
        <f t="shared" si="64"/>
        <v>28</v>
      </c>
      <c r="CZ101" s="6"/>
      <c r="DA101">
        <f t="shared" si="68"/>
        <v>4.2654607675384988E-2</v>
      </c>
      <c r="DB101">
        <f t="shared" si="68"/>
        <v>0.17489611341970179</v>
      </c>
      <c r="DC101">
        <f t="shared" si="68"/>
        <v>0.16511855292104619</v>
      </c>
      <c r="DD101">
        <f t="shared" si="68"/>
        <v>0.61427523832803721</v>
      </c>
      <c r="DE101">
        <f t="shared" si="69"/>
        <v>3.0554876558298704E-3</v>
      </c>
      <c r="DF101">
        <f t="shared" si="68"/>
        <v>0</v>
      </c>
      <c r="DG101">
        <f t="shared" si="68"/>
        <v>0</v>
      </c>
      <c r="DH101">
        <f t="shared" si="68"/>
        <v>0</v>
      </c>
      <c r="DI101">
        <f t="shared" si="68"/>
        <v>0</v>
      </c>
      <c r="DJ101">
        <f t="shared" si="68"/>
        <v>0</v>
      </c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</row>
    <row r="102" spans="2:149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V102" s="6"/>
      <c r="AW102" s="6"/>
      <c r="AX102" s="6"/>
      <c r="AY102" s="6"/>
      <c r="AZ102" s="6"/>
      <c r="BA102" s="6"/>
      <c r="BD102" s="6"/>
      <c r="BE102">
        <v>14</v>
      </c>
      <c r="BF102" t="s">
        <v>443</v>
      </c>
      <c r="BG102">
        <f>SUMIFS('Pres Converted'!N$2:N$10000,'Pres Converted'!$E$2:$E$10000,$BF102,'Pres Converted'!$D$2:$D$10000,"ED",'Pres Converted'!$C$2:$C$10000,$BE102)</f>
        <v>2475</v>
      </c>
      <c r="BH102">
        <f>SUMIFS('Pres Converted'!I$2:I$10000,'Pres Converted'!$E$2:$E$10000,$BF102,'Pres Converted'!$D$2:$D$10000,"ED",'Pres Converted'!$C$2:$C$10000,$BE102)</f>
        <v>190</v>
      </c>
      <c r="BI102">
        <f>SUMIFS('Pres Converted'!J$2:J$10000,'Pres Converted'!$E$2:$E$10000,$BF102,'Pres Converted'!$D$2:$D$10000,"ED",'Pres Converted'!$C$2:$C$10000,$BE102)</f>
        <v>692</v>
      </c>
      <c r="BJ102">
        <f>SUMIFS('Pres Converted'!K$2:K$10000,'Pres Converted'!$E$2:$E$10000,$BF102,'Pres Converted'!$D$2:$D$10000,"ED",'Pres Converted'!$C$2:$C$10000,$BE102)</f>
        <v>349</v>
      </c>
      <c r="BK102">
        <f>SUMIFS('Pres Converted'!L$2:L$10000,'Pres Converted'!$E$2:$E$10000,$BF102,'Pres Converted'!$D$2:$D$10000,"ED",'Pres Converted'!$C$2:$C$10000,$BE102)</f>
        <v>1236</v>
      </c>
      <c r="BL102">
        <f>SUMIFS('Pres Converted'!M$2:M$10000,'Pres Converted'!$E$2:$E$10000,$BF102,'Pres Converted'!$D$2:$D$10000,"ED",'Pres Converted'!$C$2:$C$10000,$BE102)</f>
        <v>8</v>
      </c>
      <c r="BR102">
        <f>BG102/SUMIF('By HD'!$A$3:$A$42,$BE102,'By HD'!$B$3:$B$42)</f>
        <v>1</v>
      </c>
      <c r="BS102">
        <f>$BR102*SUMIF('By HD'!$A$3:$A$42,$BE102,'By HD'!W$3:W$42)</f>
        <v>406</v>
      </c>
      <c r="BT102">
        <f>(DA102-SUMIF('By HD'!$A$3:$A$42,$BE102,'By HD'!M$3:M$42))*$BR102*SUMIF('By HD'!$A$3:$A$42,$BE102,'By HD'!$W$3:$W$42)+$BR102*SUMIF('By HD'!$A$3:$A$42,$BE102,'By HD'!X$3:X$42)</f>
        <v>53</v>
      </c>
      <c r="BU102">
        <f>(DB102-SUMIF('By HD'!$A$3:$A$42,$BE102,'By HD'!N$3:N$42))*$BR102*SUMIF('By HD'!$A$3:$A$42,$BE102,'By HD'!$W$3:$W$42)+$BR102*SUMIF('By HD'!$A$3:$A$42,$BE102,'By HD'!Y$3:Y$42)</f>
        <v>115</v>
      </c>
      <c r="BV102">
        <f>(DC102-SUMIF('By HD'!$A$3:$A$42,$BE102,'By HD'!O$3:O$42))*$BR102*SUMIF('By HD'!$A$3:$A$42,$BE102,'By HD'!$W$3:$W$42)+$BR102*SUMIF('By HD'!$A$3:$A$42,$BE102,'By HD'!Z$3:Z$42)</f>
        <v>32</v>
      </c>
      <c r="BW102">
        <f>(DD102-SUMIF('By HD'!$A$3:$A$42,$BE102,'By HD'!P$3:P$42))*$BR102*SUMIF('By HD'!$A$3:$A$42,$BE102,'By HD'!$W$3:$W$42)+$BR102*SUMIF('By HD'!$A$3:$A$42,$BE102,'By HD'!AA$3:AA$42)</f>
        <v>205</v>
      </c>
      <c r="BX102">
        <f>(DE102-SUMIF('By HD'!$A$3:$A$42,$BE102,'By HD'!Q$3:Q$42))*$BR102*SUMIF('By HD'!$A$3:$A$42,$BE102,'By HD'!$W$3:$W$42)+$BR102*SUMIF('By HD'!$A$3:$A$42,$BE102,'By HD'!AB$3:AB$42)</f>
        <v>1</v>
      </c>
      <c r="CD102">
        <f>$BR102*SUMIF('By HD'!$A$3:$A$42,$BE102,'By HD'!AR$3:AR$42)</f>
        <v>102</v>
      </c>
      <c r="CE102">
        <f>(DA102-SUMIF('By HD'!$A$3:$A$42,$BE102,'By HD'!M$3:M$42))*$BR102*SUMIF('By HD'!$A$3:$A$42,$BE102,'By HD'!$AR$3:$AR$42)+$BR102*SUMIF('By HD'!$A$3:$A$42,$BE102,'By HD'!AS$3:AS$42)</f>
        <v>11</v>
      </c>
      <c r="CF102">
        <f>(DB102-SUMIF('By HD'!$A$3:$A$42,$BE102,'By HD'!N$3:N$42))*$BR102*SUMIF('By HD'!$A$3:$A$42,$BE102,'By HD'!$AR$3:$AR$42)+$BR102*SUMIF('By HD'!$A$3:$A$42,$BE102,'By HD'!AT$3:AT$42)</f>
        <v>37</v>
      </c>
      <c r="CG102">
        <f>(DC102-SUMIF('By HD'!$A$3:$A$42,$BE102,'By HD'!O$3:O$42))*$BR102*SUMIF('By HD'!$A$3:$A$42,$BE102,'By HD'!$AR$3:$AR$42)+$BR102*SUMIF('By HD'!$A$3:$A$42,$BE102,'By HD'!AU$3:AU$42)</f>
        <v>20</v>
      </c>
      <c r="CH102">
        <f>(DD102-SUMIF('By HD'!$A$3:$A$42,$BE102,'By HD'!P$3:P$42))*$BR102*SUMIF('By HD'!$A$3:$A$42,$BE102,'By HD'!$AR$3:$AR$42)+$BR102*SUMIF('By HD'!$A$3:$A$42,$BE102,'By HD'!AV$3:AV$42)</f>
        <v>32</v>
      </c>
      <c r="CI102">
        <f>(DE102-SUMIF('By HD'!$A$3:$A$42,$BE102,'By HD'!Q$3:Q$42))*$BR102*SUMIF('By HD'!$A$3:$A$42,$BE102,'By HD'!$AR$3:$AR$42)+$BR102*SUMIF('By HD'!$A$3:$A$42,$BE102,'By HD'!AW$3:AW$42)</f>
        <v>2</v>
      </c>
      <c r="CO102">
        <f t="shared" si="66"/>
        <v>2983</v>
      </c>
      <c r="CP102">
        <f t="shared" si="66"/>
        <v>254</v>
      </c>
      <c r="CQ102">
        <f t="shared" si="64"/>
        <v>844</v>
      </c>
      <c r="CR102">
        <f t="shared" si="64"/>
        <v>401</v>
      </c>
      <c r="CS102">
        <f t="shared" si="64"/>
        <v>1473</v>
      </c>
      <c r="CT102">
        <f t="shared" si="64"/>
        <v>11</v>
      </c>
      <c r="CZ102" s="6"/>
      <c r="DA102">
        <f t="shared" si="68"/>
        <v>7.6767676767676762E-2</v>
      </c>
      <c r="DB102">
        <f t="shared" si="68"/>
        <v>0.27959595959595962</v>
      </c>
      <c r="DC102">
        <f t="shared" si="68"/>
        <v>0.141010101010101</v>
      </c>
      <c r="DD102">
        <f t="shared" si="68"/>
        <v>0.49939393939393939</v>
      </c>
      <c r="DE102">
        <f t="shared" si="69"/>
        <v>3.2323232323232323E-3</v>
      </c>
      <c r="DF102">
        <f t="shared" si="68"/>
        <v>0</v>
      </c>
      <c r="DG102">
        <f t="shared" si="68"/>
        <v>0</v>
      </c>
      <c r="DH102">
        <f t="shared" si="68"/>
        <v>0</v>
      </c>
      <c r="DI102">
        <f t="shared" si="68"/>
        <v>0</v>
      </c>
      <c r="DJ102">
        <f t="shared" si="68"/>
        <v>0</v>
      </c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</row>
    <row r="103" spans="2:149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V103" s="6"/>
      <c r="AW103" s="6"/>
      <c r="AX103" s="6"/>
      <c r="AY103" s="6"/>
      <c r="AZ103" s="6"/>
      <c r="BA103" s="6"/>
      <c r="BD103" s="6"/>
      <c r="BE103">
        <v>15</v>
      </c>
      <c r="BF103" t="s">
        <v>444</v>
      </c>
      <c r="BG103">
        <f>SUMIFS('Pres Converted'!N$2:N$10000,'Pres Converted'!$E$2:$E$10000,$BF103,'Pres Converted'!$D$2:$D$10000,"ED",'Pres Converted'!$C$2:$C$10000,$BE103)</f>
        <v>758</v>
      </c>
      <c r="BH103">
        <f>SUMIFS('Pres Converted'!I$2:I$10000,'Pres Converted'!$E$2:$E$10000,$BF103,'Pres Converted'!$D$2:$D$10000,"ED",'Pres Converted'!$C$2:$C$10000,$BE103)</f>
        <v>99</v>
      </c>
      <c r="BI103">
        <f>SUMIFS('Pres Converted'!J$2:J$10000,'Pres Converted'!$E$2:$E$10000,$BF103,'Pres Converted'!$D$2:$D$10000,"ED",'Pres Converted'!$C$2:$C$10000,$BE103)</f>
        <v>282</v>
      </c>
      <c r="BJ103">
        <f>SUMIFS('Pres Converted'!K$2:K$10000,'Pres Converted'!$E$2:$E$10000,$BF103,'Pres Converted'!$D$2:$D$10000,"ED",'Pres Converted'!$C$2:$C$10000,$BE103)</f>
        <v>22</v>
      </c>
      <c r="BK103">
        <f>SUMIFS('Pres Converted'!L$2:L$10000,'Pres Converted'!$E$2:$E$10000,$BF103,'Pres Converted'!$D$2:$D$10000,"ED",'Pres Converted'!$C$2:$C$10000,$BE103)</f>
        <v>354</v>
      </c>
      <c r="BL103">
        <f>SUMIFS('Pres Converted'!M$2:M$10000,'Pres Converted'!$E$2:$E$10000,$BF103,'Pres Converted'!$D$2:$D$10000,"ED",'Pres Converted'!$C$2:$C$10000,$BE103)</f>
        <v>1</v>
      </c>
      <c r="BR103">
        <f>BG103/SUMIF('By HD'!$A$3:$A$42,$BE103,'By HD'!$B$3:$B$42)</f>
        <v>0.5267546907574705</v>
      </c>
      <c r="BS103">
        <f>$BR103*SUMIF('By HD'!$A$3:$A$42,$BE103,'By HD'!W$3:W$42)</f>
        <v>181.73036831132731</v>
      </c>
      <c r="BT103">
        <f>(DA103-SUMIF('By HD'!$A$3:$A$42,$BE103,'By HD'!M$3:M$42))*$BR103*SUMIF('By HD'!$A$3:$A$42,$BE103,'By HD'!$W$3:$W$42)+$BR103*SUMIF('By HD'!$A$3:$A$42,$BE103,'By HD'!X$3:X$42)</f>
        <v>24.642319752395423</v>
      </c>
      <c r="BU103">
        <f>(DB103-SUMIF('By HD'!$A$3:$A$42,$BE103,'By HD'!N$3:N$42))*$BR103*SUMIF('By HD'!$A$3:$A$42,$BE103,'By HD'!$W$3:$W$42)+$BR103*SUMIF('By HD'!$A$3:$A$42,$BE103,'By HD'!Y$3:Y$42)</f>
        <v>46.658231601456698</v>
      </c>
      <c r="BV103">
        <f>(DC103-SUMIF('By HD'!$A$3:$A$42,$BE103,'By HD'!O$3:O$42))*$BR103*SUMIF('By HD'!$A$3:$A$42,$BE103,'By HD'!$W$3:$W$42)+$BR103*SUMIF('By HD'!$A$3:$A$42,$BE103,'By HD'!Z$3:Z$42)</f>
        <v>13.730757547733376</v>
      </c>
      <c r="BW103">
        <f>(DD103-SUMIF('By HD'!$A$3:$A$42,$BE103,'By HD'!P$3:P$42))*$BR103*SUMIF('By HD'!$A$3:$A$42,$BE103,'By HD'!$W$3:$W$42)+$BR103*SUMIF('By HD'!$A$3:$A$42,$BE103,'By HD'!AA$3:AA$42)</f>
        <v>93.930228166904186</v>
      </c>
      <c r="BX103">
        <f>(DE103-SUMIF('By HD'!$A$3:$A$42,$BE103,'By HD'!Q$3:Q$42))*$BR103*SUMIF('By HD'!$A$3:$A$42,$BE103,'By HD'!$W$3:$W$42)+$BR103*SUMIF('By HD'!$A$3:$A$42,$BE103,'By HD'!AB$3:AB$42)</f>
        <v>2.7688312428376398</v>
      </c>
      <c r="CD103">
        <f>$BR103*SUMIF('By HD'!$A$3:$A$42,$BE103,'By HD'!AR$3:AR$42)</f>
        <v>41.086865879082701</v>
      </c>
      <c r="CE103">
        <f>(DA103-SUMIF('By HD'!$A$3:$A$42,$BE103,'By HD'!M$3:M$42))*$BR103*SUMIF('By HD'!$A$3:$A$42,$BE103,'By HD'!$AR$3:$AR$42)+$BR103*SUMIF('By HD'!$A$3:$A$42,$BE103,'By HD'!AS$3:AS$42)</f>
        <v>2.1496918223169614</v>
      </c>
      <c r="CF103">
        <f>(DB103-SUMIF('By HD'!$A$3:$A$42,$BE103,'By HD'!N$3:N$42))*$BR103*SUMIF('By HD'!$A$3:$A$42,$BE103,'By HD'!$AR$3:$AR$42)+$BR103*SUMIF('By HD'!$A$3:$A$42,$BE103,'By HD'!AT$3:AT$42)</f>
        <v>12.861957743220842</v>
      </c>
      <c r="CG103">
        <f>(DC103-SUMIF('By HD'!$A$3:$A$42,$BE103,'By HD'!O$3:O$42))*$BR103*SUMIF('By HD'!$A$3:$A$42,$BE103,'By HD'!$AR$3:$AR$42)+$BR103*SUMIF('By HD'!$A$3:$A$42,$BE103,'By HD'!AU$3:AU$42)</f>
        <v>6.4984775834117681</v>
      </c>
      <c r="CH103">
        <f>(DD103-SUMIF('By HD'!$A$3:$A$42,$BE103,'By HD'!P$3:P$42))*$BR103*SUMIF('By HD'!$A$3:$A$42,$BE103,'By HD'!$AR$3:$AR$42)+$BR103*SUMIF('By HD'!$A$3:$A$42,$BE103,'By HD'!AV$3:AV$42)</f>
        <v>19.665296290519098</v>
      </c>
      <c r="CI103">
        <f>(DE103-SUMIF('By HD'!$A$3:$A$42,$BE103,'By HD'!Q$3:Q$42))*$BR103*SUMIF('By HD'!$A$3:$A$42,$BE103,'By HD'!$AR$3:$AR$42)+$BR103*SUMIF('By HD'!$A$3:$A$42,$BE103,'By HD'!AW$3:AW$42)</f>
        <v>-8.8557560385971845E-2</v>
      </c>
      <c r="CO103">
        <f t="shared" si="66"/>
        <v>980.81723419040998</v>
      </c>
      <c r="CP103">
        <f t="shared" si="66"/>
        <v>125.79201157471239</v>
      </c>
      <c r="CQ103">
        <f t="shared" si="64"/>
        <v>341.52018934467753</v>
      </c>
      <c r="CR103">
        <f t="shared" si="64"/>
        <v>42.229235131145145</v>
      </c>
      <c r="CS103">
        <f t="shared" si="64"/>
        <v>467.59552445742327</v>
      </c>
      <c r="CT103">
        <f t="shared" si="64"/>
        <v>3.6802736824516682</v>
      </c>
      <c r="CZ103" s="6"/>
      <c r="DA103">
        <f t="shared" si="68"/>
        <v>0.13060686015831136</v>
      </c>
      <c r="DB103">
        <f t="shared" si="68"/>
        <v>0.37203166226912932</v>
      </c>
      <c r="DC103">
        <f t="shared" si="68"/>
        <v>2.9023746701846966E-2</v>
      </c>
      <c r="DD103">
        <f t="shared" si="68"/>
        <v>0.46701846965699206</v>
      </c>
      <c r="DE103">
        <f t="shared" si="69"/>
        <v>1.3192612137203166E-3</v>
      </c>
      <c r="DF103">
        <f t="shared" si="68"/>
        <v>0</v>
      </c>
      <c r="DG103">
        <f t="shared" si="68"/>
        <v>0</v>
      </c>
      <c r="DH103">
        <f t="shared" si="68"/>
        <v>0</v>
      </c>
      <c r="DI103">
        <f t="shared" si="68"/>
        <v>0</v>
      </c>
      <c r="DJ103">
        <f t="shared" si="68"/>
        <v>0</v>
      </c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</row>
    <row r="104" spans="2:149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V104" s="6"/>
      <c r="AW104" s="6"/>
      <c r="AX104" s="6"/>
      <c r="AY104" s="6"/>
      <c r="AZ104" s="6"/>
      <c r="BA104" s="6"/>
      <c r="BD104" s="6"/>
      <c r="BE104">
        <v>15</v>
      </c>
      <c r="BF104" t="s">
        <v>445</v>
      </c>
      <c r="BG104">
        <f>SUMIFS('Pres Converted'!N$2:N$10000,'Pres Converted'!$E$2:$E$10000,$BF104,'Pres Converted'!$D$2:$D$10000,"ED",'Pres Converted'!$C$2:$C$10000,$BE104)</f>
        <v>335</v>
      </c>
      <c r="BH104">
        <f>SUMIFS('Pres Converted'!I$2:I$10000,'Pres Converted'!$E$2:$E$10000,$BF104,'Pres Converted'!$D$2:$D$10000,"ED",'Pres Converted'!$C$2:$C$10000,$BE104)</f>
        <v>46</v>
      </c>
      <c r="BI104">
        <f>SUMIFS('Pres Converted'!J$2:J$10000,'Pres Converted'!$E$2:$E$10000,$BF104,'Pres Converted'!$D$2:$D$10000,"ED",'Pres Converted'!$C$2:$C$10000,$BE104)</f>
        <v>115</v>
      </c>
      <c r="BJ104">
        <f>SUMIFS('Pres Converted'!K$2:K$10000,'Pres Converted'!$E$2:$E$10000,$BF104,'Pres Converted'!$D$2:$D$10000,"ED",'Pres Converted'!$C$2:$C$10000,$BE104)</f>
        <v>17</v>
      </c>
      <c r="BK104">
        <f>SUMIFS('Pres Converted'!L$2:L$10000,'Pres Converted'!$E$2:$E$10000,$BF104,'Pres Converted'!$D$2:$D$10000,"ED",'Pres Converted'!$C$2:$C$10000,$BE104)</f>
        <v>156</v>
      </c>
      <c r="BL104">
        <f>SUMIFS('Pres Converted'!M$2:M$10000,'Pres Converted'!$E$2:$E$10000,$BF104,'Pres Converted'!$D$2:$D$10000,"ED",'Pres Converted'!$C$2:$C$10000,$BE104)</f>
        <v>1</v>
      </c>
      <c r="BR104">
        <f>BG104/SUMIF('By HD'!$A$3:$A$42,$BE104,'By HD'!$B$3:$B$42)</f>
        <v>0.23280055594162613</v>
      </c>
      <c r="BS104">
        <f>$BR104*SUMIF('By HD'!$A$3:$A$42,$BE104,'By HD'!W$3:W$42)</f>
        <v>80.316191799861016</v>
      </c>
      <c r="BT104">
        <f>(DA104-SUMIF('By HD'!$A$3:$A$42,$BE104,'By HD'!M$3:M$42))*$BR104*SUMIF('By HD'!$A$3:$A$42,$BE104,'By HD'!$W$3:$W$42)+$BR104*SUMIF('By HD'!$A$3:$A$42,$BE104,'By HD'!X$3:X$42)</f>
        <v>11.429381360405387</v>
      </c>
      <c r="BU104">
        <f>(DB104-SUMIF('By HD'!$A$3:$A$42,$BE104,'By HD'!N$3:N$42))*$BR104*SUMIF('By HD'!$A$3:$A$42,$BE104,'By HD'!$W$3:$W$42)+$BR104*SUMIF('By HD'!$A$3:$A$42,$BE104,'By HD'!Y$3:Y$42)</f>
        <v>18.311786088034069</v>
      </c>
      <c r="BV104">
        <f>(DC104-SUMIF('By HD'!$A$3:$A$42,$BE104,'By HD'!O$3:O$42))*$BR104*SUMIF('By HD'!$A$3:$A$42,$BE104,'By HD'!$W$3:$W$42)+$BR104*SUMIF('By HD'!$A$3:$A$42,$BE104,'By HD'!Z$3:Z$42)</f>
        <v>7.8130129553909002</v>
      </c>
      <c r="BW104">
        <f>(DD104-SUMIF('By HD'!$A$3:$A$42,$BE104,'By HD'!P$3:P$42))*$BR104*SUMIF('By HD'!$A$3:$A$42,$BE104,'By HD'!$W$3:$W$42)+$BR104*SUMIF('By HD'!$A$3:$A$42,$BE104,'By HD'!AA$3:AA$42)</f>
        <v>41.404527698323434</v>
      </c>
      <c r="BX104">
        <f>(DE104-SUMIF('By HD'!$A$3:$A$42,$BE104,'By HD'!Q$3:Q$42))*$BR104*SUMIF('By HD'!$A$3:$A$42,$BE104,'By HD'!$W$3:$W$42)+$BR104*SUMIF('By HD'!$A$3:$A$42,$BE104,'By HD'!AB$3:AB$42)</f>
        <v>1.3574836977072235</v>
      </c>
      <c r="CD104">
        <f>$BR104*SUMIF('By HD'!$A$3:$A$42,$BE104,'By HD'!AR$3:AR$42)</f>
        <v>18.158443363446839</v>
      </c>
      <c r="CE104">
        <f>(DA104-SUMIF('By HD'!$A$3:$A$42,$BE104,'By HD'!M$3:M$42))*$BR104*SUMIF('By HD'!$A$3:$A$42,$BE104,'By HD'!$AR$3:$AR$42)+$BR104*SUMIF('By HD'!$A$3:$A$42,$BE104,'By HD'!AS$3:AS$42)</f>
        <v>1.0718426094099591</v>
      </c>
      <c r="CF104">
        <f>(DB104-SUMIF('By HD'!$A$3:$A$42,$BE104,'By HD'!N$3:N$42))*$BR104*SUMIF('By HD'!$A$3:$A$42,$BE104,'By HD'!$AR$3:$AR$42)+$BR104*SUMIF('By HD'!$A$3:$A$42,$BE104,'By HD'!AT$3:AT$42)</f>
        <v>5.1623540786035393</v>
      </c>
      <c r="CG104">
        <f>(DC104-SUMIF('By HD'!$A$3:$A$42,$BE104,'By HD'!O$3:O$42))*$BR104*SUMIF('By HD'!$A$3:$A$42,$BE104,'By HD'!$AR$3:$AR$42)+$BR104*SUMIF('By HD'!$A$3:$A$42,$BE104,'By HD'!AU$3:AU$42)</f>
        <v>3.2664656416774638</v>
      </c>
      <c r="CH104">
        <f>(DD104-SUMIF('By HD'!$A$3:$A$42,$BE104,'By HD'!P$3:P$42))*$BR104*SUMIF('By HD'!$A$3:$A$42,$BE104,'By HD'!$AR$3:$AR$42)+$BR104*SUMIF('By HD'!$A$3:$A$42,$BE104,'By HD'!AV$3:AV$42)</f>
        <v>8.6666706910298394</v>
      </c>
      <c r="CI104">
        <f>(DE104-SUMIF('By HD'!$A$3:$A$42,$BE104,'By HD'!Q$3:Q$42))*$BR104*SUMIF('By HD'!$A$3:$A$42,$BE104,'By HD'!$AR$3:$AR$42)+$BR104*SUMIF('By HD'!$A$3:$A$42,$BE104,'By HD'!AW$3:AW$42)</f>
        <v>-8.889657273963996E-3</v>
      </c>
      <c r="CO104">
        <f t="shared" si="66"/>
        <v>433.47463516330788</v>
      </c>
      <c r="CP104">
        <f t="shared" si="66"/>
        <v>58.501223969815342</v>
      </c>
      <c r="CQ104">
        <f t="shared" si="64"/>
        <v>138.4741401666376</v>
      </c>
      <c r="CR104">
        <f t="shared" si="64"/>
        <v>28.079478597068366</v>
      </c>
      <c r="CS104">
        <f t="shared" si="64"/>
        <v>206.07119838935327</v>
      </c>
      <c r="CT104">
        <f t="shared" si="64"/>
        <v>2.3485940404332597</v>
      </c>
      <c r="CZ104" s="6"/>
      <c r="DA104">
        <f t="shared" si="68"/>
        <v>0.1373134328358209</v>
      </c>
      <c r="DB104">
        <f t="shared" si="68"/>
        <v>0.34328358208955223</v>
      </c>
      <c r="DC104">
        <f t="shared" si="68"/>
        <v>5.0746268656716415E-2</v>
      </c>
      <c r="DD104">
        <f t="shared" si="68"/>
        <v>0.46567164179104475</v>
      </c>
      <c r="DE104">
        <f t="shared" si="69"/>
        <v>2.9850746268656717E-3</v>
      </c>
      <c r="DF104">
        <f t="shared" si="68"/>
        <v>0</v>
      </c>
      <c r="DG104">
        <f t="shared" si="68"/>
        <v>0</v>
      </c>
      <c r="DH104">
        <f t="shared" si="68"/>
        <v>0</v>
      </c>
      <c r="DI104">
        <f t="shared" si="68"/>
        <v>0</v>
      </c>
      <c r="DJ104">
        <f t="shared" si="68"/>
        <v>0</v>
      </c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</row>
    <row r="105" spans="2:149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V105" s="6"/>
      <c r="AW105" s="6"/>
      <c r="AX105" s="6"/>
      <c r="AY105" s="6"/>
      <c r="AZ105" s="6"/>
      <c r="BA105" s="6"/>
      <c r="BD105" s="6"/>
      <c r="BE105">
        <v>15</v>
      </c>
      <c r="BF105" t="s">
        <v>443</v>
      </c>
      <c r="BG105">
        <f>SUMIFS('Pres Converted'!N$2:N$10000,'Pres Converted'!$E$2:$E$10000,$BF105,'Pres Converted'!$D$2:$D$10000,"ED",'Pres Converted'!$C$2:$C$10000,$BE105)</f>
        <v>275</v>
      </c>
      <c r="BH105">
        <f>SUMIFS('Pres Converted'!I$2:I$10000,'Pres Converted'!$E$2:$E$10000,$BF105,'Pres Converted'!$D$2:$D$10000,"ED",'Pres Converted'!$C$2:$C$10000,$BE105)</f>
        <v>21</v>
      </c>
      <c r="BI105">
        <f>SUMIFS('Pres Converted'!J$2:J$10000,'Pres Converted'!$E$2:$E$10000,$BF105,'Pres Converted'!$D$2:$D$10000,"ED",'Pres Converted'!$C$2:$C$10000,$BE105)</f>
        <v>149</v>
      </c>
      <c r="BJ105">
        <f>SUMIFS('Pres Converted'!K$2:K$10000,'Pres Converted'!$E$2:$E$10000,$BF105,'Pres Converted'!$D$2:$D$10000,"ED",'Pres Converted'!$C$2:$C$10000,$BE105)</f>
        <v>14</v>
      </c>
      <c r="BK105">
        <f>SUMIFS('Pres Converted'!L$2:L$10000,'Pres Converted'!$E$2:$E$10000,$BF105,'Pres Converted'!$D$2:$D$10000,"ED",'Pres Converted'!$C$2:$C$10000,$BE105)</f>
        <v>88</v>
      </c>
      <c r="BL105">
        <f>SUMIFS('Pres Converted'!M$2:M$10000,'Pres Converted'!$E$2:$E$10000,$BF105,'Pres Converted'!$D$2:$D$10000,"ED",'Pres Converted'!$C$2:$C$10000,$BE105)</f>
        <v>3</v>
      </c>
      <c r="BR105">
        <f>BG105/SUMIF('By HD'!$A$3:$A$42,$BE105,'By HD'!$B$3:$B$42)</f>
        <v>0.1911049339819319</v>
      </c>
      <c r="BS105">
        <f>$BR105*SUMIF('By HD'!$A$3:$A$42,$BE105,'By HD'!W$3:W$42)</f>
        <v>65.931202223766505</v>
      </c>
      <c r="BT105">
        <f>(DA105-SUMIF('By HD'!$A$3:$A$42,$BE105,'By HD'!M$3:M$42))*$BR105*SUMIF('By HD'!$A$3:$A$42,$BE105,'By HD'!$W$3:$W$42)+$BR105*SUMIF('By HD'!$A$3:$A$42,$BE105,'By HD'!X$3:X$42)</f>
        <v>5.3638346257173239</v>
      </c>
      <c r="BU105">
        <f>(DB105-SUMIF('By HD'!$A$3:$A$42,$BE105,'By HD'!N$3:N$42))*$BR105*SUMIF('By HD'!$A$3:$A$42,$BE105,'By HD'!$W$3:$W$42)+$BR105*SUMIF('By HD'!$A$3:$A$42,$BE105,'By HD'!Y$3:Y$42)</f>
        <v>28.121688049717953</v>
      </c>
      <c r="BV105">
        <f>(DC105-SUMIF('By HD'!$A$3:$A$42,$BE105,'By HD'!O$3:O$42))*$BR105*SUMIF('By HD'!$A$3:$A$42,$BE105,'By HD'!$W$3:$W$42)+$BR105*SUMIF('By HD'!$A$3:$A$42,$BE105,'By HD'!Z$3:Z$42)</f>
        <v>6.424402418288123</v>
      </c>
      <c r="BW105">
        <f>(DD105-SUMIF('By HD'!$A$3:$A$42,$BE105,'By HD'!P$3:P$42))*$BR105*SUMIF('By HD'!$A$3:$A$42,$BE105,'By HD'!$W$3:$W$42)+$BR105*SUMIF('By HD'!$A$3:$A$42,$BE105,'By HD'!AA$3:AA$42)</f>
        <v>24.384484920952659</v>
      </c>
      <c r="BX105">
        <f>(DE105-SUMIF('By HD'!$A$3:$A$42,$BE105,'By HD'!Q$3:Q$42))*$BR105*SUMIF('By HD'!$A$3:$A$42,$BE105,'By HD'!$W$3:$W$42)+$BR105*SUMIF('By HD'!$A$3:$A$42,$BE105,'By HD'!AB$3:AB$42)</f>
        <v>1.6367922090904568</v>
      </c>
      <c r="CD105">
        <f>$BR105*SUMIF('By HD'!$A$3:$A$42,$BE105,'By HD'!AR$3:AR$42)</f>
        <v>14.906184850590689</v>
      </c>
      <c r="CE105">
        <f>(DA105-SUMIF('By HD'!$A$3:$A$42,$BE105,'By HD'!M$3:M$42))*$BR105*SUMIF('By HD'!$A$3:$A$42,$BE105,'By HD'!$AR$3:$AR$42)+$BR105*SUMIF('By HD'!$A$3:$A$42,$BE105,'By HD'!AS$3:AS$42)</f>
        <v>-2.8658134050893458E-2</v>
      </c>
      <c r="CF105">
        <f>(DB105-SUMIF('By HD'!$A$3:$A$42,$BE105,'By HD'!N$3:N$42))*$BR105*SUMIF('By HD'!$A$3:$A$42,$BE105,'By HD'!$AR$3:$AR$42)+$BR105*SUMIF('By HD'!$A$3:$A$42,$BE105,'By HD'!AT$3:AT$42)</f>
        <v>7.1971467909003675</v>
      </c>
      <c r="CG105">
        <f>(DC105-SUMIF('By HD'!$A$3:$A$42,$BE105,'By HD'!O$3:O$42))*$BR105*SUMIF('By HD'!$A$3:$A$42,$BE105,'By HD'!$AR$3:$AR$42)+$BR105*SUMIF('By HD'!$A$3:$A$42,$BE105,'By HD'!AU$3:AU$42)</f>
        <v>2.683854077879154</v>
      </c>
      <c r="CH105">
        <f>(DD105-SUMIF('By HD'!$A$3:$A$42,$BE105,'By HD'!P$3:P$42))*$BR105*SUMIF('By HD'!$A$3:$A$42,$BE105,'By HD'!$AR$3:$AR$42)+$BR105*SUMIF('By HD'!$A$3:$A$42,$BE105,'By HD'!AV$3:AV$42)</f>
        <v>4.9430227442518824</v>
      </c>
      <c r="CI105">
        <f>(DE105-SUMIF('By HD'!$A$3:$A$42,$BE105,'By HD'!Q$3:Q$42))*$BR105*SUMIF('By HD'!$A$3:$A$42,$BE105,'By HD'!$AR$3:$AR$42)+$BR105*SUMIF('By HD'!$A$3:$A$42,$BE105,'By HD'!AW$3:AW$42)</f>
        <v>0.1108193716101783</v>
      </c>
      <c r="CO105">
        <f t="shared" si="66"/>
        <v>355.8373870743572</v>
      </c>
      <c r="CP105">
        <f t="shared" si="66"/>
        <v>26.335176491666431</v>
      </c>
      <c r="CQ105">
        <f t="shared" si="64"/>
        <v>184.31883484061831</v>
      </c>
      <c r="CR105">
        <f t="shared" si="64"/>
        <v>23.108256496167279</v>
      </c>
      <c r="CS105">
        <f t="shared" si="64"/>
        <v>117.32750766520454</v>
      </c>
      <c r="CT105">
        <f t="shared" si="64"/>
        <v>4.7476115807006352</v>
      </c>
      <c r="CZ105" s="6"/>
      <c r="DA105">
        <f t="shared" si="68"/>
        <v>7.636363636363637E-2</v>
      </c>
      <c r="DB105">
        <f t="shared" si="68"/>
        <v>0.54181818181818187</v>
      </c>
      <c r="DC105">
        <f t="shared" si="68"/>
        <v>5.0909090909090911E-2</v>
      </c>
      <c r="DD105">
        <f t="shared" si="68"/>
        <v>0.32</v>
      </c>
      <c r="DE105">
        <f t="shared" si="69"/>
        <v>1.090909090909091E-2</v>
      </c>
      <c r="DF105">
        <f t="shared" si="68"/>
        <v>0</v>
      </c>
      <c r="DG105">
        <f t="shared" si="68"/>
        <v>0</v>
      </c>
      <c r="DH105">
        <f t="shared" si="68"/>
        <v>0</v>
      </c>
      <c r="DI105">
        <f t="shared" si="68"/>
        <v>0</v>
      </c>
      <c r="DJ105">
        <f t="shared" si="68"/>
        <v>0</v>
      </c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</row>
    <row r="106" spans="2:149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V106" s="6"/>
      <c r="AW106" s="6"/>
      <c r="AX106" s="6"/>
      <c r="AY106" s="6"/>
      <c r="AZ106" s="6"/>
      <c r="BA106" s="6"/>
      <c r="BD106" s="6"/>
      <c r="BE106">
        <v>15</v>
      </c>
      <c r="BF106" t="s">
        <v>446</v>
      </c>
      <c r="BG106">
        <f>SUMIFS('Pres Converted'!N$2:N$10000,'Pres Converted'!$E$2:$E$10000,$BF106,'Pres Converted'!$D$2:$D$10000,"ED",'Pres Converted'!$C$2:$C$10000,$BE106)</f>
        <v>71</v>
      </c>
      <c r="BH106">
        <f>SUMIFS('Pres Converted'!I$2:I$10000,'Pres Converted'!$E$2:$E$10000,$BF106,'Pres Converted'!$D$2:$D$10000,"ED",'Pres Converted'!$C$2:$C$10000,$BE106)</f>
        <v>2</v>
      </c>
      <c r="BI106">
        <f>SUMIFS('Pres Converted'!J$2:J$10000,'Pres Converted'!$E$2:$E$10000,$BF106,'Pres Converted'!$D$2:$D$10000,"ED",'Pres Converted'!$C$2:$C$10000,$BE106)</f>
        <v>37</v>
      </c>
      <c r="BJ106">
        <f>SUMIFS('Pres Converted'!K$2:K$10000,'Pres Converted'!$E$2:$E$10000,$BF106,'Pres Converted'!$D$2:$D$10000,"ED",'Pres Converted'!$C$2:$C$10000,$BE106)</f>
        <v>1</v>
      </c>
      <c r="BK106">
        <f>SUMIFS('Pres Converted'!L$2:L$10000,'Pres Converted'!$E$2:$E$10000,$BF106,'Pres Converted'!$D$2:$D$10000,"ED",'Pres Converted'!$C$2:$C$10000,$BE106)</f>
        <v>31</v>
      </c>
      <c r="BL106">
        <f>SUMIFS('Pres Converted'!M$2:M$10000,'Pres Converted'!$E$2:$E$10000,$BF106,'Pres Converted'!$D$2:$D$10000,"ED",'Pres Converted'!$C$2:$C$10000,$BE106)</f>
        <v>0</v>
      </c>
      <c r="BR106">
        <f>BG106/SUMIF('By HD'!$A$3:$A$42,$BE106,'By HD'!$B$3:$B$42)</f>
        <v>4.9339819318971509E-2</v>
      </c>
      <c r="BS106">
        <f>$BR106*SUMIF('By HD'!$A$3:$A$42,$BE106,'By HD'!W$3:W$42)</f>
        <v>17.022237665045171</v>
      </c>
      <c r="BT106">
        <f>(DA106-SUMIF('By HD'!$A$3:$A$42,$BE106,'By HD'!M$3:M$42))*$BR106*SUMIF('By HD'!$A$3:$A$42,$BE106,'By HD'!$W$3:$W$42)+$BR106*SUMIF('By HD'!$A$3:$A$42,$BE106,'By HD'!X$3:X$42)</f>
        <v>0.56446426148187023</v>
      </c>
      <c r="BU106">
        <f>(DB106-SUMIF('By HD'!$A$3:$A$42,$BE106,'By HD'!N$3:N$42))*$BR106*SUMIF('By HD'!$A$3:$A$42,$BE106,'By HD'!$W$3:$W$42)+$BR106*SUMIF('By HD'!$A$3:$A$42,$BE106,'By HD'!Y$3:Y$42)</f>
        <v>6.9082942607912887</v>
      </c>
      <c r="BV106">
        <f>(DC106-SUMIF('By HD'!$A$3:$A$42,$BE106,'By HD'!O$3:O$42))*$BR106*SUMIF('By HD'!$A$3:$A$42,$BE106,'By HD'!$W$3:$W$42)+$BR106*SUMIF('By HD'!$A$3:$A$42,$BE106,'By HD'!Z$3:Z$42)</f>
        <v>1.0318270785876031</v>
      </c>
      <c r="BW106">
        <f>(DD106-SUMIF('By HD'!$A$3:$A$42,$BE106,'By HD'!P$3:P$42))*$BR106*SUMIF('By HD'!$A$3:$A$42,$BE106,'By HD'!$W$3:$W$42)+$BR106*SUMIF('By HD'!$A$3:$A$42,$BE106,'By HD'!AA$3:AA$42)</f>
        <v>8.2807592138197261</v>
      </c>
      <c r="BX106">
        <f>(DE106-SUMIF('By HD'!$A$3:$A$42,$BE106,'By HD'!Q$3:Q$42))*$BR106*SUMIF('By HD'!$A$3:$A$42,$BE106,'By HD'!$W$3:$W$42)+$BR106*SUMIF('By HD'!$A$3:$A$42,$BE106,'By HD'!AB$3:AB$42)</f>
        <v>0.23689285036467972</v>
      </c>
      <c r="CD106">
        <f>$BR106*SUMIF('By HD'!$A$3:$A$42,$BE106,'By HD'!AR$3:AR$42)</f>
        <v>3.8485059068797778</v>
      </c>
      <c r="CE106">
        <f>(DA106-SUMIF('By HD'!$A$3:$A$42,$BE106,'By HD'!M$3:M$42))*$BR106*SUMIF('By HD'!$A$3:$A$42,$BE106,'By HD'!$AR$3:$AR$42)+$BR106*SUMIF('By HD'!$A$3:$A$42,$BE106,'By HD'!AS$3:AS$42)</f>
        <v>-0.19287629767602688</v>
      </c>
      <c r="CF106">
        <f>(DB106-SUMIF('By HD'!$A$3:$A$42,$BE106,'By HD'!N$3:N$42))*$BR106*SUMIF('By HD'!$A$3:$A$42,$BE106,'By HD'!$AR$3:$AR$42)+$BR106*SUMIF('By HD'!$A$3:$A$42,$BE106,'By HD'!AT$3:AT$42)</f>
        <v>1.7785413872752533</v>
      </c>
      <c r="CG106">
        <f>(DC106-SUMIF('By HD'!$A$3:$A$42,$BE106,'By HD'!O$3:O$42))*$BR106*SUMIF('By HD'!$A$3:$A$42,$BE106,'By HD'!$AR$3:$AR$42)+$BR106*SUMIF('By HD'!$A$3:$A$42,$BE106,'By HD'!AU$3:AU$42)</f>
        <v>0.55120269703161362</v>
      </c>
      <c r="CH106">
        <f>(DD106-SUMIF('By HD'!$A$3:$A$42,$BE106,'By HD'!P$3:P$42))*$BR106*SUMIF('By HD'!$A$3:$A$42,$BE106,'By HD'!$AR$3:$AR$42)+$BR106*SUMIF('By HD'!$A$3:$A$42,$BE106,'By HD'!AV$3:AV$42)</f>
        <v>1.72501027419918</v>
      </c>
      <c r="CI106">
        <f>(DE106-SUMIF('By HD'!$A$3:$A$42,$BE106,'By HD'!Q$3:Q$42))*$BR106*SUMIF('By HD'!$A$3:$A$42,$BE106,'By HD'!$AR$3:$AR$42)+$BR106*SUMIF('By HD'!$A$3:$A$42,$BE106,'By HD'!AW$3:AW$42)</f>
        <v>-1.3372153950242452E-2</v>
      </c>
      <c r="CO106">
        <f t="shared" si="66"/>
        <v>91.870743571924947</v>
      </c>
      <c r="CP106">
        <f t="shared" si="66"/>
        <v>2.371587963805843</v>
      </c>
      <c r="CQ106">
        <f t="shared" si="64"/>
        <v>45.686835648066541</v>
      </c>
      <c r="CR106">
        <f t="shared" si="64"/>
        <v>2.5830297756192167</v>
      </c>
      <c r="CS106">
        <f t="shared" si="64"/>
        <v>41.005769488018906</v>
      </c>
      <c r="CT106">
        <f t="shared" si="64"/>
        <v>0.22352069641443728</v>
      </c>
      <c r="CZ106" s="6"/>
      <c r="DA106">
        <f t="shared" si="68"/>
        <v>2.8169014084507043E-2</v>
      </c>
      <c r="DB106">
        <f t="shared" si="68"/>
        <v>0.52112676056338025</v>
      </c>
      <c r="DC106">
        <f t="shared" si="68"/>
        <v>1.4084507042253521E-2</v>
      </c>
      <c r="DD106">
        <f t="shared" si="68"/>
        <v>0.43661971830985913</v>
      </c>
      <c r="DE106">
        <f t="shared" si="69"/>
        <v>0</v>
      </c>
      <c r="DF106">
        <f t="shared" si="68"/>
        <v>0</v>
      </c>
      <c r="DG106">
        <f t="shared" si="68"/>
        <v>0</v>
      </c>
      <c r="DH106">
        <f t="shared" si="68"/>
        <v>0</v>
      </c>
      <c r="DI106">
        <f t="shared" si="68"/>
        <v>0</v>
      </c>
      <c r="DJ106">
        <f t="shared" si="68"/>
        <v>0</v>
      </c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</row>
    <row r="107" spans="2:149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V107" s="6"/>
      <c r="AW107" s="6"/>
      <c r="AX107" s="6"/>
      <c r="AY107" s="6"/>
      <c r="AZ107" s="6"/>
      <c r="BA107" s="6"/>
      <c r="BD107" s="6"/>
      <c r="BE107">
        <v>16</v>
      </c>
      <c r="BF107" t="s">
        <v>234</v>
      </c>
      <c r="BG107">
        <f>SUMIFS('Pres Converted'!N$2:N$10000,'Pres Converted'!$E$2:$E$10000,$BF107,'Pres Converted'!$D$2:$D$10000,"ED",'Pres Converted'!$C$2:$C$10000,$BE107)</f>
        <v>838</v>
      </c>
      <c r="BH107">
        <f>SUMIFS('Pres Converted'!I$2:I$10000,'Pres Converted'!$E$2:$E$10000,$BF107,'Pres Converted'!$D$2:$D$10000,"ED",'Pres Converted'!$C$2:$C$10000,$BE107)</f>
        <v>85</v>
      </c>
      <c r="BI107">
        <f>SUMIFS('Pres Converted'!J$2:J$10000,'Pres Converted'!$E$2:$E$10000,$BF107,'Pres Converted'!$D$2:$D$10000,"ED",'Pres Converted'!$C$2:$C$10000,$BE107)</f>
        <v>410</v>
      </c>
      <c r="BJ107">
        <f>SUMIFS('Pres Converted'!K$2:K$10000,'Pres Converted'!$E$2:$E$10000,$BF107,'Pres Converted'!$D$2:$D$10000,"ED",'Pres Converted'!$C$2:$C$10000,$BE107)</f>
        <v>43</v>
      </c>
      <c r="BK107">
        <f>SUMIFS('Pres Converted'!L$2:L$10000,'Pres Converted'!$E$2:$E$10000,$BF107,'Pres Converted'!$D$2:$D$10000,"ED",'Pres Converted'!$C$2:$C$10000,$BE107)</f>
        <v>298</v>
      </c>
      <c r="BL107">
        <f>SUMIFS('Pres Converted'!M$2:M$10000,'Pres Converted'!$E$2:$E$10000,$BF107,'Pres Converted'!$D$2:$D$10000,"ED",'Pres Converted'!$C$2:$C$10000,$BE107)</f>
        <v>2</v>
      </c>
      <c r="BR107">
        <f>BG107/SUMIF('By HD'!$A$3:$A$42,$BE107,'By HD'!$B$3:$B$42)</f>
        <v>0.4488484199250134</v>
      </c>
      <c r="BS107">
        <f>$BR107*SUMIF('By HD'!$A$3:$A$42,$BE107,'By HD'!W$3:W$42)</f>
        <v>136.44991965720408</v>
      </c>
      <c r="BT107">
        <f>(DA107-SUMIF('By HD'!$A$3:$A$42,$BE107,'By HD'!M$3:M$42))*$BR107*SUMIF('By HD'!$A$3:$A$42,$BE107,'By HD'!$W$3:$W$42)+$BR107*SUMIF('By HD'!$A$3:$A$42,$BE107,'By HD'!X$3:X$42)</f>
        <v>16.729171191118887</v>
      </c>
      <c r="BU107">
        <f>(DB107-SUMIF('By HD'!$A$3:$A$42,$BE107,'By HD'!N$3:N$42))*$BR107*SUMIF('By HD'!$A$3:$A$42,$BE107,'By HD'!$W$3:$W$42)+$BR107*SUMIF('By HD'!$A$3:$A$42,$BE107,'By HD'!Y$3:Y$42)</f>
        <v>44.124035735832997</v>
      </c>
      <c r="BV107">
        <f>(DC107-SUMIF('By HD'!$A$3:$A$42,$BE107,'By HD'!O$3:O$42))*$BR107*SUMIF('By HD'!$A$3:$A$42,$BE107,'By HD'!$W$3:$W$42)+$BR107*SUMIF('By HD'!$A$3:$A$42,$BE107,'By HD'!Z$3:Z$42)</f>
        <v>10.225526144185553</v>
      </c>
      <c r="BW107">
        <f>(DD107-SUMIF('By HD'!$A$3:$A$42,$BE107,'By HD'!P$3:P$42))*$BR107*SUMIF('By HD'!$A$3:$A$42,$BE107,'By HD'!$W$3:$W$42)+$BR107*SUMIF('By HD'!$A$3:$A$42,$BE107,'By HD'!AA$3:AA$42)</f>
        <v>65.264785814224965</v>
      </c>
      <c r="BX107">
        <f>(DE107-SUMIF('By HD'!$A$3:$A$42,$BE107,'By HD'!Q$3:Q$42))*$BR107*SUMIF('By HD'!$A$3:$A$42,$BE107,'By HD'!$W$3:$W$42)+$BR107*SUMIF('By HD'!$A$3:$A$42,$BE107,'By HD'!AB$3:AB$42)</f>
        <v>0.10640077184166462</v>
      </c>
      <c r="CD107">
        <f>$BR107*SUMIF('By HD'!$A$3:$A$42,$BE107,'By HD'!AR$3:AR$42)</f>
        <v>51.617568291376543</v>
      </c>
      <c r="CE107">
        <f>(DA107-SUMIF('By HD'!$A$3:$A$42,$BE107,'By HD'!M$3:M$42))*$BR107*SUMIF('By HD'!$A$3:$A$42,$BE107,'By HD'!$AR$3:$AR$42)+$BR107*SUMIF('By HD'!$A$3:$A$42,$BE107,'By HD'!AS$3:AS$42)</f>
        <v>7.6277674227390904</v>
      </c>
      <c r="CF107">
        <f>(DB107-SUMIF('By HD'!$A$3:$A$42,$BE107,'By HD'!N$3:N$42))*$BR107*SUMIF('By HD'!$A$3:$A$42,$BE107,'By HD'!$AR$3:$AR$42)+$BR107*SUMIF('By HD'!$A$3:$A$42,$BE107,'By HD'!AT$3:AT$42)</f>
        <v>22.882518205152554</v>
      </c>
      <c r="CG107">
        <f>(DC107-SUMIF('By HD'!$A$3:$A$42,$BE107,'By HD'!O$3:O$42))*$BR107*SUMIF('By HD'!$A$3:$A$42,$BE107,'By HD'!$AR$3:$AR$42)+$BR107*SUMIF('By HD'!$A$3:$A$42,$BE107,'By HD'!AU$3:AU$42)</f>
        <v>5.5189080265049464</v>
      </c>
      <c r="CH107">
        <f>(DD107-SUMIF('By HD'!$A$3:$A$42,$BE107,'By HD'!P$3:P$42))*$BR107*SUMIF('By HD'!$A$3:$A$42,$BE107,'By HD'!$AR$3:$AR$42)+$BR107*SUMIF('By HD'!$A$3:$A$42,$BE107,'By HD'!AV$3:AV$42)</f>
        <v>14.650427505150345</v>
      </c>
      <c r="CI107">
        <f>(DE107-SUMIF('By HD'!$A$3:$A$42,$BE107,'By HD'!Q$3:Q$42))*$BR107*SUMIF('By HD'!$A$3:$A$42,$BE107,'By HD'!$AR$3:$AR$42)+$BR107*SUMIF('By HD'!$A$3:$A$42,$BE107,'By HD'!AW$3:AW$42)</f>
        <v>0.93794713182960388</v>
      </c>
      <c r="CO107">
        <f t="shared" si="66"/>
        <v>1026.0674879485807</v>
      </c>
      <c r="CP107">
        <f t="shared" si="66"/>
        <v>109.35693861385798</v>
      </c>
      <c r="CQ107">
        <f t="shared" si="64"/>
        <v>477.00655394098555</v>
      </c>
      <c r="CR107">
        <f t="shared" si="64"/>
        <v>58.744434170690496</v>
      </c>
      <c r="CS107">
        <f t="shared" si="64"/>
        <v>377.91521331937531</v>
      </c>
      <c r="CT107">
        <f t="shared" si="64"/>
        <v>3.0443479036712686</v>
      </c>
      <c r="CZ107" s="6"/>
      <c r="DA107">
        <f t="shared" si="68"/>
        <v>0.10143198090692124</v>
      </c>
      <c r="DB107">
        <f t="shared" si="68"/>
        <v>0.48926014319809069</v>
      </c>
      <c r="DC107">
        <f t="shared" si="68"/>
        <v>5.1312649164677801E-2</v>
      </c>
      <c r="DD107">
        <f t="shared" si="68"/>
        <v>0.35560859188544153</v>
      </c>
      <c r="DE107">
        <f t="shared" si="69"/>
        <v>2.3866348448687352E-3</v>
      </c>
      <c r="DF107">
        <f t="shared" si="68"/>
        <v>0</v>
      </c>
      <c r="DG107">
        <f t="shared" si="68"/>
        <v>0</v>
      </c>
      <c r="DH107">
        <f t="shared" si="68"/>
        <v>0</v>
      </c>
      <c r="DI107">
        <f t="shared" si="68"/>
        <v>0</v>
      </c>
      <c r="DJ107">
        <f t="shared" si="68"/>
        <v>0</v>
      </c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</row>
    <row r="108" spans="2:149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V108" s="6"/>
      <c r="AW108" s="6"/>
      <c r="AX108" s="6"/>
      <c r="AY108" s="6"/>
      <c r="AZ108" s="6"/>
      <c r="BA108" s="6"/>
      <c r="BD108" s="6"/>
      <c r="BE108">
        <v>16</v>
      </c>
      <c r="BF108" t="s">
        <v>446</v>
      </c>
      <c r="BG108">
        <f>SUMIFS('Pres Converted'!N$2:N$10000,'Pres Converted'!$E$2:$E$10000,$BF108,'Pres Converted'!$D$2:$D$10000,"ED",'Pres Converted'!$C$2:$C$10000,$BE108)</f>
        <v>267</v>
      </c>
      <c r="BH108">
        <f>SUMIFS('Pres Converted'!I$2:I$10000,'Pres Converted'!$E$2:$E$10000,$BF108,'Pres Converted'!$D$2:$D$10000,"ED",'Pres Converted'!$C$2:$C$10000,$BE108)</f>
        <v>24</v>
      </c>
      <c r="BI108">
        <f>SUMIFS('Pres Converted'!J$2:J$10000,'Pres Converted'!$E$2:$E$10000,$BF108,'Pres Converted'!$D$2:$D$10000,"ED",'Pres Converted'!$C$2:$C$10000,$BE108)</f>
        <v>76</v>
      </c>
      <c r="BJ108">
        <f>SUMIFS('Pres Converted'!K$2:K$10000,'Pres Converted'!$E$2:$E$10000,$BF108,'Pres Converted'!$D$2:$D$10000,"ED",'Pres Converted'!$C$2:$C$10000,$BE108)</f>
        <v>19</v>
      </c>
      <c r="BK108">
        <f>SUMIFS('Pres Converted'!L$2:L$10000,'Pres Converted'!$E$2:$E$10000,$BF108,'Pres Converted'!$D$2:$D$10000,"ED",'Pres Converted'!$C$2:$C$10000,$BE108)</f>
        <v>147</v>
      </c>
      <c r="BL108">
        <f>SUMIFS('Pres Converted'!M$2:M$10000,'Pres Converted'!$E$2:$E$10000,$BF108,'Pres Converted'!$D$2:$D$10000,"ED",'Pres Converted'!$C$2:$C$10000,$BE108)</f>
        <v>1</v>
      </c>
      <c r="BR108">
        <f>BG108/SUMIF('By HD'!$A$3:$A$42,$BE108,'By HD'!$B$3:$B$42)</f>
        <v>0.14301017675415104</v>
      </c>
      <c r="BS108">
        <f>$BR108*SUMIF('By HD'!$A$3:$A$42,$BE108,'By HD'!W$3:W$42)</f>
        <v>43.475093733261915</v>
      </c>
      <c r="BT108">
        <f>(DA108-SUMIF('By HD'!$A$3:$A$42,$BE108,'By HD'!M$3:M$42))*$BR108*SUMIF('By HD'!$A$3:$A$42,$BE108,'By HD'!$W$3:$W$42)+$BR108*SUMIF('By HD'!$A$3:$A$42,$BE108,'By HD'!X$3:X$42)</f>
        <v>4.8282861724037911</v>
      </c>
      <c r="BU108">
        <f>(DB108-SUMIF('By HD'!$A$3:$A$42,$BE108,'By HD'!N$3:N$42))*$BR108*SUMIF('By HD'!$A$3:$A$42,$BE108,'By HD'!$W$3:$W$42)+$BR108*SUMIF('By HD'!$A$3:$A$42,$BE108,'By HD'!Y$3:Y$42)</f>
        <v>5.1629152801641212</v>
      </c>
      <c r="BV108">
        <f>(DC108-SUMIF('By HD'!$A$3:$A$42,$BE108,'By HD'!O$3:O$42))*$BR108*SUMIF('By HD'!$A$3:$A$42,$BE108,'By HD'!$W$3:$W$42)+$BR108*SUMIF('By HD'!$A$3:$A$42,$BE108,'By HD'!Z$3:Z$42)</f>
        <v>4.1209247296588991</v>
      </c>
      <c r="BW108">
        <f>(DD108-SUMIF('By HD'!$A$3:$A$42,$BE108,'By HD'!P$3:P$42))*$BR108*SUMIF('By HD'!$A$3:$A$42,$BE108,'By HD'!$W$3:$W$42)+$BR108*SUMIF('By HD'!$A$3:$A$42,$BE108,'By HD'!AA$3:AA$42)</f>
        <v>29.269997696294766</v>
      </c>
      <c r="BX108">
        <f>(DE108-SUMIF('By HD'!$A$3:$A$42,$BE108,'By HD'!Q$3:Q$42))*$BR108*SUMIF('By HD'!$A$3:$A$42,$BE108,'By HD'!$W$3:$W$42)+$BR108*SUMIF('By HD'!$A$3:$A$42,$BE108,'By HD'!AB$3:AB$42)</f>
        <v>9.2969854740339711E-2</v>
      </c>
      <c r="CD108">
        <f>$BR108*SUMIF('By HD'!$A$3:$A$42,$BE108,'By HD'!AR$3:AR$42)</f>
        <v>16.446170326727369</v>
      </c>
      <c r="CE108">
        <f>(DA108-SUMIF('By HD'!$A$3:$A$42,$BE108,'By HD'!M$3:M$42))*$BR108*SUMIF('By HD'!$A$3:$A$42,$BE108,'By HD'!$AR$3:$AR$42)+$BR108*SUMIF('By HD'!$A$3:$A$42,$BE108,'By HD'!AS$3:AS$42)</f>
        <v>2.2404666624016079</v>
      </c>
      <c r="CF108">
        <f>(DB108-SUMIF('By HD'!$A$3:$A$42,$BE108,'By HD'!N$3:N$42))*$BR108*SUMIF('By HD'!$A$3:$A$42,$BE108,'By HD'!$AR$3:$AR$42)+$BR108*SUMIF('By HD'!$A$3:$A$42,$BE108,'By HD'!AT$3:AT$42)</f>
        <v>3.9255820011481224</v>
      </c>
      <c r="CG108">
        <f>(DC108-SUMIF('By HD'!$A$3:$A$42,$BE108,'By HD'!O$3:O$42))*$BR108*SUMIF('By HD'!$A$3:$A$42,$BE108,'By HD'!$AR$3:$AR$42)+$BR108*SUMIF('By HD'!$A$3:$A$42,$BE108,'By HD'!AU$3:AU$42)</f>
        <v>2.084841189216823</v>
      </c>
      <c r="CH108">
        <f>(DD108-SUMIF('By HD'!$A$3:$A$42,$BE108,'By HD'!P$3:P$42))*$BR108*SUMIF('By HD'!$A$3:$A$42,$BE108,'By HD'!$AR$3:$AR$42)+$BR108*SUMIF('By HD'!$A$3:$A$42,$BE108,'By HD'!AV$3:AV$42)</f>
        <v>7.8740906030342925</v>
      </c>
      <c r="CI108">
        <f>(DE108-SUMIF('By HD'!$A$3:$A$42,$BE108,'By HD'!Q$3:Q$42))*$BR108*SUMIF('By HD'!$A$3:$A$42,$BE108,'By HD'!$AR$3:$AR$42)+$BR108*SUMIF('By HD'!$A$3:$A$42,$BE108,'By HD'!AW$3:AW$42)</f>
        <v>0.32118987092652268</v>
      </c>
      <c r="CO108">
        <f t="shared" si="66"/>
        <v>326.92126405998931</v>
      </c>
      <c r="CP108">
        <f t="shared" si="66"/>
        <v>31.068752834805402</v>
      </c>
      <c r="CQ108">
        <f t="shared" si="64"/>
        <v>85.088497281312243</v>
      </c>
      <c r="CR108">
        <f t="shared" si="64"/>
        <v>25.20576591887572</v>
      </c>
      <c r="CS108">
        <f t="shared" si="64"/>
        <v>184.14408829932904</v>
      </c>
      <c r="CT108">
        <f t="shared" si="64"/>
        <v>1.4141597256668623</v>
      </c>
      <c r="CZ108" s="6"/>
      <c r="DA108">
        <f t="shared" si="68"/>
        <v>8.98876404494382E-2</v>
      </c>
      <c r="DB108">
        <f t="shared" si="68"/>
        <v>0.28464419475655428</v>
      </c>
      <c r="DC108">
        <f t="shared" si="68"/>
        <v>7.116104868913857E-2</v>
      </c>
      <c r="DD108">
        <f t="shared" si="68"/>
        <v>0.550561797752809</v>
      </c>
      <c r="DE108">
        <f t="shared" si="69"/>
        <v>3.7453183520599251E-3</v>
      </c>
      <c r="DF108">
        <f t="shared" si="68"/>
        <v>0</v>
      </c>
      <c r="DG108">
        <f t="shared" si="68"/>
        <v>0</v>
      </c>
      <c r="DH108">
        <f t="shared" si="68"/>
        <v>0</v>
      </c>
      <c r="DI108">
        <f t="shared" si="68"/>
        <v>0</v>
      </c>
      <c r="DJ108">
        <f t="shared" si="68"/>
        <v>0</v>
      </c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</row>
    <row r="109" spans="2:149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V109" s="6"/>
      <c r="AW109" s="6"/>
      <c r="AX109" s="6"/>
      <c r="AY109" s="6"/>
      <c r="AZ109" s="6"/>
      <c r="BA109" s="6"/>
      <c r="BD109" s="6"/>
      <c r="BE109">
        <v>16</v>
      </c>
      <c r="BF109" t="s">
        <v>447</v>
      </c>
      <c r="BG109">
        <f>SUMIFS('Pres Converted'!N$2:N$10000,'Pres Converted'!$E$2:$E$10000,$BF109,'Pres Converted'!$D$2:$D$10000,"ED",'Pres Converted'!$C$2:$C$10000,$BE109)</f>
        <v>439</v>
      </c>
      <c r="BH109">
        <f>SUMIFS('Pres Converted'!I$2:I$10000,'Pres Converted'!$E$2:$E$10000,$BF109,'Pres Converted'!$D$2:$D$10000,"ED",'Pres Converted'!$C$2:$C$10000,$BE109)</f>
        <v>19</v>
      </c>
      <c r="BI109">
        <f>SUMIFS('Pres Converted'!J$2:J$10000,'Pres Converted'!$E$2:$E$10000,$BF109,'Pres Converted'!$D$2:$D$10000,"ED",'Pres Converted'!$C$2:$C$10000,$BE109)</f>
        <v>339</v>
      </c>
      <c r="BJ109">
        <f>SUMIFS('Pres Converted'!K$2:K$10000,'Pres Converted'!$E$2:$E$10000,$BF109,'Pres Converted'!$D$2:$D$10000,"ED",'Pres Converted'!$C$2:$C$10000,$BE109)</f>
        <v>7</v>
      </c>
      <c r="BK109">
        <f>SUMIFS('Pres Converted'!L$2:L$10000,'Pres Converted'!$E$2:$E$10000,$BF109,'Pres Converted'!$D$2:$D$10000,"ED",'Pres Converted'!$C$2:$C$10000,$BE109)</f>
        <v>74</v>
      </c>
      <c r="BL109">
        <f>SUMIFS('Pres Converted'!M$2:M$10000,'Pres Converted'!$E$2:$E$10000,$BF109,'Pres Converted'!$D$2:$D$10000,"ED",'Pres Converted'!$C$2:$C$10000,$BE109)</f>
        <v>0</v>
      </c>
      <c r="BR109">
        <f>BG109/SUMIF('By HD'!$A$3:$A$42,$BE109,'By HD'!$B$3:$B$42)</f>
        <v>0.2351365827530798</v>
      </c>
      <c r="BS109">
        <f>$BR109*SUMIF('By HD'!$A$3:$A$42,$BE109,'By HD'!W$3:W$42)</f>
        <v>71.481521156936253</v>
      </c>
      <c r="BT109">
        <f>(DA109-SUMIF('By HD'!$A$3:$A$42,$BE109,'By HD'!M$3:M$42))*$BR109*SUMIF('By HD'!$A$3:$A$42,$BE109,'By HD'!$W$3:$W$42)+$BR109*SUMIF('By HD'!$A$3:$A$42,$BE109,'By HD'!X$3:X$42)</f>
        <v>4.6070707971938969</v>
      </c>
      <c r="BU109">
        <f>(DB109-SUMIF('By HD'!$A$3:$A$42,$BE109,'By HD'!N$3:N$42))*$BR109*SUMIF('By HD'!$A$3:$A$42,$BE109,'By HD'!$W$3:$W$42)+$BR109*SUMIF('By HD'!$A$3:$A$42,$BE109,'By HD'!Y$3:Y$42)</f>
        <v>43.340752717755365</v>
      </c>
      <c r="BV109">
        <f>(DC109-SUMIF('By HD'!$A$3:$A$42,$BE109,'By HD'!O$3:O$42))*$BR109*SUMIF('By HD'!$A$3:$A$42,$BE109,'By HD'!$W$3:$W$42)+$BR109*SUMIF('By HD'!$A$3:$A$42,$BE109,'By HD'!Z$3:Z$42)</f>
        <v>2.8286992901546868</v>
      </c>
      <c r="BW109">
        <f>(DD109-SUMIF('By HD'!$A$3:$A$42,$BE109,'By HD'!P$3:P$42))*$BR109*SUMIF('By HD'!$A$3:$A$42,$BE109,'By HD'!$W$3:$W$42)+$BR109*SUMIF('By HD'!$A$3:$A$42,$BE109,'By HD'!AA$3:AA$42)</f>
        <v>20.819858857172857</v>
      </c>
      <c r="BX109">
        <f>(DE109-SUMIF('By HD'!$A$3:$A$42,$BE109,'By HD'!Q$3:Q$42))*$BR109*SUMIF('By HD'!$A$3:$A$42,$BE109,'By HD'!$W$3:$W$42)+$BR109*SUMIF('By HD'!$A$3:$A$42,$BE109,'By HD'!AB$3:AB$42)</f>
        <v>-0.11486050534055103</v>
      </c>
      <c r="CD109">
        <f>$BR109*SUMIF('By HD'!$A$3:$A$42,$BE109,'By HD'!AR$3:AR$42)</f>
        <v>27.040707016604177</v>
      </c>
      <c r="CE109">
        <f>(DA109-SUMIF('By HD'!$A$3:$A$42,$BE109,'By HD'!M$3:M$42))*$BR109*SUMIF('By HD'!$A$3:$A$42,$BE109,'By HD'!$AR$3:$AR$42)+$BR109*SUMIF('By HD'!$A$3:$A$42,$BE109,'By HD'!AS$3:AS$42)</f>
        <v>2.4234649161184487</v>
      </c>
      <c r="CF109">
        <f>(DB109-SUMIF('By HD'!$A$3:$A$42,$BE109,'By HD'!N$3:N$42))*$BR109*SUMIF('By HD'!$A$3:$A$42,$BE109,'By HD'!$AR$3:$AR$42)+$BR109*SUMIF('By HD'!$A$3:$A$42,$BE109,'By HD'!AT$3:AT$42)</f>
        <v>19.638533730347142</v>
      </c>
      <c r="CG109">
        <f>(DC109-SUMIF('By HD'!$A$3:$A$42,$BE109,'By HD'!O$3:O$42))*$BR109*SUMIF('By HD'!$A$3:$A$42,$BE109,'By HD'!$AR$3:$AR$42)+$BR109*SUMIF('By HD'!$A$3:$A$42,$BE109,'By HD'!AU$3:AU$42)</f>
        <v>1.9348128877820139</v>
      </c>
      <c r="CH109">
        <f>(DD109-SUMIF('By HD'!$A$3:$A$42,$BE109,'By HD'!P$3:P$42))*$BR109*SUMIF('By HD'!$A$3:$A$42,$BE109,'By HD'!$AR$3:$AR$42)+$BR109*SUMIF('By HD'!$A$3:$A$42,$BE109,'By HD'!AV$3:AV$42)</f>
        <v>2.6170728369627927</v>
      </c>
      <c r="CI109">
        <f>(DE109-SUMIF('By HD'!$A$3:$A$42,$BE109,'By HD'!Q$3:Q$42))*$BR109*SUMIF('By HD'!$A$3:$A$42,$BE109,'By HD'!$AR$3:$AR$42)+$BR109*SUMIF('By HD'!$A$3:$A$42,$BE109,'By HD'!AW$3:AW$42)</f>
        <v>0.42682264539378012</v>
      </c>
      <c r="CO109">
        <f t="shared" si="66"/>
        <v>537.52222817354038</v>
      </c>
      <c r="CP109">
        <f t="shared" si="66"/>
        <v>26.030535713312347</v>
      </c>
      <c r="CQ109">
        <f t="shared" si="64"/>
        <v>401.97928644810253</v>
      </c>
      <c r="CR109">
        <f t="shared" si="64"/>
        <v>11.7635121779367</v>
      </c>
      <c r="CS109">
        <f t="shared" si="64"/>
        <v>97.436931694135652</v>
      </c>
      <c r="CT109">
        <f t="shared" si="64"/>
        <v>0.31196214005322909</v>
      </c>
      <c r="CZ109" s="6"/>
      <c r="DA109">
        <f t="shared" si="68"/>
        <v>4.328018223234624E-2</v>
      </c>
      <c r="DB109">
        <f t="shared" si="68"/>
        <v>0.77220956719817768</v>
      </c>
      <c r="DC109">
        <f t="shared" si="68"/>
        <v>1.5945330296127564E-2</v>
      </c>
      <c r="DD109">
        <f t="shared" si="68"/>
        <v>0.16856492027334852</v>
      </c>
      <c r="DE109">
        <f t="shared" si="69"/>
        <v>0</v>
      </c>
      <c r="DF109">
        <f t="shared" si="68"/>
        <v>0</v>
      </c>
      <c r="DG109">
        <f t="shared" si="68"/>
        <v>0</v>
      </c>
      <c r="DH109">
        <f t="shared" si="68"/>
        <v>0</v>
      </c>
      <c r="DI109">
        <f t="shared" si="68"/>
        <v>0</v>
      </c>
      <c r="DJ109">
        <f t="shared" si="68"/>
        <v>0</v>
      </c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</row>
    <row r="110" spans="2:149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V110" s="6"/>
      <c r="AW110" s="6"/>
      <c r="AX110" s="6"/>
      <c r="AY110" s="6"/>
      <c r="AZ110" s="6"/>
      <c r="BA110" s="6"/>
      <c r="BD110" s="6"/>
      <c r="BE110">
        <v>16</v>
      </c>
      <c r="BF110" t="s">
        <v>448</v>
      </c>
      <c r="BG110">
        <f>SUMIFS('Pres Converted'!N$2:N$10000,'Pres Converted'!$E$2:$E$10000,$BF110,'Pres Converted'!$D$2:$D$10000,"ED",'Pres Converted'!$C$2:$C$10000,$BE110)</f>
        <v>323</v>
      </c>
      <c r="BH110">
        <f>SUMIFS('Pres Converted'!I$2:I$10000,'Pres Converted'!$E$2:$E$10000,$BF110,'Pres Converted'!$D$2:$D$10000,"ED",'Pres Converted'!$C$2:$C$10000,$BE110)</f>
        <v>29</v>
      </c>
      <c r="BI110">
        <f>SUMIFS('Pres Converted'!J$2:J$10000,'Pres Converted'!$E$2:$E$10000,$BF110,'Pres Converted'!$D$2:$D$10000,"ED",'Pres Converted'!$C$2:$C$10000,$BE110)</f>
        <v>105</v>
      </c>
      <c r="BJ110">
        <f>SUMIFS('Pres Converted'!K$2:K$10000,'Pres Converted'!$E$2:$E$10000,$BF110,'Pres Converted'!$D$2:$D$10000,"ED",'Pres Converted'!$C$2:$C$10000,$BE110)</f>
        <v>22</v>
      </c>
      <c r="BK110">
        <f>SUMIFS('Pres Converted'!L$2:L$10000,'Pres Converted'!$E$2:$E$10000,$BF110,'Pres Converted'!$D$2:$D$10000,"ED",'Pres Converted'!$C$2:$C$10000,$BE110)</f>
        <v>167</v>
      </c>
      <c r="BL110">
        <f>SUMIFS('Pres Converted'!M$2:M$10000,'Pres Converted'!$E$2:$E$10000,$BF110,'Pres Converted'!$D$2:$D$10000,"ED",'Pres Converted'!$C$2:$C$10000,$BE110)</f>
        <v>0</v>
      </c>
      <c r="BR110">
        <f>BG110/SUMIF('By HD'!$A$3:$A$42,$BE110,'By HD'!$B$3:$B$42)</f>
        <v>0.17300482056775576</v>
      </c>
      <c r="BS110">
        <f>$BR110*SUMIF('By HD'!$A$3:$A$42,$BE110,'By HD'!W$3:W$42)</f>
        <v>52.593465452597755</v>
      </c>
      <c r="BT110">
        <f>(DA110-SUMIF('By HD'!$A$3:$A$42,$BE110,'By HD'!M$3:M$42))*$BR110*SUMIF('By HD'!$A$3:$A$42,$BE110,'By HD'!$W$3:$W$42)+$BR110*SUMIF('By HD'!$A$3:$A$42,$BE110,'By HD'!X$3:X$42)</f>
        <v>5.8354718392834242</v>
      </c>
      <c r="BU110">
        <f>(DB110-SUMIF('By HD'!$A$3:$A$42,$BE110,'By HD'!N$3:N$42))*$BR110*SUMIF('By HD'!$A$3:$A$42,$BE110,'By HD'!$W$3:$W$42)+$BR110*SUMIF('By HD'!$A$3:$A$42,$BE110,'By HD'!Y$3:Y$42)</f>
        <v>8.3722962662475044</v>
      </c>
      <c r="BV110">
        <f>(DC110-SUMIF('By HD'!$A$3:$A$42,$BE110,'By HD'!O$3:O$42))*$BR110*SUMIF('By HD'!$A$3:$A$42,$BE110,'By HD'!$W$3:$W$42)+$BR110*SUMIF('By HD'!$A$3:$A$42,$BE110,'By HD'!Z$3:Z$42)</f>
        <v>4.8248498360008591</v>
      </c>
      <c r="BW110">
        <f>(DD110-SUMIF('By HD'!$A$3:$A$42,$BE110,'By HD'!P$3:P$42))*$BR110*SUMIF('By HD'!$A$3:$A$42,$BE110,'By HD'!$W$3:$W$42)+$BR110*SUMIF('By HD'!$A$3:$A$42,$BE110,'By HD'!AA$3:AA$42)</f>
        <v>33.645357632307416</v>
      </c>
      <c r="BX110">
        <f>(DE110-SUMIF('By HD'!$A$3:$A$42,$BE110,'By HD'!Q$3:Q$42))*$BR110*SUMIF('By HD'!$A$3:$A$42,$BE110,'By HD'!$W$3:$W$42)+$BR110*SUMIF('By HD'!$A$3:$A$42,$BE110,'By HD'!AB$3:AB$42)</f>
        <v>-8.4510121241453268E-2</v>
      </c>
      <c r="CD110">
        <f>$BR110*SUMIF('By HD'!$A$3:$A$42,$BE110,'By HD'!AR$3:AR$42)</f>
        <v>19.895554365291911</v>
      </c>
      <c r="CE110">
        <f>(DA110-SUMIF('By HD'!$A$3:$A$42,$BE110,'By HD'!M$3:M$42))*$BR110*SUMIF('By HD'!$A$3:$A$42,$BE110,'By HD'!$AR$3:$AR$42)+$BR110*SUMIF('By HD'!$A$3:$A$42,$BE110,'By HD'!AS$3:AS$42)</f>
        <v>2.7083009987408517</v>
      </c>
      <c r="CF110">
        <f>(DB110-SUMIF('By HD'!$A$3:$A$42,$BE110,'By HD'!N$3:N$42))*$BR110*SUMIF('By HD'!$A$3:$A$42,$BE110,'By HD'!$AR$3:$AR$42)+$BR110*SUMIF('By HD'!$A$3:$A$42,$BE110,'By HD'!AT$3:AT$42)</f>
        <v>5.5533660633521791</v>
      </c>
      <c r="CG110">
        <f>(DC110-SUMIF('By HD'!$A$3:$A$42,$BE110,'By HD'!O$3:O$42))*$BR110*SUMIF('By HD'!$A$3:$A$42,$BE110,'By HD'!$AR$3:$AR$42)+$BR110*SUMIF('By HD'!$A$3:$A$42,$BE110,'By HD'!AU$3:AU$42)</f>
        <v>2.461437896496216</v>
      </c>
      <c r="CH110">
        <f>(DD110-SUMIF('By HD'!$A$3:$A$42,$BE110,'By HD'!P$3:P$42))*$BR110*SUMIF('By HD'!$A$3:$A$42,$BE110,'By HD'!$AR$3:$AR$42)+$BR110*SUMIF('By HD'!$A$3:$A$42,$BE110,'By HD'!AV$3:AV$42)</f>
        <v>8.8584090548525687</v>
      </c>
      <c r="CI110">
        <f>(DE110-SUMIF('By HD'!$A$3:$A$42,$BE110,'By HD'!Q$3:Q$42))*$BR110*SUMIF('By HD'!$A$3:$A$42,$BE110,'By HD'!$AR$3:$AR$42)+$BR110*SUMIF('By HD'!$A$3:$A$42,$BE110,'By HD'!AW$3:AW$42)</f>
        <v>0.31404035185009338</v>
      </c>
      <c r="CO110">
        <f t="shared" si="66"/>
        <v>395.48901981788964</v>
      </c>
      <c r="CP110">
        <f t="shared" si="66"/>
        <v>37.543772838024275</v>
      </c>
      <c r="CQ110">
        <f t="shared" ref="CQ110:CT128" si="71">CF110+BU110+BI110</f>
        <v>118.92566232959969</v>
      </c>
      <c r="CR110">
        <f t="shared" si="71"/>
        <v>29.286287732497076</v>
      </c>
      <c r="CS110">
        <f t="shared" si="71"/>
        <v>209.50376668715998</v>
      </c>
      <c r="CT110">
        <f t="shared" si="71"/>
        <v>0.22953023060864011</v>
      </c>
      <c r="CZ110" s="6"/>
      <c r="DA110">
        <f t="shared" si="68"/>
        <v>8.9783281733746126E-2</v>
      </c>
      <c r="DB110">
        <f t="shared" si="68"/>
        <v>0.32507739938080493</v>
      </c>
      <c r="DC110">
        <f t="shared" si="68"/>
        <v>6.8111455108359129E-2</v>
      </c>
      <c r="DD110">
        <f t="shared" si="68"/>
        <v>0.51702786377708976</v>
      </c>
      <c r="DE110">
        <f t="shared" si="69"/>
        <v>0</v>
      </c>
      <c r="DF110">
        <f t="shared" si="68"/>
        <v>0</v>
      </c>
      <c r="DG110">
        <f t="shared" si="68"/>
        <v>0</v>
      </c>
      <c r="DH110">
        <f t="shared" si="68"/>
        <v>0</v>
      </c>
      <c r="DI110">
        <f t="shared" si="68"/>
        <v>0</v>
      </c>
      <c r="DJ110">
        <f t="shared" si="68"/>
        <v>0</v>
      </c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</row>
    <row r="111" spans="2:149" x14ac:dyDescent="0.3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V111" s="6"/>
      <c r="AW111" s="6"/>
      <c r="AX111" s="6"/>
      <c r="AY111" s="6"/>
      <c r="AZ111" s="6"/>
      <c r="BA111" s="6"/>
      <c r="BD111" s="6"/>
      <c r="BE111">
        <v>17</v>
      </c>
      <c r="BF111" t="s">
        <v>447</v>
      </c>
      <c r="BG111">
        <f>SUMIFS('Pres Converted'!N$2:N$10000,'Pres Converted'!$E$2:$E$10000,$BF111,'Pres Converted'!$D$2:$D$10000,"ED",'Pres Converted'!$C$2:$C$10000,$BE111)</f>
        <v>2419</v>
      </c>
      <c r="BH111">
        <f>SUMIFS('Pres Converted'!I$2:I$10000,'Pres Converted'!$E$2:$E$10000,$BF111,'Pres Converted'!$D$2:$D$10000,"ED",'Pres Converted'!$C$2:$C$10000,$BE111)</f>
        <v>237</v>
      </c>
      <c r="BI111">
        <f>SUMIFS('Pres Converted'!J$2:J$10000,'Pres Converted'!$E$2:$E$10000,$BF111,'Pres Converted'!$D$2:$D$10000,"ED",'Pres Converted'!$C$2:$C$10000,$BE111)</f>
        <v>1473</v>
      </c>
      <c r="BJ111">
        <f>SUMIFS('Pres Converted'!K$2:K$10000,'Pres Converted'!$E$2:$E$10000,$BF111,'Pres Converted'!$D$2:$D$10000,"ED",'Pres Converted'!$C$2:$C$10000,$BE111)</f>
        <v>94</v>
      </c>
      <c r="BK111">
        <f>SUMIFS('Pres Converted'!L$2:L$10000,'Pres Converted'!$E$2:$E$10000,$BF111,'Pres Converted'!$D$2:$D$10000,"ED",'Pres Converted'!$C$2:$C$10000,$BE111)</f>
        <v>614</v>
      </c>
      <c r="BL111">
        <f>SUMIFS('Pres Converted'!M$2:M$10000,'Pres Converted'!$E$2:$E$10000,$BF111,'Pres Converted'!$D$2:$D$10000,"ED",'Pres Converted'!$C$2:$C$10000,$BE111)</f>
        <v>1</v>
      </c>
      <c r="BR111">
        <f>BG111/SUMIF('By HD'!$A$3:$A$42,$BE111,'By HD'!$B$3:$B$42)</f>
        <v>1</v>
      </c>
      <c r="BS111">
        <f>$BR111*SUMIF('By HD'!$A$3:$A$42,$BE111,'By HD'!W$3:W$42)</f>
        <v>131</v>
      </c>
      <c r="BT111">
        <f>(DA111-SUMIF('By HD'!$A$3:$A$42,$BE111,'By HD'!M$3:M$42))*$BR111*SUMIF('By HD'!$A$3:$A$42,$BE111,'By HD'!$W$3:$W$42)+$BR111*SUMIF('By HD'!$A$3:$A$42,$BE111,'By HD'!X$3:X$42)</f>
        <v>16</v>
      </c>
      <c r="BU111">
        <f>(DB111-SUMIF('By HD'!$A$3:$A$42,$BE111,'By HD'!N$3:N$42))*$BR111*SUMIF('By HD'!$A$3:$A$42,$BE111,'By HD'!$W$3:$W$42)+$BR111*SUMIF('By HD'!$A$3:$A$42,$BE111,'By HD'!Y$3:Y$42)</f>
        <v>58</v>
      </c>
      <c r="BV111">
        <f>(DC111-SUMIF('By HD'!$A$3:$A$42,$BE111,'By HD'!O$3:O$42))*$BR111*SUMIF('By HD'!$A$3:$A$42,$BE111,'By HD'!$W$3:$W$42)+$BR111*SUMIF('By HD'!$A$3:$A$42,$BE111,'By HD'!Z$3:Z$42)</f>
        <v>9</v>
      </c>
      <c r="BW111">
        <f>(DD111-SUMIF('By HD'!$A$3:$A$42,$BE111,'By HD'!P$3:P$42))*$BR111*SUMIF('By HD'!$A$3:$A$42,$BE111,'By HD'!$W$3:$W$42)+$BR111*SUMIF('By HD'!$A$3:$A$42,$BE111,'By HD'!AA$3:AA$42)</f>
        <v>44</v>
      </c>
      <c r="BX111">
        <f>(DE111-SUMIF('By HD'!$A$3:$A$42,$BE111,'By HD'!Q$3:Q$42))*$BR111*SUMIF('By HD'!$A$3:$A$42,$BE111,'By HD'!$W$3:$W$42)+$BR111*SUMIF('By HD'!$A$3:$A$42,$BE111,'By HD'!AB$3:AB$42)</f>
        <v>4</v>
      </c>
      <c r="CD111">
        <f>$BR111*SUMIF('By HD'!$A$3:$A$42,$BE111,'By HD'!AR$3:AR$42)</f>
        <v>194</v>
      </c>
      <c r="CE111">
        <f>(DA111-SUMIF('By HD'!$A$3:$A$42,$BE111,'By HD'!M$3:M$42))*$BR111*SUMIF('By HD'!$A$3:$A$42,$BE111,'By HD'!$AR$3:$AR$42)+$BR111*SUMIF('By HD'!$A$3:$A$42,$BE111,'By HD'!AS$3:AS$42)</f>
        <v>27</v>
      </c>
      <c r="CF111">
        <f>(DB111-SUMIF('By HD'!$A$3:$A$42,$BE111,'By HD'!N$3:N$42))*$BR111*SUMIF('By HD'!$A$3:$A$42,$BE111,'By HD'!$AR$3:$AR$42)+$BR111*SUMIF('By HD'!$A$3:$A$42,$BE111,'By HD'!AT$3:AT$42)</f>
        <v>92</v>
      </c>
      <c r="CG111">
        <f>(DC111-SUMIF('By HD'!$A$3:$A$42,$BE111,'By HD'!O$3:O$42))*$BR111*SUMIF('By HD'!$A$3:$A$42,$BE111,'By HD'!$AR$3:$AR$42)+$BR111*SUMIF('By HD'!$A$3:$A$42,$BE111,'By HD'!AU$3:AU$42)</f>
        <v>11</v>
      </c>
      <c r="CH111">
        <f>(DD111-SUMIF('By HD'!$A$3:$A$42,$BE111,'By HD'!P$3:P$42))*$BR111*SUMIF('By HD'!$A$3:$A$42,$BE111,'By HD'!$AR$3:$AR$42)+$BR111*SUMIF('By HD'!$A$3:$A$42,$BE111,'By HD'!AV$3:AV$42)</f>
        <v>62</v>
      </c>
      <c r="CI111">
        <f>(DE111-SUMIF('By HD'!$A$3:$A$42,$BE111,'By HD'!Q$3:Q$42))*$BR111*SUMIF('By HD'!$A$3:$A$42,$BE111,'By HD'!$AR$3:$AR$42)+$BR111*SUMIF('By HD'!$A$3:$A$42,$BE111,'By HD'!AW$3:AW$42)</f>
        <v>2</v>
      </c>
      <c r="CO111">
        <f t="shared" si="66"/>
        <v>2744</v>
      </c>
      <c r="CP111">
        <f t="shared" si="66"/>
        <v>280</v>
      </c>
      <c r="CQ111">
        <f t="shared" si="71"/>
        <v>1623</v>
      </c>
      <c r="CR111">
        <f t="shared" si="71"/>
        <v>114</v>
      </c>
      <c r="CS111">
        <f t="shared" si="71"/>
        <v>720</v>
      </c>
      <c r="CT111">
        <f t="shared" si="71"/>
        <v>7</v>
      </c>
      <c r="CZ111" s="6"/>
      <c r="DA111">
        <f t="shared" si="68"/>
        <v>9.7974369574204218E-2</v>
      </c>
      <c r="DB111">
        <f t="shared" si="68"/>
        <v>0.60892930963207936</v>
      </c>
      <c r="DC111">
        <f t="shared" si="68"/>
        <v>3.885903265812319E-2</v>
      </c>
      <c r="DD111">
        <f t="shared" si="68"/>
        <v>0.25382389417114509</v>
      </c>
      <c r="DE111">
        <f t="shared" si="69"/>
        <v>4.1339396444811904E-4</v>
      </c>
      <c r="DF111">
        <f t="shared" si="68"/>
        <v>0</v>
      </c>
      <c r="DG111">
        <f t="shared" si="68"/>
        <v>0</v>
      </c>
      <c r="DH111">
        <f t="shared" si="68"/>
        <v>0</v>
      </c>
      <c r="DI111">
        <f t="shared" si="68"/>
        <v>0</v>
      </c>
      <c r="DJ111">
        <f t="shared" si="68"/>
        <v>0</v>
      </c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</row>
    <row r="112" spans="2:149" x14ac:dyDescent="0.3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V112" s="6"/>
      <c r="AW112" s="6"/>
      <c r="AX112" s="6"/>
      <c r="AY112" s="6"/>
      <c r="AZ112" s="6"/>
      <c r="BA112" s="6"/>
      <c r="BD112" s="6"/>
      <c r="BE112">
        <v>18</v>
      </c>
      <c r="BF112" t="s">
        <v>449</v>
      </c>
      <c r="BG112">
        <f>SUMIFS('Pres Converted'!N$2:N$10000,'Pres Converted'!$E$2:$E$10000,$BF112,'Pres Converted'!$D$2:$D$10000,"ED",'Pres Converted'!$C$2:$C$10000,$BE112)</f>
        <v>1149</v>
      </c>
      <c r="BH112">
        <f>SUMIFS('Pres Converted'!I$2:I$10000,'Pres Converted'!$E$2:$E$10000,$BF112,'Pres Converted'!$D$2:$D$10000,"ED",'Pres Converted'!$C$2:$C$10000,$BE112)</f>
        <v>77</v>
      </c>
      <c r="BI112">
        <f>SUMIFS('Pres Converted'!J$2:J$10000,'Pres Converted'!$E$2:$E$10000,$BF112,'Pres Converted'!$D$2:$D$10000,"ED",'Pres Converted'!$C$2:$C$10000,$BE112)</f>
        <v>766</v>
      </c>
      <c r="BJ112">
        <f>SUMIFS('Pres Converted'!K$2:K$10000,'Pres Converted'!$E$2:$E$10000,$BF112,'Pres Converted'!$D$2:$D$10000,"ED",'Pres Converted'!$C$2:$C$10000,$BE112)</f>
        <v>30</v>
      </c>
      <c r="BK112">
        <f>SUMIFS('Pres Converted'!L$2:L$10000,'Pres Converted'!$E$2:$E$10000,$BF112,'Pres Converted'!$D$2:$D$10000,"ED",'Pres Converted'!$C$2:$C$10000,$BE112)</f>
        <v>275</v>
      </c>
      <c r="BL112">
        <f>SUMIFS('Pres Converted'!M$2:M$10000,'Pres Converted'!$E$2:$E$10000,$BF112,'Pres Converted'!$D$2:$D$10000,"ED",'Pres Converted'!$C$2:$C$10000,$BE112)</f>
        <v>1</v>
      </c>
      <c r="BR112">
        <f>BG112/SUMIF('By HD'!$A$3:$A$42,$BE112,'By HD'!$B$3:$B$42)</f>
        <v>0.54096045197740117</v>
      </c>
      <c r="BS112">
        <f>$BR112*SUMIF('By HD'!$A$3:$A$42,$BE112,'By HD'!W$3:W$42)</f>
        <v>85.471751412429384</v>
      </c>
      <c r="BT112">
        <f>(DA112-SUMIF('By HD'!$A$3:$A$42,$BE112,'By HD'!M$3:M$42))*$BR112*SUMIF('By HD'!$A$3:$A$42,$BE112,'By HD'!$W$3:$W$42)+$BR112*SUMIF('By HD'!$A$3:$A$42,$BE112,'By HD'!X$3:X$42)</f>
        <v>8.744923500058519</v>
      </c>
      <c r="BU112">
        <f>(DB112-SUMIF('By HD'!$A$3:$A$42,$BE112,'By HD'!N$3:N$42))*$BR112*SUMIF('By HD'!$A$3:$A$42,$BE112,'By HD'!$W$3:$W$42)+$BR112*SUMIF('By HD'!$A$3:$A$42,$BE112,'By HD'!Y$3:Y$42)</f>
        <v>33.871153723387273</v>
      </c>
      <c r="BV112">
        <f>(DC112-SUMIF('By HD'!$A$3:$A$42,$BE112,'By HD'!O$3:O$42))*$BR112*SUMIF('By HD'!$A$3:$A$42,$BE112,'By HD'!$W$3:$W$42)+$BR112*SUMIF('By HD'!$A$3:$A$42,$BE112,'By HD'!Z$3:Z$42)</f>
        <v>6.6662916147977906</v>
      </c>
      <c r="BW112">
        <f>(DD112-SUMIF('By HD'!$A$3:$A$42,$BE112,'By HD'!P$3:P$42))*$BR112*SUMIF('By HD'!$A$3:$A$42,$BE112,'By HD'!$W$3:$W$42)+$BR112*SUMIF('By HD'!$A$3:$A$42,$BE112,'By HD'!AA$3:AA$42)</f>
        <v>35.614275112515564</v>
      </c>
      <c r="BX112">
        <f>(DE112-SUMIF('By HD'!$A$3:$A$42,$BE112,'By HD'!Q$3:Q$42))*$BR112*SUMIF('By HD'!$A$3:$A$42,$BE112,'By HD'!$W$3:$W$42)+$BR112*SUMIF('By HD'!$A$3:$A$42,$BE112,'By HD'!AB$3:AB$42)</f>
        <v>0.57510746167023108</v>
      </c>
      <c r="CD112">
        <f>$BR112*SUMIF('By HD'!$A$3:$A$42,$BE112,'By HD'!AR$3:AR$42)</f>
        <v>56.259887005649723</v>
      </c>
      <c r="CE112">
        <f>(DA112-SUMIF('By HD'!$A$3:$A$42,$BE112,'By HD'!M$3:M$42))*$BR112*SUMIF('By HD'!$A$3:$A$42,$BE112,'By HD'!$AR$3:$AR$42)+$BR112*SUMIF('By HD'!$A$3:$A$42,$BE112,'By HD'!AS$3:AS$42)</f>
        <v>3.6744815772394057</v>
      </c>
      <c r="CF112">
        <f>(DB112-SUMIF('By HD'!$A$3:$A$42,$BE112,'By HD'!N$3:N$42))*$BR112*SUMIF('By HD'!$A$3:$A$42,$BE112,'By HD'!$AR$3:$AR$42)+$BR112*SUMIF('By HD'!$A$3:$A$42,$BE112,'By HD'!AT$3:AT$42)</f>
        <v>29.190470490599765</v>
      </c>
      <c r="CG112">
        <f>(DC112-SUMIF('By HD'!$A$3:$A$42,$BE112,'By HD'!O$3:O$42))*$BR112*SUMIF('By HD'!$A$3:$A$42,$BE112,'By HD'!$AR$3:$AR$42)+$BR112*SUMIF('By HD'!$A$3:$A$42,$BE112,'By HD'!AU$3:AU$42)</f>
        <v>1.0257668613744453</v>
      </c>
      <c r="CH112">
        <f>(DD112-SUMIF('By HD'!$A$3:$A$42,$BE112,'By HD'!P$3:P$42))*$BR112*SUMIF('By HD'!$A$3:$A$42,$BE112,'By HD'!$AR$3:$AR$42)+$BR112*SUMIF('By HD'!$A$3:$A$42,$BE112,'By HD'!AV$3:AV$42)</f>
        <v>22.3466915637269</v>
      </c>
      <c r="CI112">
        <f>(DE112-SUMIF('By HD'!$A$3:$A$42,$BE112,'By HD'!Q$3:Q$42))*$BR112*SUMIF('By HD'!$A$3:$A$42,$BE112,'By HD'!$AR$3:$AR$42)+$BR112*SUMIF('By HD'!$A$3:$A$42,$BE112,'By HD'!AW$3:AW$42)</f>
        <v>2.2476512709204467E-2</v>
      </c>
      <c r="CO112">
        <f t="shared" si="66"/>
        <v>1290.731638418079</v>
      </c>
      <c r="CP112">
        <f t="shared" si="66"/>
        <v>89.419405077297924</v>
      </c>
      <c r="CQ112">
        <f t="shared" si="71"/>
        <v>829.06162421398699</v>
      </c>
      <c r="CR112">
        <f t="shared" si="71"/>
        <v>37.692058476172235</v>
      </c>
      <c r="CS112">
        <f t="shared" si="71"/>
        <v>332.96096667624249</v>
      </c>
      <c r="CT112">
        <f t="shared" si="71"/>
        <v>1.5975839743794356</v>
      </c>
      <c r="CZ112" s="6"/>
      <c r="DA112">
        <f t="shared" si="68"/>
        <v>6.7014795474325498E-2</v>
      </c>
      <c r="DB112">
        <f t="shared" si="68"/>
        <v>0.66666666666666663</v>
      </c>
      <c r="DC112">
        <f t="shared" si="68"/>
        <v>2.6109660574412531E-2</v>
      </c>
      <c r="DD112">
        <f t="shared" si="68"/>
        <v>0.23933855526544823</v>
      </c>
      <c r="DE112">
        <f t="shared" si="69"/>
        <v>8.703220191470844E-4</v>
      </c>
      <c r="DF112">
        <f t="shared" si="68"/>
        <v>0</v>
      </c>
      <c r="DG112">
        <f t="shared" si="68"/>
        <v>0</v>
      </c>
      <c r="DH112">
        <f t="shared" si="68"/>
        <v>0</v>
      </c>
      <c r="DI112">
        <f t="shared" si="68"/>
        <v>0</v>
      </c>
      <c r="DJ112">
        <f t="shared" si="68"/>
        <v>0</v>
      </c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</row>
    <row r="113" spans="4:149" x14ac:dyDescent="0.3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V113" s="6"/>
      <c r="AW113" s="6"/>
      <c r="AX113" s="6"/>
      <c r="AY113" s="6"/>
      <c r="AZ113" s="6"/>
      <c r="BA113" s="6"/>
      <c r="BD113" s="6"/>
      <c r="BE113">
        <v>18</v>
      </c>
      <c r="BF113" t="s">
        <v>450</v>
      </c>
      <c r="BG113">
        <f>SUMIFS('Pres Converted'!N$2:N$10000,'Pres Converted'!$E$2:$E$10000,$BF113,'Pres Converted'!$D$2:$D$10000,"ED",'Pres Converted'!$C$2:$C$10000,$BE113)</f>
        <v>883</v>
      </c>
      <c r="BH113">
        <f>SUMIFS('Pres Converted'!I$2:I$10000,'Pres Converted'!$E$2:$E$10000,$BF113,'Pres Converted'!$D$2:$D$10000,"ED",'Pres Converted'!$C$2:$C$10000,$BE113)</f>
        <v>79</v>
      </c>
      <c r="BI113">
        <f>SUMIFS('Pres Converted'!J$2:J$10000,'Pres Converted'!$E$2:$E$10000,$BF113,'Pres Converted'!$D$2:$D$10000,"ED",'Pres Converted'!$C$2:$C$10000,$BE113)</f>
        <v>425</v>
      </c>
      <c r="BJ113">
        <f>SUMIFS('Pres Converted'!K$2:K$10000,'Pres Converted'!$E$2:$E$10000,$BF113,'Pres Converted'!$D$2:$D$10000,"ED",'Pres Converted'!$C$2:$C$10000,$BE113)</f>
        <v>46</v>
      </c>
      <c r="BK113">
        <f>SUMIFS('Pres Converted'!L$2:L$10000,'Pres Converted'!$E$2:$E$10000,$BF113,'Pres Converted'!$D$2:$D$10000,"ED",'Pres Converted'!$C$2:$C$10000,$BE113)</f>
        <v>333</v>
      </c>
      <c r="BL113">
        <f>SUMIFS('Pres Converted'!M$2:M$10000,'Pres Converted'!$E$2:$E$10000,$BF113,'Pres Converted'!$D$2:$D$10000,"ED",'Pres Converted'!$C$2:$C$10000,$BE113)</f>
        <v>0</v>
      </c>
      <c r="BR113">
        <f>BG113/SUMIF('By HD'!$A$3:$A$42,$BE113,'By HD'!$B$3:$B$42)</f>
        <v>0.41572504708097929</v>
      </c>
      <c r="BS113">
        <f>$BR113*SUMIF('By HD'!$A$3:$A$42,$BE113,'By HD'!W$3:W$42)</f>
        <v>65.684557438794727</v>
      </c>
      <c r="BT113">
        <f>(DA113-SUMIF('By HD'!$A$3:$A$42,$BE113,'By HD'!M$3:M$42))*$BR113*SUMIF('By HD'!$A$3:$A$42,$BE113,'By HD'!$W$3:$W$42)+$BR113*SUMIF('By HD'!$A$3:$A$42,$BE113,'By HD'!X$3:X$42)</f>
        <v>8.1952348906409043</v>
      </c>
      <c r="BU113">
        <f>(DB113-SUMIF('By HD'!$A$3:$A$42,$BE113,'By HD'!N$3:N$42))*$BR113*SUMIF('By HD'!$A$3:$A$42,$BE113,'By HD'!$W$3:$W$42)+$BR113*SUMIF('By HD'!$A$3:$A$42,$BE113,'By HD'!Y$3:Y$42)</f>
        <v>13.854962654409652</v>
      </c>
      <c r="BV113">
        <f>(DC113-SUMIF('By HD'!$A$3:$A$42,$BE113,'By HD'!O$3:O$42))*$BR113*SUMIF('By HD'!$A$3:$A$42,$BE113,'By HD'!$W$3:$W$42)+$BR113*SUMIF('By HD'!$A$3:$A$42,$BE113,'By HD'!Z$3:Z$42)</f>
        <v>6.8298514688201557</v>
      </c>
      <c r="BW113">
        <f>(DD113-SUMIF('By HD'!$A$3:$A$42,$BE113,'By HD'!P$3:P$42))*$BR113*SUMIF('By HD'!$A$3:$A$42,$BE113,'By HD'!$W$3:$W$42)+$BR113*SUMIF('By HD'!$A$3:$A$42,$BE113,'By HD'!AA$3:AA$42)</f>
        <v>36.419708310723827</v>
      </c>
      <c r="BX113">
        <f>(DE113-SUMIF('By HD'!$A$3:$A$42,$BE113,'By HD'!Q$3:Q$42))*$BR113*SUMIF('By HD'!$A$3:$A$42,$BE113,'By HD'!$W$3:$W$42)+$BR113*SUMIF('By HD'!$A$3:$A$42,$BE113,'By HD'!AB$3:AB$42)</f>
        <v>0.38480011420019083</v>
      </c>
      <c r="CD113">
        <f>$BR113*SUMIF('By HD'!$A$3:$A$42,$BE113,'By HD'!AR$3:AR$42)</f>
        <v>43.235404896421848</v>
      </c>
      <c r="CE113">
        <f>(DA113-SUMIF('By HD'!$A$3:$A$42,$BE113,'By HD'!M$3:M$42))*$BR113*SUMIF('By HD'!$A$3:$A$42,$BE113,'By HD'!$AR$3:$AR$42)+$BR113*SUMIF('By HD'!$A$3:$A$42,$BE113,'By HD'!AS$3:AS$42)</f>
        <v>3.794579746844422</v>
      </c>
      <c r="CF113">
        <f>(DB113-SUMIF('By HD'!$A$3:$A$42,$BE113,'By HD'!N$3:N$42))*$BR113*SUMIF('By HD'!$A$3:$A$42,$BE113,'By HD'!$AR$3:$AR$42)+$BR113*SUMIF('By HD'!$A$3:$A$42,$BE113,'By HD'!AT$3:AT$42)</f>
        <v>14.418901018225926</v>
      </c>
      <c r="CG113">
        <f>(DC113-SUMIF('By HD'!$A$3:$A$42,$BE113,'By HD'!O$3:O$42))*$BR113*SUMIF('By HD'!$A$3:$A$42,$BE113,'By HD'!$AR$3:$AR$42)+$BR113*SUMIF('By HD'!$A$3:$A$42,$BE113,'By HD'!AU$3:AU$42)</f>
        <v>1.9117883324289529</v>
      </c>
      <c r="CH113">
        <f>(DD113-SUMIF('By HD'!$A$3:$A$42,$BE113,'By HD'!P$3:P$42))*$BR113*SUMIF('By HD'!$A$3:$A$42,$BE113,'By HD'!$AR$3:$AR$42)+$BR113*SUMIF('By HD'!$A$3:$A$42,$BE113,'By HD'!AV$3:AV$42)</f>
        <v>23.130491450945346</v>
      </c>
      <c r="CI113">
        <f>(DE113-SUMIF('By HD'!$A$3:$A$42,$BE113,'By HD'!Q$3:Q$42))*$BR113*SUMIF('By HD'!$A$3:$A$42,$BE113,'By HD'!$AR$3:$AR$42)+$BR113*SUMIF('By HD'!$A$3:$A$42,$BE113,'By HD'!AW$3:AW$42)</f>
        <v>-2.0355652022797478E-2</v>
      </c>
      <c r="CO113">
        <f t="shared" si="66"/>
        <v>991.91996233521661</v>
      </c>
      <c r="CP113">
        <f t="shared" si="66"/>
        <v>90.989814637485324</v>
      </c>
      <c r="CQ113">
        <f t="shared" si="71"/>
        <v>453.27386367263557</v>
      </c>
      <c r="CR113">
        <f t="shared" si="71"/>
        <v>54.741639801249107</v>
      </c>
      <c r="CS113">
        <f t="shared" si="71"/>
        <v>392.55019976166921</v>
      </c>
      <c r="CT113">
        <f t="shared" si="71"/>
        <v>0.36444446217739335</v>
      </c>
      <c r="CZ113" s="6"/>
      <c r="DA113">
        <f t="shared" si="68"/>
        <v>8.9467723669309177E-2</v>
      </c>
      <c r="DB113">
        <f t="shared" si="68"/>
        <v>0.48131370328425821</v>
      </c>
      <c r="DC113">
        <f t="shared" si="68"/>
        <v>5.2095130237825596E-2</v>
      </c>
      <c r="DD113">
        <f t="shared" si="68"/>
        <v>0.37712344280860705</v>
      </c>
      <c r="DE113">
        <f t="shared" si="69"/>
        <v>0</v>
      </c>
      <c r="DF113">
        <f t="shared" si="68"/>
        <v>0</v>
      </c>
      <c r="DG113">
        <f t="shared" si="68"/>
        <v>0</v>
      </c>
      <c r="DH113">
        <f t="shared" si="68"/>
        <v>0</v>
      </c>
      <c r="DI113">
        <f t="shared" si="68"/>
        <v>0</v>
      </c>
      <c r="DJ113">
        <f t="shared" si="68"/>
        <v>0</v>
      </c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</row>
    <row r="114" spans="4:149" x14ac:dyDescent="0.3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V114" s="6"/>
      <c r="AW114" s="6"/>
      <c r="AX114" s="6"/>
      <c r="AY114" s="6"/>
      <c r="AZ114" s="6"/>
      <c r="BA114" s="6"/>
      <c r="BD114" s="6"/>
      <c r="BE114">
        <v>18</v>
      </c>
      <c r="BF114" t="s">
        <v>447</v>
      </c>
      <c r="BG114">
        <f>SUMIFS('Pres Converted'!N$2:N$10000,'Pres Converted'!$E$2:$E$10000,$BF114,'Pres Converted'!$D$2:$D$10000,"ED",'Pres Converted'!$C$2:$C$10000,$BE114)</f>
        <v>92</v>
      </c>
      <c r="BH114">
        <f>SUMIFS('Pres Converted'!I$2:I$10000,'Pres Converted'!$E$2:$E$10000,$BF114,'Pres Converted'!$D$2:$D$10000,"ED",'Pres Converted'!$C$2:$C$10000,$BE114)</f>
        <v>11</v>
      </c>
      <c r="BI114">
        <f>SUMIFS('Pres Converted'!J$2:J$10000,'Pres Converted'!$E$2:$E$10000,$BF114,'Pres Converted'!$D$2:$D$10000,"ED",'Pres Converted'!$C$2:$C$10000,$BE114)</f>
        <v>42</v>
      </c>
      <c r="BJ114">
        <f>SUMIFS('Pres Converted'!K$2:K$10000,'Pres Converted'!$E$2:$E$10000,$BF114,'Pres Converted'!$D$2:$D$10000,"ED",'Pres Converted'!$C$2:$C$10000,$BE114)</f>
        <v>2</v>
      </c>
      <c r="BK114">
        <f>SUMIFS('Pres Converted'!L$2:L$10000,'Pres Converted'!$E$2:$E$10000,$BF114,'Pres Converted'!$D$2:$D$10000,"ED",'Pres Converted'!$C$2:$C$10000,$BE114)</f>
        <v>37</v>
      </c>
      <c r="BL114">
        <f>SUMIFS('Pres Converted'!M$2:M$10000,'Pres Converted'!$E$2:$E$10000,$BF114,'Pres Converted'!$D$2:$D$10000,"ED",'Pres Converted'!$C$2:$C$10000,$BE114)</f>
        <v>0</v>
      </c>
      <c r="BR114">
        <f>BG114/SUMIF('By HD'!$A$3:$A$42,$BE114,'By HD'!$B$3:$B$42)</f>
        <v>4.3314500941619587E-2</v>
      </c>
      <c r="BS114">
        <f>$BR114*SUMIF('By HD'!$A$3:$A$42,$BE114,'By HD'!W$3:W$42)</f>
        <v>6.8436911487758945</v>
      </c>
      <c r="BT114">
        <f>(DA114-SUMIF('By HD'!$A$3:$A$42,$BE114,'By HD'!M$3:M$42))*$BR114*SUMIF('By HD'!$A$3:$A$42,$BE114,'By HD'!$W$3:$W$42)+$BR114*SUMIF('By HD'!$A$3:$A$42,$BE114,'By HD'!X$3:X$42)</f>
        <v>1.0598416093005771</v>
      </c>
      <c r="BU114">
        <f>(DB114-SUMIF('By HD'!$A$3:$A$42,$BE114,'By HD'!N$3:N$42))*$BR114*SUMIF('By HD'!$A$3:$A$42,$BE114,'By HD'!$W$3:$W$42)+$BR114*SUMIF('By HD'!$A$3:$A$42,$BE114,'By HD'!Y$3:Y$42)</f>
        <v>1.2738836222030705</v>
      </c>
      <c r="BV114">
        <f>(DC114-SUMIF('By HD'!$A$3:$A$42,$BE114,'By HD'!O$3:O$42))*$BR114*SUMIF('By HD'!$A$3:$A$42,$BE114,'By HD'!$W$3:$W$42)+$BR114*SUMIF('By HD'!$A$3:$A$42,$BE114,'By HD'!Z$3:Z$42)</f>
        <v>0.50385691638205277</v>
      </c>
      <c r="BW114">
        <f>(DD114-SUMIF('By HD'!$A$3:$A$42,$BE114,'By HD'!P$3:P$42))*$BR114*SUMIF('By HD'!$A$3:$A$42,$BE114,'By HD'!$W$3:$W$42)+$BR114*SUMIF('By HD'!$A$3:$A$42,$BE114,'By HD'!AA$3:AA$42)</f>
        <v>3.9660165767606159</v>
      </c>
      <c r="BX114">
        <f>(DE114-SUMIF('By HD'!$A$3:$A$42,$BE114,'By HD'!Q$3:Q$42))*$BR114*SUMIF('By HD'!$A$3:$A$42,$BE114,'By HD'!$W$3:$W$42)+$BR114*SUMIF('By HD'!$A$3:$A$42,$BE114,'By HD'!AB$3:AB$42)</f>
        <v>4.0092424129578204E-2</v>
      </c>
      <c r="CD114">
        <f>$BR114*SUMIF('By HD'!$A$3:$A$42,$BE114,'By HD'!AR$3:AR$42)</f>
        <v>4.5047080979284368</v>
      </c>
      <c r="CE114">
        <f>(DA114-SUMIF('By HD'!$A$3:$A$42,$BE114,'By HD'!M$3:M$42))*$BR114*SUMIF('By HD'!$A$3:$A$42,$BE114,'By HD'!$AR$3:$AR$42)+$BR114*SUMIF('By HD'!$A$3:$A$42,$BE114,'By HD'!AS$3:AS$42)</f>
        <v>0.53093867591617283</v>
      </c>
      <c r="CF114">
        <f>(DB114-SUMIF('By HD'!$A$3:$A$42,$BE114,'By HD'!N$3:N$42))*$BR114*SUMIF('By HD'!$A$3:$A$42,$BE114,'By HD'!$AR$3:$AR$42)+$BR114*SUMIF('By HD'!$A$3:$A$42,$BE114,'By HD'!AT$3:AT$42)</f>
        <v>1.3906284911743114</v>
      </c>
      <c r="CG114">
        <f>(DC114-SUMIF('By HD'!$A$3:$A$42,$BE114,'By HD'!O$3:O$42))*$BR114*SUMIF('By HD'!$A$3:$A$42,$BE114,'By HD'!$AR$3:$AR$42)+$BR114*SUMIF('By HD'!$A$3:$A$42,$BE114,'By HD'!AU$3:AU$42)</f>
        <v>6.2444806196601643E-2</v>
      </c>
      <c r="CH114">
        <f>(DD114-SUMIF('By HD'!$A$3:$A$42,$BE114,'By HD'!P$3:P$42))*$BR114*SUMIF('By HD'!$A$3:$A$42,$BE114,'By HD'!$AR$3:$AR$42)+$BR114*SUMIF('By HD'!$A$3:$A$42,$BE114,'By HD'!AV$3:AV$42)</f>
        <v>2.5228169853277582</v>
      </c>
      <c r="CI114">
        <f>(DE114-SUMIF('By HD'!$A$3:$A$42,$BE114,'By HD'!Q$3:Q$42))*$BR114*SUMIF('By HD'!$A$3:$A$42,$BE114,'By HD'!$AR$3:$AR$42)+$BR114*SUMIF('By HD'!$A$3:$A$42,$BE114,'By HD'!AW$3:AW$42)</f>
        <v>-2.1208606864069855E-3</v>
      </c>
      <c r="CO114">
        <f t="shared" si="66"/>
        <v>103.34839924670433</v>
      </c>
      <c r="CP114">
        <f t="shared" si="66"/>
        <v>12.59078028521675</v>
      </c>
      <c r="CQ114">
        <f t="shared" si="71"/>
        <v>44.664512113377384</v>
      </c>
      <c r="CR114">
        <f t="shared" si="71"/>
        <v>2.5663017225786544</v>
      </c>
      <c r="CS114">
        <f t="shared" si="71"/>
        <v>43.488833562088374</v>
      </c>
      <c r="CT114">
        <f t="shared" si="71"/>
        <v>3.7971563443171222E-2</v>
      </c>
      <c r="CZ114" s="6"/>
      <c r="DA114">
        <f t="shared" si="68"/>
        <v>0.11956521739130435</v>
      </c>
      <c r="DB114">
        <f t="shared" si="68"/>
        <v>0.45652173913043476</v>
      </c>
      <c r="DC114">
        <f t="shared" si="68"/>
        <v>2.1739130434782608E-2</v>
      </c>
      <c r="DD114">
        <f t="shared" si="68"/>
        <v>0.40217391304347827</v>
      </c>
      <c r="DE114">
        <f t="shared" si="69"/>
        <v>0</v>
      </c>
      <c r="DF114">
        <f t="shared" si="68"/>
        <v>0</v>
      </c>
      <c r="DG114">
        <f t="shared" si="68"/>
        <v>0</v>
      </c>
      <c r="DH114">
        <f t="shared" si="68"/>
        <v>0</v>
      </c>
      <c r="DI114">
        <f t="shared" si="68"/>
        <v>0</v>
      </c>
      <c r="DJ114">
        <f t="shared" si="68"/>
        <v>0</v>
      </c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</row>
    <row r="115" spans="4:149" x14ac:dyDescent="0.3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V115" s="6"/>
      <c r="AW115" s="6"/>
      <c r="AX115" s="6"/>
      <c r="AY115" s="6"/>
      <c r="AZ115" s="6"/>
      <c r="BA115" s="6"/>
      <c r="BD115" s="6"/>
      <c r="BE115">
        <v>19</v>
      </c>
      <c r="BF115" t="s">
        <v>450</v>
      </c>
      <c r="BG115">
        <f>SUMIFS('Pres Converted'!N$2:N$10000,'Pres Converted'!$E$2:$E$10000,$BF115,'Pres Converted'!$D$2:$D$10000,"ED",'Pres Converted'!$C$2:$C$10000,$BE115)</f>
        <v>1047</v>
      </c>
      <c r="BH115">
        <f>SUMIFS('Pres Converted'!I$2:I$10000,'Pres Converted'!$E$2:$E$10000,$BF115,'Pres Converted'!$D$2:$D$10000,"ED",'Pres Converted'!$C$2:$C$10000,$BE115)</f>
        <v>76</v>
      </c>
      <c r="BI115">
        <f>SUMIFS('Pres Converted'!J$2:J$10000,'Pres Converted'!$E$2:$E$10000,$BF115,'Pres Converted'!$D$2:$D$10000,"ED",'Pres Converted'!$C$2:$C$10000,$BE115)</f>
        <v>449</v>
      </c>
      <c r="BJ115">
        <f>SUMIFS('Pres Converted'!K$2:K$10000,'Pres Converted'!$E$2:$E$10000,$BF115,'Pres Converted'!$D$2:$D$10000,"ED",'Pres Converted'!$C$2:$C$10000,$BE115)</f>
        <v>108</v>
      </c>
      <c r="BK115">
        <f>SUMIFS('Pres Converted'!L$2:L$10000,'Pres Converted'!$E$2:$E$10000,$BF115,'Pres Converted'!$D$2:$D$10000,"ED",'Pres Converted'!$C$2:$C$10000,$BE115)</f>
        <v>408</v>
      </c>
      <c r="BL115">
        <f>SUMIFS('Pres Converted'!M$2:M$10000,'Pres Converted'!$E$2:$E$10000,$BF115,'Pres Converted'!$D$2:$D$10000,"ED",'Pres Converted'!$C$2:$C$10000,$BE115)</f>
        <v>6</v>
      </c>
      <c r="BR115">
        <f>BG115/SUMIF('By HD'!$A$3:$A$42,$BE115,'By HD'!$B$3:$B$42)</f>
        <v>0.30748898678414099</v>
      </c>
      <c r="BS115">
        <f>$BR115*SUMIF('By HD'!$A$3:$A$42,$BE115,'By HD'!W$3:W$42)</f>
        <v>225.38942731277535</v>
      </c>
      <c r="BT115">
        <f>(DA115-SUMIF('By HD'!$A$3:$A$42,$BE115,'By HD'!M$3:M$42))*$BR115*SUMIF('By HD'!$A$3:$A$42,$BE115,'By HD'!$W$3:$W$42)+$BR115*SUMIF('By HD'!$A$3:$A$42,$BE115,'By HD'!X$3:X$42)</f>
        <v>20.76193780848325</v>
      </c>
      <c r="BU115">
        <f>(DB115-SUMIF('By HD'!$A$3:$A$42,$BE115,'By HD'!N$3:N$42))*$BR115*SUMIF('By HD'!$A$3:$A$42,$BE115,'By HD'!$W$3:$W$42)+$BR115*SUMIF('By HD'!$A$3:$A$42,$BE115,'By HD'!Y$3:Y$42)</f>
        <v>103.3913902203937</v>
      </c>
      <c r="BV115">
        <f>(DC115-SUMIF('By HD'!$A$3:$A$42,$BE115,'By HD'!O$3:O$42))*$BR115*SUMIF('By HD'!$A$3:$A$42,$BE115,'By HD'!$W$3:$W$42)+$BR115*SUMIF('By HD'!$A$3:$A$42,$BE115,'By HD'!Z$3:Z$42)</f>
        <v>20.107081708034961</v>
      </c>
      <c r="BW115">
        <f>(DD115-SUMIF('By HD'!$A$3:$A$42,$BE115,'By HD'!P$3:P$42))*$BR115*SUMIF('By HD'!$A$3:$A$42,$BE115,'By HD'!$W$3:$W$42)+$BR115*SUMIF('By HD'!$A$3:$A$42,$BE115,'By HD'!AA$3:AA$42)</f>
        <v>80.499324264006688</v>
      </c>
      <c r="BX115">
        <f>(DE115-SUMIF('By HD'!$A$3:$A$42,$BE115,'By HD'!Q$3:Q$42))*$BR115*SUMIF('By HD'!$A$3:$A$42,$BE115,'By HD'!$W$3:$W$42)+$BR115*SUMIF('By HD'!$A$3:$A$42,$BE115,'By HD'!AB$3:AB$42)</f>
        <v>0.62969331185675381</v>
      </c>
      <c r="CD115">
        <f>$BR115*SUMIF('By HD'!$A$3:$A$42,$BE115,'By HD'!AR$3:AR$42)</f>
        <v>64.880176211453744</v>
      </c>
      <c r="CE115">
        <f>(DA115-SUMIF('By HD'!$A$3:$A$42,$BE115,'By HD'!M$3:M$42))*$BR115*SUMIF('By HD'!$A$3:$A$42,$BE115,'By HD'!$AR$3:$AR$42)+$BR115*SUMIF('By HD'!$A$3:$A$42,$BE115,'By HD'!AS$3:AS$42)</f>
        <v>8.1805129797460339</v>
      </c>
      <c r="CF115">
        <f>(DB115-SUMIF('By HD'!$A$3:$A$42,$BE115,'By HD'!N$3:N$42))*$BR115*SUMIF('By HD'!$A$3:$A$42,$BE115,'By HD'!$AR$3:$AR$42)+$BR115*SUMIF('By HD'!$A$3:$A$42,$BE115,'By HD'!AT$3:AT$42)</f>
        <v>27.951096017129515</v>
      </c>
      <c r="CG115">
        <f>(DC115-SUMIF('By HD'!$A$3:$A$42,$BE115,'By HD'!O$3:O$42))*$BR115*SUMIF('By HD'!$A$3:$A$42,$BE115,'By HD'!$AR$3:$AR$42)+$BR115*SUMIF('By HD'!$A$3:$A$42,$BE115,'By HD'!AU$3:AU$42)</f>
        <v>8.3137591129913915</v>
      </c>
      <c r="CH115">
        <f>(DD115-SUMIF('By HD'!$A$3:$A$42,$BE115,'By HD'!P$3:P$42))*$BR115*SUMIF('By HD'!$A$3:$A$42,$BE115,'By HD'!$AR$3:$AR$42)+$BR115*SUMIF('By HD'!$A$3:$A$42,$BE115,'By HD'!AV$3:AV$42)</f>
        <v>20.253545770342914</v>
      </c>
      <c r="CI115">
        <f>(DE115-SUMIF('By HD'!$A$3:$A$42,$BE115,'By HD'!Q$3:Q$42))*$BR115*SUMIF('By HD'!$A$3:$A$42,$BE115,'By HD'!$AR$3:$AR$42)+$BR115*SUMIF('By HD'!$A$3:$A$42,$BE115,'By HD'!AW$3:AW$42)</f>
        <v>0.18126233124389504</v>
      </c>
      <c r="CO115">
        <f t="shared" si="66"/>
        <v>1337.2696035242291</v>
      </c>
      <c r="CP115">
        <f t="shared" si="66"/>
        <v>104.94245078822928</v>
      </c>
      <c r="CQ115">
        <f t="shared" si="71"/>
        <v>580.34248623752319</v>
      </c>
      <c r="CR115">
        <f t="shared" si="71"/>
        <v>136.42084082102636</v>
      </c>
      <c r="CS115">
        <f t="shared" si="71"/>
        <v>508.7528700343496</v>
      </c>
      <c r="CT115">
        <f t="shared" si="71"/>
        <v>6.810955643100649</v>
      </c>
      <c r="CZ115" s="6"/>
      <c r="DA115">
        <f t="shared" si="68"/>
        <v>7.2588347659980901E-2</v>
      </c>
      <c r="DB115">
        <f t="shared" si="68"/>
        <v>0.42884431709646609</v>
      </c>
      <c r="DC115">
        <f t="shared" si="68"/>
        <v>0.10315186246418338</v>
      </c>
      <c r="DD115">
        <f t="shared" si="68"/>
        <v>0.38968481375358166</v>
      </c>
      <c r="DE115">
        <f t="shared" si="69"/>
        <v>5.7306590257879654E-3</v>
      </c>
      <c r="DF115">
        <f t="shared" si="68"/>
        <v>0</v>
      </c>
      <c r="DG115">
        <f t="shared" si="68"/>
        <v>0</v>
      </c>
      <c r="DH115">
        <f t="shared" si="68"/>
        <v>0</v>
      </c>
      <c r="DI115">
        <f t="shared" si="68"/>
        <v>0</v>
      </c>
      <c r="DJ115">
        <f t="shared" si="68"/>
        <v>0</v>
      </c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</row>
    <row r="116" spans="4:149" x14ac:dyDescent="0.3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V116" s="6"/>
      <c r="AW116" s="6"/>
      <c r="AX116" s="6"/>
      <c r="AY116" s="6"/>
      <c r="AZ116" s="6"/>
      <c r="BA116" s="6"/>
      <c r="BD116" s="6"/>
      <c r="BE116">
        <v>19</v>
      </c>
      <c r="BF116" t="s">
        <v>451</v>
      </c>
      <c r="BG116">
        <f>SUMIFS('Pres Converted'!N$2:N$10000,'Pres Converted'!$E$2:$E$10000,$BF116,'Pres Converted'!$D$2:$D$10000,"ED",'Pres Converted'!$C$2:$C$10000,$BE116)</f>
        <v>646</v>
      </c>
      <c r="BH116">
        <f>SUMIFS('Pres Converted'!I$2:I$10000,'Pres Converted'!$E$2:$E$10000,$BF116,'Pres Converted'!$D$2:$D$10000,"ED",'Pres Converted'!$C$2:$C$10000,$BE116)</f>
        <v>39</v>
      </c>
      <c r="BI116">
        <f>SUMIFS('Pres Converted'!J$2:J$10000,'Pres Converted'!$E$2:$E$10000,$BF116,'Pres Converted'!$D$2:$D$10000,"ED",'Pres Converted'!$C$2:$C$10000,$BE116)</f>
        <v>131</v>
      </c>
      <c r="BJ116">
        <f>SUMIFS('Pres Converted'!K$2:K$10000,'Pres Converted'!$E$2:$E$10000,$BF116,'Pres Converted'!$D$2:$D$10000,"ED",'Pres Converted'!$C$2:$C$10000,$BE116)</f>
        <v>121</v>
      </c>
      <c r="BK116">
        <f>SUMIFS('Pres Converted'!L$2:L$10000,'Pres Converted'!$E$2:$E$10000,$BF116,'Pres Converted'!$D$2:$D$10000,"ED",'Pres Converted'!$C$2:$C$10000,$BE116)</f>
        <v>352</v>
      </c>
      <c r="BL116">
        <f>SUMIFS('Pres Converted'!M$2:M$10000,'Pres Converted'!$E$2:$E$10000,$BF116,'Pres Converted'!$D$2:$D$10000,"ED",'Pres Converted'!$C$2:$C$10000,$BE116)</f>
        <v>3</v>
      </c>
      <c r="BR116">
        <f>BG116/SUMIF('By HD'!$A$3:$A$42,$BE116,'By HD'!$B$3:$B$42)</f>
        <v>0.18972099853157121</v>
      </c>
      <c r="BS116">
        <f>$BR116*SUMIF('By HD'!$A$3:$A$42,$BE116,'By HD'!W$3:W$42)</f>
        <v>139.0654919236417</v>
      </c>
      <c r="BT116">
        <f>(DA116-SUMIF('By HD'!$A$3:$A$42,$BE116,'By HD'!M$3:M$42))*$BR116*SUMIF('By HD'!$A$3:$A$42,$BE116,'By HD'!$W$3:$W$42)+$BR116*SUMIF('By HD'!$A$3:$A$42,$BE116,'By HD'!X$3:X$42)</f>
        <v>11.111195896162032</v>
      </c>
      <c r="BU116">
        <f>(DB116-SUMIF('By HD'!$A$3:$A$42,$BE116,'By HD'!N$3:N$42))*$BR116*SUMIF('By HD'!$A$3:$A$42,$BE116,'By HD'!$W$3:$W$42)+$BR116*SUMIF('By HD'!$A$3:$A$42,$BE116,'By HD'!Y$3:Y$42)</f>
        <v>32.355727971951069</v>
      </c>
      <c r="BV116">
        <f>(DC116-SUMIF('By HD'!$A$3:$A$42,$BE116,'By HD'!O$3:O$42))*$BR116*SUMIF('By HD'!$A$3:$A$42,$BE116,'By HD'!$W$3:$W$42)+$BR116*SUMIF('By HD'!$A$3:$A$42,$BE116,'By HD'!Z$3:Z$42)</f>
        <v>24.109094900174874</v>
      </c>
      <c r="BW116">
        <f>(DD116-SUMIF('By HD'!$A$3:$A$42,$BE116,'By HD'!P$3:P$42))*$BR116*SUMIF('By HD'!$A$3:$A$42,$BE116,'By HD'!$W$3:$W$42)+$BR116*SUMIF('By HD'!$A$3:$A$42,$BE116,'By HD'!AA$3:AA$42)</f>
        <v>71.25207371900612</v>
      </c>
      <c r="BX116">
        <f>(DE116-SUMIF('By HD'!$A$3:$A$42,$BE116,'By HD'!Q$3:Q$42))*$BR116*SUMIF('By HD'!$A$3:$A$42,$BE116,'By HD'!$W$3:$W$42)+$BR116*SUMIF('By HD'!$A$3:$A$42,$BE116,'By HD'!AB$3:AB$42)</f>
        <v>0.23739943634760144</v>
      </c>
      <c r="CD116">
        <f>$BR116*SUMIF('By HD'!$A$3:$A$42,$BE116,'By HD'!AR$3:AR$42)</f>
        <v>40.031130690161525</v>
      </c>
      <c r="CE116">
        <f>(DA116-SUMIF('By HD'!$A$3:$A$42,$BE116,'By HD'!M$3:M$42))*$BR116*SUMIF('By HD'!$A$3:$A$42,$BE116,'By HD'!$AR$3:$AR$42)+$BR116*SUMIF('By HD'!$A$3:$A$42,$BE116,'By HD'!AS$3:AS$42)</f>
        <v>4.5583307781378766</v>
      </c>
      <c r="CF116">
        <f>(DB116-SUMIF('By HD'!$A$3:$A$42,$BE116,'By HD'!N$3:N$42))*$BR116*SUMIF('By HD'!$A$3:$A$42,$BE116,'By HD'!$AR$3:$AR$42)+$BR116*SUMIF('By HD'!$A$3:$A$42,$BE116,'By HD'!AT$3:AT$42)</f>
        <v>8.1964980237665515</v>
      </c>
      <c r="CG116">
        <f>(DC116-SUMIF('By HD'!$A$3:$A$42,$BE116,'By HD'!O$3:O$42))*$BR116*SUMIF('By HD'!$A$3:$A$42,$BE116,'By HD'!$AR$3:$AR$42)+$BR116*SUMIF('By HD'!$A$3:$A$42,$BE116,'By HD'!AU$3:AU$42)</f>
        <v>8.4984026686159453</v>
      </c>
      <c r="CH116">
        <f>(DD116-SUMIF('By HD'!$A$3:$A$42,$BE116,'By HD'!P$3:P$42))*$BR116*SUMIF('By HD'!$A$3:$A$42,$BE116,'By HD'!$AR$3:$AR$42)+$BR116*SUMIF('By HD'!$A$3:$A$42,$BE116,'By HD'!AV$3:AV$42)</f>
        <v>18.709561864839863</v>
      </c>
      <c r="CI116">
        <f>(DE116-SUMIF('By HD'!$A$3:$A$42,$BE116,'By HD'!Q$3:Q$42))*$BR116*SUMIF('By HD'!$A$3:$A$42,$BE116,'By HD'!$AR$3:$AR$42)+$BR116*SUMIF('By HD'!$A$3:$A$42,$BE116,'By HD'!AW$3:AW$42)</f>
        <v>6.833735480128772E-2</v>
      </c>
      <c r="CO116">
        <f t="shared" si="66"/>
        <v>825.09662261380322</v>
      </c>
      <c r="CP116">
        <f t="shared" si="66"/>
        <v>54.66952667429991</v>
      </c>
      <c r="CQ116">
        <f t="shared" si="71"/>
        <v>171.55222599571761</v>
      </c>
      <c r="CR116">
        <f t="shared" si="71"/>
        <v>153.60749756879082</v>
      </c>
      <c r="CS116">
        <f t="shared" si="71"/>
        <v>441.96163558384598</v>
      </c>
      <c r="CT116">
        <f t="shared" si="71"/>
        <v>3.3057367911488891</v>
      </c>
      <c r="CZ116" s="6"/>
      <c r="DA116">
        <f t="shared" si="68"/>
        <v>6.037151702786378E-2</v>
      </c>
      <c r="DB116">
        <f t="shared" si="68"/>
        <v>0.20278637770897834</v>
      </c>
      <c r="DC116">
        <f t="shared" si="68"/>
        <v>0.18730650154798761</v>
      </c>
      <c r="DD116">
        <f t="shared" si="68"/>
        <v>0.54489164086687303</v>
      </c>
      <c r="DE116">
        <f t="shared" si="69"/>
        <v>4.6439628482972135E-3</v>
      </c>
      <c r="DF116">
        <f t="shared" si="68"/>
        <v>0</v>
      </c>
      <c r="DG116">
        <f t="shared" si="68"/>
        <v>0</v>
      </c>
      <c r="DH116">
        <f t="shared" si="68"/>
        <v>0</v>
      </c>
      <c r="DI116">
        <f t="shared" si="68"/>
        <v>0</v>
      </c>
      <c r="DJ116">
        <f t="shared" si="68"/>
        <v>0</v>
      </c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</row>
    <row r="117" spans="4:149" x14ac:dyDescent="0.3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V117" s="6"/>
      <c r="AW117" s="6"/>
      <c r="AX117" s="6"/>
      <c r="AY117" s="6"/>
      <c r="AZ117" s="6"/>
      <c r="BA117" s="6"/>
      <c r="BD117" s="6"/>
      <c r="BE117">
        <v>19</v>
      </c>
      <c r="BF117" t="s">
        <v>452</v>
      </c>
      <c r="BG117">
        <f>SUMIFS('Pres Converted'!N$2:N$10000,'Pres Converted'!$E$2:$E$10000,$BF117,'Pres Converted'!$D$2:$D$10000,"ED",'Pres Converted'!$C$2:$C$10000,$BE117)</f>
        <v>1450</v>
      </c>
      <c r="BH117">
        <f>SUMIFS('Pres Converted'!I$2:I$10000,'Pres Converted'!$E$2:$E$10000,$BF117,'Pres Converted'!$D$2:$D$10000,"ED",'Pres Converted'!$C$2:$C$10000,$BE117)</f>
        <v>70</v>
      </c>
      <c r="BI117">
        <f>SUMIFS('Pres Converted'!J$2:J$10000,'Pres Converted'!$E$2:$E$10000,$BF117,'Pres Converted'!$D$2:$D$10000,"ED",'Pres Converted'!$C$2:$C$10000,$BE117)</f>
        <v>270</v>
      </c>
      <c r="BJ117">
        <f>SUMIFS('Pres Converted'!K$2:K$10000,'Pres Converted'!$E$2:$E$10000,$BF117,'Pres Converted'!$D$2:$D$10000,"ED",'Pres Converted'!$C$2:$C$10000,$BE117)</f>
        <v>250</v>
      </c>
      <c r="BK117">
        <f>SUMIFS('Pres Converted'!L$2:L$10000,'Pres Converted'!$E$2:$E$10000,$BF117,'Pres Converted'!$D$2:$D$10000,"ED",'Pres Converted'!$C$2:$C$10000,$BE117)</f>
        <v>860</v>
      </c>
      <c r="BL117">
        <f>SUMIFS('Pres Converted'!M$2:M$10000,'Pres Converted'!$E$2:$E$10000,$BF117,'Pres Converted'!$D$2:$D$10000,"ED",'Pres Converted'!$C$2:$C$10000,$BE117)</f>
        <v>0</v>
      </c>
      <c r="BR117">
        <f>BG117/SUMIF('By HD'!$A$3:$A$42,$BE117,'By HD'!$B$3:$B$42)</f>
        <v>0.42584434654919234</v>
      </c>
      <c r="BS117">
        <f>$BR117*SUMIF('By HD'!$A$3:$A$42,$BE117,'By HD'!W$3:W$42)</f>
        <v>312.14390602055801</v>
      </c>
      <c r="BT117">
        <f>(DA117-SUMIF('By HD'!$A$3:$A$42,$BE117,'By HD'!M$3:M$42))*$BR117*SUMIF('By HD'!$A$3:$A$42,$BE117,'By HD'!$W$3:$W$42)+$BR117*SUMIF('By HD'!$A$3:$A$42,$BE117,'By HD'!X$3:X$42)</f>
        <v>21.164405803851551</v>
      </c>
      <c r="BU117">
        <f>(DB117-SUMIF('By HD'!$A$3:$A$42,$BE117,'By HD'!N$3:N$42))*$BR117*SUMIF('By HD'!$A$3:$A$42,$BE117,'By HD'!$W$3:$W$42)+$BR117*SUMIF('By HD'!$A$3:$A$42,$BE117,'By HD'!Y$3:Y$42)</f>
        <v>67.449901996933761</v>
      </c>
      <c r="BV117">
        <f>(DC117-SUMIF('By HD'!$A$3:$A$42,$BE117,'By HD'!O$3:O$42))*$BR117*SUMIF('By HD'!$A$3:$A$42,$BE117,'By HD'!$W$3:$W$42)+$BR117*SUMIF('By HD'!$A$3:$A$42,$BE117,'By HD'!Z$3:Z$42)</f>
        <v>49.466173309096718</v>
      </c>
      <c r="BW117">
        <f>(DD117-SUMIF('By HD'!$A$3:$A$42,$BE117,'By HD'!P$3:P$42))*$BR117*SUMIF('By HD'!$A$3:$A$42,$BE117,'By HD'!$W$3:$W$42)+$BR117*SUMIF('By HD'!$A$3:$A$42,$BE117,'By HD'!AA$3:AA$42)</f>
        <v>174.98014710163207</v>
      </c>
      <c r="BX117">
        <f>(DE117-SUMIF('By HD'!$A$3:$A$42,$BE117,'By HD'!Q$3:Q$42))*$BR117*SUMIF('By HD'!$A$3:$A$42,$BE117,'By HD'!$W$3:$W$42)+$BR117*SUMIF('By HD'!$A$3:$A$42,$BE117,'By HD'!AB$3:AB$42)</f>
        <v>-0.9167221909561174</v>
      </c>
      <c r="CD117">
        <f>$BR117*SUMIF('By HD'!$A$3:$A$42,$BE117,'By HD'!AR$3:AR$42)</f>
        <v>89.85315712187959</v>
      </c>
      <c r="CE117">
        <f>(DA117-SUMIF('By HD'!$A$3:$A$42,$BE117,'By HD'!M$3:M$42))*$BR117*SUMIF('By HD'!$A$3:$A$42,$BE117,'By HD'!$AR$3:$AR$42)+$BR117*SUMIF('By HD'!$A$3:$A$42,$BE117,'By HD'!AS$3:AS$42)</f>
        <v>9.1447146267150536</v>
      </c>
      <c r="CF117">
        <f>(DB117-SUMIF('By HD'!$A$3:$A$42,$BE117,'By HD'!N$3:N$42))*$BR117*SUMIF('By HD'!$A$3:$A$42,$BE117,'By HD'!$AR$3:$AR$42)+$BR117*SUMIF('By HD'!$A$3:$A$42,$BE117,'By HD'!AT$3:AT$42)</f>
        <v>16.907993557026138</v>
      </c>
      <c r="CG117">
        <f>(DC117-SUMIF('By HD'!$A$3:$A$42,$BE117,'By HD'!O$3:O$42))*$BR117*SUMIF('By HD'!$A$3:$A$42,$BE117,'By HD'!$AR$3:$AR$42)+$BR117*SUMIF('By HD'!$A$3:$A$42,$BE117,'By HD'!AU$3:AU$42)</f>
        <v>17.7372051552416</v>
      </c>
      <c r="CH117">
        <f>(DD117-SUMIF('By HD'!$A$3:$A$42,$BE117,'By HD'!P$3:P$42))*$BR117*SUMIF('By HD'!$A$3:$A$42,$BE117,'By HD'!$AR$3:$AR$42)+$BR117*SUMIF('By HD'!$A$3:$A$42,$BE117,'By HD'!AV$3:AV$42)</f>
        <v>46.327129706896436</v>
      </c>
      <c r="CI117">
        <f>(DE117-SUMIF('By HD'!$A$3:$A$42,$BE117,'By HD'!Q$3:Q$42))*$BR117*SUMIF('By HD'!$A$3:$A$42,$BE117,'By HD'!$AR$3:$AR$42)+$BR117*SUMIF('By HD'!$A$3:$A$42,$BE117,'By HD'!AW$3:AW$42)</f>
        <v>-0.26388592399964633</v>
      </c>
      <c r="CO117">
        <f t="shared" si="66"/>
        <v>1851.9970631424376</v>
      </c>
      <c r="CP117">
        <f t="shared" si="66"/>
        <v>100.30912043056661</v>
      </c>
      <c r="CQ117">
        <f t="shared" si="71"/>
        <v>354.35789555395991</v>
      </c>
      <c r="CR117">
        <f t="shared" si="71"/>
        <v>317.2033784643383</v>
      </c>
      <c r="CS117">
        <f t="shared" si="71"/>
        <v>1081.3072768085285</v>
      </c>
      <c r="CT117">
        <f t="shared" si="71"/>
        <v>-1.1806081149557637</v>
      </c>
      <c r="CZ117" s="6"/>
      <c r="DA117">
        <f t="shared" si="68"/>
        <v>4.8275862068965517E-2</v>
      </c>
      <c r="DB117">
        <f t="shared" si="68"/>
        <v>0.18620689655172415</v>
      </c>
      <c r="DC117">
        <f t="shared" si="68"/>
        <v>0.17241379310344829</v>
      </c>
      <c r="DD117">
        <f t="shared" si="68"/>
        <v>0.59310344827586203</v>
      </c>
      <c r="DE117">
        <f t="shared" si="69"/>
        <v>0</v>
      </c>
      <c r="DF117">
        <f t="shared" si="68"/>
        <v>0</v>
      </c>
      <c r="DG117">
        <f t="shared" si="68"/>
        <v>0</v>
      </c>
      <c r="DH117">
        <f t="shared" si="68"/>
        <v>0</v>
      </c>
      <c r="DI117">
        <f t="shared" si="68"/>
        <v>0</v>
      </c>
      <c r="DJ117">
        <f t="shared" si="68"/>
        <v>0</v>
      </c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</row>
    <row r="118" spans="4:149" x14ac:dyDescent="0.3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V118" s="6"/>
      <c r="AW118" s="6"/>
      <c r="AX118" s="6"/>
      <c r="AY118" s="6"/>
      <c r="AZ118" s="6"/>
      <c r="BA118" s="6"/>
      <c r="BD118" s="6"/>
      <c r="BE118">
        <v>19</v>
      </c>
      <c r="BF118" t="s">
        <v>440</v>
      </c>
      <c r="BG118">
        <f>SUMIFS('Pres Converted'!N$2:N$10000,'Pres Converted'!$E$2:$E$10000,$BF118,'Pres Converted'!$D$2:$D$10000,"ED",'Pres Converted'!$C$2:$C$10000,$BE118)</f>
        <v>233</v>
      </c>
      <c r="BH118">
        <f>SUMIFS('Pres Converted'!I$2:I$10000,'Pres Converted'!$E$2:$E$10000,$BF118,'Pres Converted'!$D$2:$D$10000,"ED",'Pres Converted'!$C$2:$C$10000,$BE118)</f>
        <v>3</v>
      </c>
      <c r="BI118">
        <f>SUMIFS('Pres Converted'!J$2:J$10000,'Pres Converted'!$E$2:$E$10000,$BF118,'Pres Converted'!$D$2:$D$10000,"ED",'Pres Converted'!$C$2:$C$10000,$BE118)</f>
        <v>41</v>
      </c>
      <c r="BJ118">
        <f>SUMIFS('Pres Converted'!K$2:K$10000,'Pres Converted'!$E$2:$E$10000,$BF118,'Pres Converted'!$D$2:$D$10000,"ED",'Pres Converted'!$C$2:$C$10000,$BE118)</f>
        <v>27</v>
      </c>
      <c r="BK118">
        <f>SUMIFS('Pres Converted'!L$2:L$10000,'Pres Converted'!$E$2:$E$10000,$BF118,'Pres Converted'!$D$2:$D$10000,"ED",'Pres Converted'!$C$2:$C$10000,$BE118)</f>
        <v>161</v>
      </c>
      <c r="BL118">
        <f>SUMIFS('Pres Converted'!M$2:M$10000,'Pres Converted'!$E$2:$E$10000,$BF118,'Pres Converted'!$D$2:$D$10000,"ED",'Pres Converted'!$C$2:$C$10000,$BE118)</f>
        <v>1</v>
      </c>
      <c r="BR118">
        <f>BG118/SUMIF('By HD'!$A$3:$A$42,$BE118,'By HD'!$B$3:$B$42)</f>
        <v>6.8428781204111597E-2</v>
      </c>
      <c r="BS118">
        <f>$BR118*SUMIF('By HD'!$A$3:$A$42,$BE118,'By HD'!W$3:W$42)</f>
        <v>50.158296622613797</v>
      </c>
      <c r="BT118">
        <f>(DA118-SUMIF('By HD'!$A$3:$A$42,$BE118,'By HD'!M$3:M$42))*$BR118*SUMIF('By HD'!$A$3:$A$42,$BE118,'By HD'!$W$3:$W$42)+$BR118*SUMIF('By HD'!$A$3:$A$42,$BE118,'By HD'!X$3:X$42)</f>
        <v>1.6252810391559449</v>
      </c>
      <c r="BU118">
        <f>(DB118-SUMIF('By HD'!$A$3:$A$42,$BE118,'By HD'!N$3:N$42))*$BR118*SUMIF('By HD'!$A$3:$A$42,$BE118,'By HD'!$W$3:$W$42)+$BR118*SUMIF('By HD'!$A$3:$A$42,$BE118,'By HD'!Y$3:Y$42)</f>
        <v>10.32481877518808</v>
      </c>
      <c r="BV118">
        <f>(DC118-SUMIF('By HD'!$A$3:$A$42,$BE118,'By HD'!O$3:O$42))*$BR118*SUMIF('By HD'!$A$3:$A$42,$BE118,'By HD'!$W$3:$W$42)+$BR118*SUMIF('By HD'!$A$3:$A$42,$BE118,'By HD'!Z$3:Z$42)</f>
        <v>5.1130549571869999</v>
      </c>
      <c r="BW118">
        <f>(DD118-SUMIF('By HD'!$A$3:$A$42,$BE118,'By HD'!P$3:P$42))*$BR118*SUMIF('By HD'!$A$3:$A$42,$BE118,'By HD'!$W$3:$W$42)+$BR118*SUMIF('By HD'!$A$3:$A$42,$BE118,'By HD'!AA$3:AA$42)</f>
        <v>33.027177964511893</v>
      </c>
      <c r="BX118">
        <f>(DE118-SUMIF('By HD'!$A$3:$A$42,$BE118,'By HD'!Q$3:Q$42))*$BR118*SUMIF('By HD'!$A$3:$A$42,$BE118,'By HD'!$W$3:$W$42)+$BR118*SUMIF('By HD'!$A$3:$A$42,$BE118,'By HD'!AB$3:AB$42)</f>
        <v>6.7963886570884577E-2</v>
      </c>
      <c r="CD118">
        <f>$BR118*SUMIF('By HD'!$A$3:$A$42,$BE118,'By HD'!AR$3:AR$42)</f>
        <v>14.438472834067547</v>
      </c>
      <c r="CE118">
        <f>(DA118-SUMIF('By HD'!$A$3:$A$42,$BE118,'By HD'!M$3:M$42))*$BR118*SUMIF('By HD'!$A$3:$A$42,$BE118,'By HD'!$AR$3:$AR$42)+$BR118*SUMIF('By HD'!$A$3:$A$42,$BE118,'By HD'!AS$3:AS$42)</f>
        <v>0.95833440069346065</v>
      </c>
      <c r="CF118">
        <f>(DB118-SUMIF('By HD'!$A$3:$A$42,$BE118,'By HD'!N$3:N$42))*$BR118*SUMIF('By HD'!$A$3:$A$42,$BE118,'By HD'!$AR$3:$AR$42)+$BR118*SUMIF('By HD'!$A$3:$A$42,$BE118,'By HD'!AT$3:AT$42)</f>
        <v>2.5690719141971829</v>
      </c>
      <c r="CG118">
        <f>(DC118-SUMIF('By HD'!$A$3:$A$42,$BE118,'By HD'!O$3:O$42))*$BR118*SUMIF('By HD'!$A$3:$A$42,$BE118,'By HD'!$AR$3:$AR$42)+$BR118*SUMIF('By HD'!$A$3:$A$42,$BE118,'By HD'!AU$3:AU$42)</f>
        <v>2.033921265479417</v>
      </c>
      <c r="CH118">
        <f>(DD118-SUMIF('By HD'!$A$3:$A$42,$BE118,'By HD'!P$3:P$42))*$BR118*SUMIF('By HD'!$A$3:$A$42,$BE118,'By HD'!$AR$3:$AR$42)+$BR118*SUMIF('By HD'!$A$3:$A$42,$BE118,'By HD'!AV$3:AV$42)</f>
        <v>8.8575812972630281</v>
      </c>
      <c r="CI118">
        <f>(DE118-SUMIF('By HD'!$A$3:$A$42,$BE118,'By HD'!Q$3:Q$42))*$BR118*SUMIF('By HD'!$A$3:$A$42,$BE118,'By HD'!$AR$3:$AR$42)+$BR118*SUMIF('By HD'!$A$3:$A$42,$BE118,'By HD'!AW$3:AW$42)</f>
        <v>1.9563956434456544E-2</v>
      </c>
      <c r="CO118">
        <f t="shared" si="66"/>
        <v>297.59676945668139</v>
      </c>
      <c r="CP118">
        <f t="shared" si="66"/>
        <v>5.5836154398494058</v>
      </c>
      <c r="CQ118">
        <f t="shared" si="71"/>
        <v>53.893890689385259</v>
      </c>
      <c r="CR118">
        <f t="shared" si="71"/>
        <v>34.146976222666417</v>
      </c>
      <c r="CS118">
        <f t="shared" si="71"/>
        <v>202.88475926177492</v>
      </c>
      <c r="CT118">
        <f t="shared" si="71"/>
        <v>1.0875278430053412</v>
      </c>
      <c r="CZ118" s="6"/>
      <c r="DA118">
        <f t="shared" si="68"/>
        <v>1.2875536480686695E-2</v>
      </c>
      <c r="DB118">
        <f t="shared" si="68"/>
        <v>0.17596566523605151</v>
      </c>
      <c r="DC118">
        <f t="shared" si="68"/>
        <v>0.11587982832618025</v>
      </c>
      <c r="DD118">
        <f t="shared" si="68"/>
        <v>0.69098712446351929</v>
      </c>
      <c r="DE118">
        <f t="shared" si="69"/>
        <v>4.2918454935622317E-3</v>
      </c>
      <c r="DF118">
        <f t="shared" si="68"/>
        <v>0</v>
      </c>
      <c r="DG118">
        <f t="shared" si="68"/>
        <v>0</v>
      </c>
      <c r="DH118">
        <f t="shared" si="68"/>
        <v>0</v>
      </c>
      <c r="DI118">
        <f t="shared" si="68"/>
        <v>0</v>
      </c>
      <c r="DJ118">
        <f t="shared" si="68"/>
        <v>0</v>
      </c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</row>
    <row r="119" spans="4:149" x14ac:dyDescent="0.3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V119" s="6"/>
      <c r="AW119" s="6"/>
      <c r="AX119" s="6"/>
      <c r="AY119" s="6"/>
      <c r="AZ119" s="6"/>
      <c r="BA119" s="6"/>
      <c r="BD119" s="6"/>
      <c r="BE119">
        <v>19</v>
      </c>
      <c r="BF119" t="s">
        <v>453</v>
      </c>
      <c r="BG119">
        <f>SUMIFS('Pres Converted'!N$2:N$10000,'Pres Converted'!$E$2:$E$10000,$BF119,'Pres Converted'!$D$2:$D$10000,"ED",'Pres Converted'!$C$2:$C$10000,$BE119)</f>
        <v>29</v>
      </c>
      <c r="BH119">
        <f>SUMIFS('Pres Converted'!I$2:I$10000,'Pres Converted'!$E$2:$E$10000,$BF119,'Pres Converted'!$D$2:$D$10000,"ED",'Pres Converted'!$C$2:$C$10000,$BE119)</f>
        <v>1</v>
      </c>
      <c r="BI119">
        <f>SUMIFS('Pres Converted'!J$2:J$10000,'Pres Converted'!$E$2:$E$10000,$BF119,'Pres Converted'!$D$2:$D$10000,"ED",'Pres Converted'!$C$2:$C$10000,$BE119)</f>
        <v>6</v>
      </c>
      <c r="BJ119">
        <f>SUMIFS('Pres Converted'!K$2:K$10000,'Pres Converted'!$E$2:$E$10000,$BF119,'Pres Converted'!$D$2:$D$10000,"ED",'Pres Converted'!$C$2:$C$10000,$BE119)</f>
        <v>6</v>
      </c>
      <c r="BK119">
        <f>SUMIFS('Pres Converted'!L$2:L$10000,'Pres Converted'!$E$2:$E$10000,$BF119,'Pres Converted'!$D$2:$D$10000,"ED",'Pres Converted'!$C$2:$C$10000,$BE119)</f>
        <v>16</v>
      </c>
      <c r="BL119">
        <f>SUMIFS('Pres Converted'!M$2:M$10000,'Pres Converted'!$E$2:$E$10000,$BF119,'Pres Converted'!$D$2:$D$10000,"ED",'Pres Converted'!$C$2:$C$10000,$BE119)</f>
        <v>0</v>
      </c>
      <c r="BR119">
        <f>BG119/SUMIF('By HD'!$A$3:$A$42,$BE119,'By HD'!$B$3:$B$42)</f>
        <v>8.5168869309838469E-3</v>
      </c>
      <c r="BS119">
        <f>$BR119*SUMIF('By HD'!$A$3:$A$42,$BE119,'By HD'!W$3:W$42)</f>
        <v>6.2428781204111594</v>
      </c>
      <c r="BT119">
        <f>(DA119-SUMIF('By HD'!$A$3:$A$42,$BE119,'By HD'!M$3:M$42))*$BR119*SUMIF('By HD'!$A$3:$A$42,$BE119,'By HD'!$W$3:$W$42)+$BR119*SUMIF('By HD'!$A$3:$A$42,$BE119,'By HD'!X$3:X$42)</f>
        <v>0.33717945234722196</v>
      </c>
      <c r="BU119">
        <f>(DB119-SUMIF('By HD'!$A$3:$A$42,$BE119,'By HD'!N$3:N$42))*$BR119*SUMIF('By HD'!$A$3:$A$42,$BE119,'By HD'!$W$3:$W$42)+$BR119*SUMIF('By HD'!$A$3:$A$42,$BE119,'By HD'!Y$3:Y$42)</f>
        <v>1.4781610355333887</v>
      </c>
      <c r="BV119">
        <f>(DC119-SUMIF('By HD'!$A$3:$A$42,$BE119,'By HD'!O$3:O$42))*$BR119*SUMIF('By HD'!$A$3:$A$42,$BE119,'By HD'!$W$3:$W$42)+$BR119*SUMIF('By HD'!$A$3:$A$42,$BE119,'By HD'!Z$3:Z$42)</f>
        <v>1.2045951255064569</v>
      </c>
      <c r="BW119">
        <f>(DD119-SUMIF('By HD'!$A$3:$A$42,$BE119,'By HD'!P$3:P$42))*$BR119*SUMIF('By HD'!$A$3:$A$42,$BE119,'By HD'!$W$3:$W$42)+$BR119*SUMIF('By HD'!$A$3:$A$42,$BE119,'By HD'!AA$3:AA$42)</f>
        <v>3.241276950843214</v>
      </c>
      <c r="BX119">
        <f>(DE119-SUMIF('By HD'!$A$3:$A$42,$BE119,'By HD'!Q$3:Q$42))*$BR119*SUMIF('By HD'!$A$3:$A$42,$BE119,'By HD'!$W$3:$W$42)+$BR119*SUMIF('By HD'!$A$3:$A$42,$BE119,'By HD'!AB$3:AB$42)</f>
        <v>-1.8334443819122349E-2</v>
      </c>
      <c r="CD119">
        <f>$BR119*SUMIF('By HD'!$A$3:$A$42,$BE119,'By HD'!AR$3:AR$42)</f>
        <v>1.7970631424375916</v>
      </c>
      <c r="CE119">
        <f>(DA119-SUMIF('By HD'!$A$3:$A$42,$BE119,'By HD'!M$3:M$42))*$BR119*SUMIF('By HD'!$A$3:$A$42,$BE119,'By HD'!$AR$3:$AR$42)+$BR119*SUMIF('By HD'!$A$3:$A$42,$BE119,'By HD'!AS$3:AS$42)</f>
        <v>0.15810721470757566</v>
      </c>
      <c r="CF119">
        <f>(DB119-SUMIF('By HD'!$A$3:$A$42,$BE119,'By HD'!N$3:N$42))*$BR119*SUMIF('By HD'!$A$3:$A$42,$BE119,'By HD'!$AR$3:$AR$42)+$BR119*SUMIF('By HD'!$A$3:$A$42,$BE119,'By HD'!AT$3:AT$42)</f>
        <v>0.37534048788061086</v>
      </c>
      <c r="CG119">
        <f>(DC119-SUMIF('By HD'!$A$3:$A$42,$BE119,'By HD'!O$3:O$42))*$BR119*SUMIF('By HD'!$A$3:$A$42,$BE119,'By HD'!$AR$3:$AR$42)+$BR119*SUMIF('By HD'!$A$3:$A$42,$BE119,'By HD'!AU$3:AU$42)</f>
        <v>0.41671179767164551</v>
      </c>
      <c r="CH119">
        <f>(DD119-SUMIF('By HD'!$A$3:$A$42,$BE119,'By HD'!P$3:P$42))*$BR119*SUMIF('By HD'!$A$3:$A$42,$BE119,'By HD'!$AR$3:$AR$42)+$BR119*SUMIF('By HD'!$A$3:$A$42,$BE119,'By HD'!AV$3:AV$42)</f>
        <v>0.85218136065775252</v>
      </c>
      <c r="CI119">
        <f>(DE119-SUMIF('By HD'!$A$3:$A$42,$BE119,'By HD'!Q$3:Q$42))*$BR119*SUMIF('By HD'!$A$3:$A$42,$BE119,'By HD'!$AR$3:$AR$42)+$BR119*SUMIF('By HD'!$A$3:$A$42,$BE119,'By HD'!AW$3:AW$42)</f>
        <v>-5.2777184799929272E-3</v>
      </c>
      <c r="CO119">
        <f t="shared" si="66"/>
        <v>37.039941262848757</v>
      </c>
      <c r="CP119">
        <f t="shared" si="66"/>
        <v>1.4952866670547977</v>
      </c>
      <c r="CQ119">
        <f t="shared" si="71"/>
        <v>7.8535015234139998</v>
      </c>
      <c r="CR119">
        <f t="shared" si="71"/>
        <v>7.6213069231781025</v>
      </c>
      <c r="CS119">
        <f t="shared" si="71"/>
        <v>20.093458311500967</v>
      </c>
      <c r="CT119">
        <f t="shared" si="71"/>
        <v>-2.3612162299115277E-2</v>
      </c>
      <c r="CZ119" s="6"/>
      <c r="DA119">
        <f t="shared" si="68"/>
        <v>3.4482758620689655E-2</v>
      </c>
      <c r="DB119">
        <f t="shared" si="68"/>
        <v>0.20689655172413793</v>
      </c>
      <c r="DC119">
        <f t="shared" si="68"/>
        <v>0.20689655172413793</v>
      </c>
      <c r="DD119">
        <f t="shared" si="68"/>
        <v>0.55172413793103448</v>
      </c>
      <c r="DE119">
        <f t="shared" si="69"/>
        <v>0</v>
      </c>
      <c r="DF119">
        <f t="shared" ref="DF119:DJ128" si="72">BM119/$BG119</f>
        <v>0</v>
      </c>
      <c r="DG119">
        <f t="shared" si="72"/>
        <v>0</v>
      </c>
      <c r="DH119">
        <f t="shared" si="72"/>
        <v>0</v>
      </c>
      <c r="DI119">
        <f t="shared" si="72"/>
        <v>0</v>
      </c>
      <c r="DJ119">
        <f t="shared" si="72"/>
        <v>0</v>
      </c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</row>
    <row r="120" spans="4:149" x14ac:dyDescent="0.3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V120" s="6"/>
      <c r="AW120" s="6"/>
      <c r="AX120" s="6"/>
      <c r="AY120" s="6"/>
      <c r="AZ120" s="6"/>
      <c r="BA120" s="6"/>
      <c r="BD120" s="6"/>
      <c r="BE120">
        <v>20</v>
      </c>
      <c r="BF120" t="s">
        <v>453</v>
      </c>
      <c r="BG120">
        <f>SUMIFS('Pres Converted'!N$2:N$10000,'Pres Converted'!$E$2:$E$10000,$BF120,'Pres Converted'!$D$2:$D$10000,"ED",'Pres Converted'!$C$2:$C$10000,$BE120)</f>
        <v>18319</v>
      </c>
      <c r="BH120">
        <f>SUMIFS('Pres Converted'!I$2:I$10000,'Pres Converted'!$E$2:$E$10000,$BF120,'Pres Converted'!$D$2:$D$10000,"ED",'Pres Converted'!$C$2:$C$10000,$BE120)</f>
        <v>966</v>
      </c>
      <c r="BI120">
        <f>SUMIFS('Pres Converted'!J$2:J$10000,'Pres Converted'!$E$2:$E$10000,$BF120,'Pres Converted'!$D$2:$D$10000,"ED",'Pres Converted'!$C$2:$C$10000,$BE120)</f>
        <v>4089</v>
      </c>
      <c r="BJ120">
        <f>SUMIFS('Pres Converted'!K$2:K$10000,'Pres Converted'!$E$2:$E$10000,$BF120,'Pres Converted'!$D$2:$D$10000,"ED",'Pres Converted'!$C$2:$C$10000,$BE120)</f>
        <v>3747</v>
      </c>
      <c r="BK120">
        <f>SUMIFS('Pres Converted'!L$2:L$10000,'Pres Converted'!$E$2:$E$10000,$BF120,'Pres Converted'!$D$2:$D$10000,"ED",'Pres Converted'!$C$2:$C$10000,$BE120)</f>
        <v>9370</v>
      </c>
      <c r="BL120">
        <f>SUMIFS('Pres Converted'!M$2:M$10000,'Pres Converted'!$E$2:$E$10000,$BF120,'Pres Converted'!$D$2:$D$10000,"ED",'Pres Converted'!$C$2:$C$10000,$BE120)</f>
        <v>147</v>
      </c>
      <c r="BR120">
        <f>BG120/SUMIF('By HD'!$A$3:$A$42,$BE120,'By HD'!$B$3:$B$42)</f>
        <v>0.99327658190099222</v>
      </c>
      <c r="BS120">
        <f>$BR120*SUMIF('By HD'!$A$3:$A$42,$BE120,'By HD'!W$3:W$42)</f>
        <v>3035.4532342894322</v>
      </c>
      <c r="BT120">
        <f>(DA120-SUMIF('By HD'!$A$3:$A$42,$BE120,'By HD'!M$3:M$42))*$BR120*SUMIF('By HD'!$A$3:$A$42,$BE120,'By HD'!$W$3:$W$42)+$BR120*SUMIF('By HD'!$A$3:$A$42,$BE120,'By HD'!X$3:X$42)</f>
        <v>230.19967195153137</v>
      </c>
      <c r="BU120">
        <f>(DB120-SUMIF('By HD'!$A$3:$A$42,$BE120,'By HD'!N$3:N$42))*$BR120*SUMIF('By HD'!$A$3:$A$42,$BE120,'By HD'!$W$3:$W$42)+$BR120*SUMIF('By HD'!$A$3:$A$42,$BE120,'By HD'!Y$3:Y$42)</f>
        <v>765.7517471800619</v>
      </c>
      <c r="BV120">
        <f>(DC120-SUMIF('By HD'!$A$3:$A$42,$BE120,'By HD'!O$3:O$42))*$BR120*SUMIF('By HD'!$A$3:$A$42,$BE120,'By HD'!$W$3:$W$42)+$BR120*SUMIF('By HD'!$A$3:$A$42,$BE120,'By HD'!Z$3:Z$42)</f>
        <v>350.8509924358591</v>
      </c>
      <c r="BW120">
        <f>(DD120-SUMIF('By HD'!$A$3:$A$42,$BE120,'By HD'!P$3:P$42))*$BR120*SUMIF('By HD'!$A$3:$A$42,$BE120,'By HD'!$W$3:$W$42)+$BR120*SUMIF('By HD'!$A$3:$A$42,$BE120,'By HD'!AA$3:AA$42)</f>
        <v>1646.7694382097284</v>
      </c>
      <c r="BX120">
        <f>(DE120-SUMIF('By HD'!$A$3:$A$42,$BE120,'By HD'!Q$3:Q$42))*$BR120*SUMIF('By HD'!$A$3:$A$42,$BE120,'By HD'!$W$3:$W$42)+$BR120*SUMIF('By HD'!$A$3:$A$42,$BE120,'By HD'!AB$3:AB$42)</f>
        <v>41.881384512251444</v>
      </c>
      <c r="CD120">
        <f>$BR120*SUMIF('By HD'!$A$3:$A$42,$BE120,'By HD'!AR$3:AR$42)</f>
        <v>1489.9148728514883</v>
      </c>
      <c r="CE120">
        <f>(DA120-SUMIF('By HD'!$A$3:$A$42,$BE120,'By HD'!M$3:M$42))*$BR120*SUMIF('By HD'!$A$3:$A$42,$BE120,'By HD'!$AR$3:$AR$42)+$BR120*SUMIF('By HD'!$A$3:$A$42,$BE120,'By HD'!AS$3:AS$42)</f>
        <v>97.223060990221242</v>
      </c>
      <c r="CF120">
        <f>(DB120-SUMIF('By HD'!$A$3:$A$42,$BE120,'By HD'!N$3:N$42))*$BR120*SUMIF('By HD'!$A$3:$A$42,$BE120,'By HD'!$AR$3:$AR$42)+$BR120*SUMIF('By HD'!$A$3:$A$42,$BE120,'By HD'!AT$3:AT$42)</f>
        <v>434.01200709996425</v>
      </c>
      <c r="CG120">
        <f>(DC120-SUMIF('By HD'!$A$3:$A$42,$BE120,'By HD'!O$3:O$42))*$BR120*SUMIF('By HD'!$A$3:$A$42,$BE120,'By HD'!$AR$3:$AR$42)+$BR120*SUMIF('By HD'!$A$3:$A$42,$BE120,'By HD'!AU$3:AU$42)</f>
        <v>375.56867182546426</v>
      </c>
      <c r="CH120">
        <f>(DD120-SUMIF('By HD'!$A$3:$A$42,$BE120,'By HD'!P$3:P$42))*$BR120*SUMIF('By HD'!$A$3:$A$42,$BE120,'By HD'!$AR$3:$AR$42)+$BR120*SUMIF('By HD'!$A$3:$A$42,$BE120,'By HD'!AV$3:AV$42)</f>
        <v>562.17194117252291</v>
      </c>
      <c r="CI120">
        <f>(DE120-SUMIF('By HD'!$A$3:$A$42,$BE120,'By HD'!Q$3:Q$42))*$BR120*SUMIF('By HD'!$A$3:$A$42,$BE120,'By HD'!$AR$3:$AR$42)+$BR120*SUMIF('By HD'!$A$3:$A$42,$BE120,'By HD'!AW$3:AW$42)</f>
        <v>20.939191763315684</v>
      </c>
      <c r="CO120">
        <f t="shared" si="66"/>
        <v>22844.368107140919</v>
      </c>
      <c r="CP120">
        <f t="shared" si="66"/>
        <v>1293.4227329417527</v>
      </c>
      <c r="CQ120">
        <f t="shared" si="71"/>
        <v>5288.7637542800258</v>
      </c>
      <c r="CR120">
        <f t="shared" si="71"/>
        <v>4473.4196642613233</v>
      </c>
      <c r="CS120">
        <f t="shared" si="71"/>
        <v>11578.941379382251</v>
      </c>
      <c r="CT120">
        <f t="shared" si="71"/>
        <v>209.82057627556713</v>
      </c>
      <c r="CZ120" s="6"/>
      <c r="DA120">
        <f t="shared" ref="DA120:DE128" si="73">BH120/$BG120</f>
        <v>5.2732136033626288E-2</v>
      </c>
      <c r="DB120">
        <f t="shared" si="73"/>
        <v>0.22321087395600198</v>
      </c>
      <c r="DC120">
        <f t="shared" si="73"/>
        <v>0.20454173262732681</v>
      </c>
      <c r="DD120">
        <f t="shared" si="73"/>
        <v>0.511490801899667</v>
      </c>
      <c r="DE120">
        <f t="shared" si="73"/>
        <v>8.0244554833779139E-3</v>
      </c>
      <c r="DF120">
        <f t="shared" si="72"/>
        <v>0</v>
      </c>
      <c r="DG120">
        <f t="shared" si="72"/>
        <v>0</v>
      </c>
      <c r="DH120">
        <f t="shared" si="72"/>
        <v>0</v>
      </c>
      <c r="DI120">
        <f t="shared" si="72"/>
        <v>0</v>
      </c>
      <c r="DJ120">
        <f t="shared" si="72"/>
        <v>0</v>
      </c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</row>
    <row r="121" spans="4:149" x14ac:dyDescent="0.3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V121" s="6"/>
      <c r="AW121" s="6"/>
      <c r="AX121" s="6"/>
      <c r="AY121" s="6"/>
      <c r="AZ121" s="6"/>
      <c r="BA121" s="6"/>
      <c r="BD121" s="6"/>
      <c r="BE121">
        <v>20</v>
      </c>
      <c r="BF121" t="s">
        <v>450</v>
      </c>
      <c r="BG121">
        <f>SUMIFS('Pres Converted'!N$2:N$10000,'Pres Converted'!$E$2:$E$10000,$BF121,'Pres Converted'!$D$2:$D$10000,"ED",'Pres Converted'!$C$2:$C$10000,$BE121)</f>
        <v>37</v>
      </c>
      <c r="BH121">
        <f>SUMIFS('Pres Converted'!I$2:I$10000,'Pres Converted'!$E$2:$E$10000,$BF121,'Pres Converted'!$D$2:$D$10000,"ED",'Pres Converted'!$C$2:$C$10000,$BE121)</f>
        <v>2</v>
      </c>
      <c r="BI121">
        <f>SUMIFS('Pres Converted'!J$2:J$10000,'Pres Converted'!$E$2:$E$10000,$BF121,'Pres Converted'!$D$2:$D$10000,"ED",'Pres Converted'!$C$2:$C$10000,$BE121)</f>
        <v>0</v>
      </c>
      <c r="BJ121">
        <f>SUMIFS('Pres Converted'!K$2:K$10000,'Pres Converted'!$E$2:$E$10000,$BF121,'Pres Converted'!$D$2:$D$10000,"ED",'Pres Converted'!$C$2:$C$10000,$BE121)</f>
        <v>22</v>
      </c>
      <c r="BK121">
        <f>SUMIFS('Pres Converted'!L$2:L$10000,'Pres Converted'!$E$2:$E$10000,$BF121,'Pres Converted'!$D$2:$D$10000,"ED",'Pres Converted'!$C$2:$C$10000,$BE121)</f>
        <v>13</v>
      </c>
      <c r="BL121">
        <f>SUMIFS('Pres Converted'!M$2:M$10000,'Pres Converted'!$E$2:$E$10000,$BF121,'Pres Converted'!$D$2:$D$10000,"ED",'Pres Converted'!$C$2:$C$10000,$BE121)</f>
        <v>0</v>
      </c>
      <c r="BR121">
        <f>BG121/SUMIF('By HD'!$A$3:$A$42,$BE121,'By HD'!$B$3:$B$42)</f>
        <v>2.0061812069619911E-3</v>
      </c>
      <c r="BS121">
        <f>$BR121*SUMIF('By HD'!$A$3:$A$42,$BE121,'By HD'!W$3:W$42)</f>
        <v>6.1308897684758445</v>
      </c>
      <c r="BT121">
        <f>(DA121-SUMIF('By HD'!$A$3:$A$42,$BE121,'By HD'!M$3:M$42))*$BR121*SUMIF('By HD'!$A$3:$A$42,$BE121,'By HD'!$W$3:$W$42)+$BR121*SUMIF('By HD'!$A$3:$A$42,$BE121,'By HD'!X$3:X$42)</f>
        <v>0.473052831182808</v>
      </c>
      <c r="BU121">
        <f>(DB121-SUMIF('By HD'!$A$3:$A$42,$BE121,'By HD'!N$3:N$42))*$BR121*SUMIF('By HD'!$A$3:$A$42,$BE121,'By HD'!$W$3:$W$42)+$BR121*SUMIF('By HD'!$A$3:$A$42,$BE121,'By HD'!Y$3:Y$42)</f>
        <v>0.17815417775886022</v>
      </c>
      <c r="BV121">
        <f>(DC121-SUMIF('By HD'!$A$3:$A$42,$BE121,'By HD'!O$3:O$42))*$BR121*SUMIF('By HD'!$A$3:$A$42,$BE121,'By HD'!$W$3:$W$42)+$BR121*SUMIF('By HD'!$A$3:$A$42,$BE121,'By HD'!Z$3:Z$42)</f>
        <v>3.1000062182441899</v>
      </c>
      <c r="BW121">
        <f>(DD121-SUMIF('By HD'!$A$3:$A$42,$BE121,'By HD'!P$3:P$42))*$BR121*SUMIF('By HD'!$A$3:$A$42,$BE121,'By HD'!$W$3:$W$42)+$BR121*SUMIF('By HD'!$A$3:$A$42,$BE121,'By HD'!AA$3:AA$42)</f>
        <v>2.3442832102682409</v>
      </c>
      <c r="BX121">
        <f>(DE121-SUMIF('By HD'!$A$3:$A$42,$BE121,'By HD'!Q$3:Q$42))*$BR121*SUMIF('By HD'!$A$3:$A$42,$BE121,'By HD'!$W$3:$W$42)+$BR121*SUMIF('By HD'!$A$3:$A$42,$BE121,'By HD'!AB$3:AB$42)</f>
        <v>3.5393331021745418E-2</v>
      </c>
      <c r="CD121">
        <f>$BR121*SUMIF('By HD'!$A$3:$A$42,$BE121,'By HD'!AR$3:AR$42)</f>
        <v>3.0092718104429865</v>
      </c>
      <c r="CE121">
        <f>(DA121-SUMIF('By HD'!$A$3:$A$42,$BE121,'By HD'!M$3:M$42))*$BR121*SUMIF('By HD'!$A$3:$A$42,$BE121,'By HD'!$AR$3:$AR$42)+$BR121*SUMIF('By HD'!$A$3:$A$42,$BE121,'By HD'!AS$3:AS$42)</f>
        <v>0.20034534818785074</v>
      </c>
      <c r="CF121">
        <f>(DB121-SUMIF('By HD'!$A$3:$A$42,$BE121,'By HD'!N$3:N$42))*$BR121*SUMIF('By HD'!$A$3:$A$42,$BE121,'By HD'!$AR$3:$AR$42)+$BR121*SUMIF('By HD'!$A$3:$A$42,$BE121,'By HD'!AT$3:AT$42)</f>
        <v>0.20489829301803064</v>
      </c>
      <c r="CG121">
        <f>(DC121-SUMIF('By HD'!$A$3:$A$42,$BE121,'By HD'!O$3:O$42))*$BR121*SUMIF('By HD'!$A$3:$A$42,$BE121,'By HD'!$AR$3:$AR$42)+$BR121*SUMIF('By HD'!$A$3:$A$42,$BE121,'By HD'!AU$3:AU$42)</f>
        <v>1.9323340022132787</v>
      </c>
      <c r="CH121">
        <f>(DD121-SUMIF('By HD'!$A$3:$A$42,$BE121,'By HD'!P$3:P$42))*$BR121*SUMIF('By HD'!$A$3:$A$42,$BE121,'By HD'!$AR$3:$AR$42)+$BR121*SUMIF('By HD'!$A$3:$A$42,$BE121,'By HD'!AV$3:AV$42)</f>
        <v>0.65354977381963608</v>
      </c>
      <c r="CI121">
        <f>(DE121-SUMIF('By HD'!$A$3:$A$42,$BE121,'By HD'!Q$3:Q$42))*$BR121*SUMIF('By HD'!$A$3:$A$42,$BE121,'By HD'!$AR$3:$AR$42)+$BR121*SUMIF('By HD'!$A$3:$A$42,$BE121,'By HD'!AW$3:AW$42)</f>
        <v>1.814439320419026E-2</v>
      </c>
      <c r="CO121">
        <f t="shared" si="66"/>
        <v>46.140161578918836</v>
      </c>
      <c r="CP121">
        <f t="shared" si="66"/>
        <v>2.6733981793706585</v>
      </c>
      <c r="CQ121">
        <f t="shared" si="71"/>
        <v>0.38305247077689086</v>
      </c>
      <c r="CR121">
        <f t="shared" si="71"/>
        <v>27.032340220457471</v>
      </c>
      <c r="CS121">
        <f t="shared" si="71"/>
        <v>15.997832984087877</v>
      </c>
      <c r="CT121">
        <f t="shared" si="71"/>
        <v>5.3537724225935682E-2</v>
      </c>
      <c r="CZ121" s="6"/>
      <c r="DA121">
        <f t="shared" si="73"/>
        <v>5.4054054054054057E-2</v>
      </c>
      <c r="DB121">
        <f t="shared" si="73"/>
        <v>0</v>
      </c>
      <c r="DC121">
        <f t="shared" si="73"/>
        <v>0.59459459459459463</v>
      </c>
      <c r="DD121">
        <f t="shared" si="73"/>
        <v>0.35135135135135137</v>
      </c>
      <c r="DE121">
        <f t="shared" si="73"/>
        <v>0</v>
      </c>
      <c r="DF121">
        <f t="shared" si="72"/>
        <v>0</v>
      </c>
      <c r="DG121">
        <f t="shared" si="72"/>
        <v>0</v>
      </c>
      <c r="DH121">
        <f t="shared" si="72"/>
        <v>0</v>
      </c>
      <c r="DI121">
        <f t="shared" si="72"/>
        <v>0</v>
      </c>
      <c r="DJ121">
        <f t="shared" si="72"/>
        <v>0</v>
      </c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</row>
    <row r="122" spans="4:149" x14ac:dyDescent="0.3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V122" s="6"/>
      <c r="AW122" s="6"/>
      <c r="AX122" s="6"/>
      <c r="AY122" s="6"/>
      <c r="AZ122" s="6"/>
      <c r="BA122" s="6"/>
      <c r="BB122" s="6"/>
      <c r="BC122" s="3"/>
      <c r="BD122" s="6"/>
      <c r="BE122">
        <v>20</v>
      </c>
      <c r="BF122" t="s">
        <v>452</v>
      </c>
      <c r="BG122">
        <f>SUMIFS('Pres Converted'!N$2:N$10000,'Pres Converted'!$E$2:$E$10000,$BF122,'Pres Converted'!$D$2:$D$10000,"ED",'Pres Converted'!$C$2:$C$10000,$BE122)</f>
        <v>87</v>
      </c>
      <c r="BH122">
        <f>SUMIFS('Pres Converted'!I$2:I$10000,'Pres Converted'!$E$2:$E$10000,$BF122,'Pres Converted'!$D$2:$D$10000,"ED",'Pres Converted'!$C$2:$C$10000,$BE122)</f>
        <v>6</v>
      </c>
      <c r="BI122">
        <f>SUMIFS('Pres Converted'!J$2:J$10000,'Pres Converted'!$E$2:$E$10000,$BF122,'Pres Converted'!$D$2:$D$10000,"ED",'Pres Converted'!$C$2:$C$10000,$BE122)</f>
        <v>16</v>
      </c>
      <c r="BJ122">
        <f>SUMIFS('Pres Converted'!K$2:K$10000,'Pres Converted'!$E$2:$E$10000,$BF122,'Pres Converted'!$D$2:$D$10000,"ED",'Pres Converted'!$C$2:$C$10000,$BE122)</f>
        <v>2</v>
      </c>
      <c r="BK122">
        <f>SUMIFS('Pres Converted'!L$2:L$10000,'Pres Converted'!$E$2:$E$10000,$BF122,'Pres Converted'!$D$2:$D$10000,"ED",'Pres Converted'!$C$2:$C$10000,$BE122)</f>
        <v>63</v>
      </c>
      <c r="BL122">
        <f>SUMIFS('Pres Converted'!M$2:M$10000,'Pres Converted'!$E$2:$E$10000,$BF122,'Pres Converted'!$D$2:$D$10000,"ED",'Pres Converted'!$C$2:$C$10000,$BE122)</f>
        <v>0</v>
      </c>
      <c r="BR122">
        <f>BG122/SUMIF('By HD'!$A$3:$A$42,$BE122,'By HD'!$B$3:$B$42)</f>
        <v>4.7172368920457624E-3</v>
      </c>
      <c r="BS122">
        <f>$BR122*SUMIF('By HD'!$A$3:$A$42,$BE122,'By HD'!W$3:W$42)</f>
        <v>14.41587594209185</v>
      </c>
      <c r="BT122">
        <f>(DA122-SUMIF('By HD'!$A$3:$A$42,$BE122,'By HD'!M$3:M$42))*$BR122*SUMIF('By HD'!$A$3:$A$42,$BE122,'By HD'!$W$3:$W$42)+$BR122*SUMIF('By HD'!$A$3:$A$42,$BE122,'By HD'!X$3:X$42)</f>
        <v>1.3272752172858286</v>
      </c>
      <c r="BU122">
        <f>(DB122-SUMIF('By HD'!$A$3:$A$42,$BE122,'By HD'!N$3:N$42))*$BR122*SUMIF('By HD'!$A$3:$A$42,$BE122,'By HD'!$W$3:$W$42)+$BR122*SUMIF('By HD'!$A$3:$A$42,$BE122,'By HD'!Y$3:Y$42)</f>
        <v>3.0700986421793064</v>
      </c>
      <c r="BV122">
        <f>(DC122-SUMIF('By HD'!$A$3:$A$42,$BE122,'By HD'!O$3:O$42))*$BR122*SUMIF('By HD'!$A$3:$A$42,$BE122,'By HD'!$W$3:$W$42)+$BR122*SUMIF('By HD'!$A$3:$A$42,$BE122,'By HD'!Z$3:Z$42)</f>
        <v>-0.9509986541033657</v>
      </c>
      <c r="BW122">
        <f>(DD122-SUMIF('By HD'!$A$3:$A$42,$BE122,'By HD'!P$3:P$42))*$BR122*SUMIF('By HD'!$A$3:$A$42,$BE122,'By HD'!$W$3:$W$42)+$BR122*SUMIF('By HD'!$A$3:$A$42,$BE122,'By HD'!AA$3:AA$42)</f>
        <v>10.886278580003275</v>
      </c>
      <c r="BX122">
        <f>(DE122-SUMIF('By HD'!$A$3:$A$42,$BE122,'By HD'!Q$3:Q$42))*$BR122*SUMIF('By HD'!$A$3:$A$42,$BE122,'By HD'!$W$3:$W$42)+$BR122*SUMIF('By HD'!$A$3:$A$42,$BE122,'By HD'!AB$3:AB$42)</f>
        <v>8.3222156726806801E-2</v>
      </c>
      <c r="CD122">
        <f>$BR122*SUMIF('By HD'!$A$3:$A$42,$BE122,'By HD'!AR$3:AR$42)</f>
        <v>7.075855338068644</v>
      </c>
      <c r="CE122">
        <f>(DA122-SUMIF('By HD'!$A$3:$A$42,$BE122,'By HD'!M$3:M$42))*$BR122*SUMIF('By HD'!$A$3:$A$42,$BE122,'By HD'!$AR$3:$AR$42)+$BR122*SUMIF('By HD'!$A$3:$A$42,$BE122,'By HD'!AS$3:AS$42)</f>
        <v>0.5765936615909093</v>
      </c>
      <c r="CF122">
        <f>(DB122-SUMIF('By HD'!$A$3:$A$42,$BE122,'By HD'!N$3:N$42))*$BR122*SUMIF('By HD'!$A$3:$A$42,$BE122,'By HD'!$AR$3:$AR$42)+$BR122*SUMIF('By HD'!$A$3:$A$42,$BE122,'By HD'!AT$3:AT$42)</f>
        <v>1.7830946070177418</v>
      </c>
      <c r="CG122">
        <f>(DC122-SUMIF('By HD'!$A$3:$A$42,$BE122,'By HD'!O$3:O$42))*$BR122*SUMIF('By HD'!$A$3:$A$42,$BE122,'By HD'!$AR$3:$AR$42)+$BR122*SUMIF('By HD'!$A$3:$A$42,$BE122,'By HD'!AU$3:AU$42)</f>
        <v>0.49899417232246068</v>
      </c>
      <c r="CH122">
        <f>(DD122-SUMIF('By HD'!$A$3:$A$42,$BE122,'By HD'!P$3:P$42))*$BR122*SUMIF('By HD'!$A$3:$A$42,$BE122,'By HD'!$AR$3:$AR$42)+$BR122*SUMIF('By HD'!$A$3:$A$42,$BE122,'By HD'!AV$3:AV$42)</f>
        <v>4.1745090536574088</v>
      </c>
      <c r="CI122">
        <f>(DE122-SUMIF('By HD'!$A$3:$A$42,$BE122,'By HD'!Q$3:Q$42))*$BR122*SUMIF('By HD'!$A$3:$A$42,$BE122,'By HD'!$AR$3:$AR$42)+$BR122*SUMIF('By HD'!$A$3:$A$42,$BE122,'By HD'!AW$3:AW$42)</f>
        <v>4.2663843480123038E-2</v>
      </c>
      <c r="CO122">
        <f t="shared" si="66"/>
        <v>108.49173128016049</v>
      </c>
      <c r="CP122">
        <f t="shared" si="66"/>
        <v>7.9038688788767377</v>
      </c>
      <c r="CQ122">
        <f t="shared" si="71"/>
        <v>20.853193249197048</v>
      </c>
      <c r="CR122">
        <f t="shared" si="71"/>
        <v>1.547995518219095</v>
      </c>
      <c r="CS122">
        <f t="shared" si="71"/>
        <v>78.060787633660681</v>
      </c>
      <c r="CT122">
        <f t="shared" si="71"/>
        <v>0.12588600020692983</v>
      </c>
      <c r="CZ122" s="6"/>
      <c r="DA122">
        <f t="shared" si="73"/>
        <v>6.8965517241379309E-2</v>
      </c>
      <c r="DB122">
        <f t="shared" si="73"/>
        <v>0.18390804597701149</v>
      </c>
      <c r="DC122">
        <f t="shared" si="73"/>
        <v>2.2988505747126436E-2</v>
      </c>
      <c r="DD122">
        <f t="shared" si="73"/>
        <v>0.72413793103448276</v>
      </c>
      <c r="DE122">
        <f t="shared" si="73"/>
        <v>0</v>
      </c>
      <c r="DF122">
        <f t="shared" si="72"/>
        <v>0</v>
      </c>
      <c r="DG122">
        <f t="shared" si="72"/>
        <v>0</v>
      </c>
      <c r="DH122">
        <f t="shared" si="72"/>
        <v>0</v>
      </c>
      <c r="DI122">
        <f t="shared" si="72"/>
        <v>0</v>
      </c>
      <c r="DJ122">
        <f t="shared" si="72"/>
        <v>0</v>
      </c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</row>
    <row r="123" spans="4:149" x14ac:dyDescent="0.3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V123" s="6"/>
      <c r="AW123" s="6"/>
      <c r="AX123" s="6"/>
      <c r="AY123" s="6"/>
      <c r="AZ123" s="6"/>
      <c r="BA123" s="6"/>
      <c r="BD123" s="6"/>
      <c r="BE123">
        <v>21</v>
      </c>
      <c r="BF123" t="s">
        <v>454</v>
      </c>
      <c r="BG123">
        <f>SUMIFS('Pres Converted'!N$2:N$10000,'Pres Converted'!$E$2:$E$10000,$BF123,'Pres Converted'!$D$2:$D$10000,"ED",'Pres Converted'!$C$2:$C$10000,$BE123)</f>
        <v>993</v>
      </c>
      <c r="BH123">
        <f>SUMIFS('Pres Converted'!I$2:I$10000,'Pres Converted'!$E$2:$E$10000,$BF123,'Pres Converted'!$D$2:$D$10000,"ED",'Pres Converted'!$C$2:$C$10000,$BE123)</f>
        <v>70</v>
      </c>
      <c r="BI123">
        <f>SUMIFS('Pres Converted'!J$2:J$10000,'Pres Converted'!$E$2:$E$10000,$BF123,'Pres Converted'!$D$2:$D$10000,"ED",'Pres Converted'!$C$2:$C$10000,$BE123)</f>
        <v>479</v>
      </c>
      <c r="BJ123">
        <f>SUMIFS('Pres Converted'!K$2:K$10000,'Pres Converted'!$E$2:$E$10000,$BF123,'Pres Converted'!$D$2:$D$10000,"ED",'Pres Converted'!$C$2:$C$10000,$BE123)</f>
        <v>47</v>
      </c>
      <c r="BK123">
        <f>SUMIFS('Pres Converted'!L$2:L$10000,'Pres Converted'!$E$2:$E$10000,$BF123,'Pres Converted'!$D$2:$D$10000,"ED",'Pres Converted'!$C$2:$C$10000,$BE123)</f>
        <v>397</v>
      </c>
      <c r="BL123">
        <f>SUMIFS('Pres Converted'!M$2:M$10000,'Pres Converted'!$E$2:$E$10000,$BF123,'Pres Converted'!$D$2:$D$10000,"ED",'Pres Converted'!$C$2:$C$10000,$BE123)</f>
        <v>0</v>
      </c>
      <c r="BR123">
        <f>BG123/SUMIF('By HD'!$A$3:$A$42,$BE123,'By HD'!$B$3:$B$42)</f>
        <v>0.51001540832049308</v>
      </c>
      <c r="BS123">
        <f>$BR123*SUMIF('By HD'!$A$3:$A$42,$BE123,'By HD'!W$3:W$42)</f>
        <v>100.47303543913713</v>
      </c>
      <c r="BT123">
        <f>(DA123-SUMIF('By HD'!$A$3:$A$42,$BE123,'By HD'!M$3:M$42))*$BR123*SUMIF('By HD'!$A$3:$A$42,$BE123,'By HD'!$W$3:$W$42)+$BR123*SUMIF('By HD'!$A$3:$A$42,$BE123,'By HD'!X$3:X$42)</f>
        <v>8.6014737223637496</v>
      </c>
      <c r="BU123">
        <f>(DB123-SUMIF('By HD'!$A$3:$A$42,$BE123,'By HD'!N$3:N$42))*$BR123*SUMIF('By HD'!$A$3:$A$42,$BE123,'By HD'!$W$3:$W$42)+$BR123*SUMIF('By HD'!$A$3:$A$42,$BE123,'By HD'!Y$3:Y$42)</f>
        <v>29.987936875743415</v>
      </c>
      <c r="BV123">
        <f>(DC123-SUMIF('By HD'!$A$3:$A$42,$BE123,'By HD'!O$3:O$42))*$BR123*SUMIF('By HD'!$A$3:$A$42,$BE123,'By HD'!$W$3:$W$42)+$BR123*SUMIF('By HD'!$A$3:$A$42,$BE123,'By HD'!Z$3:Z$42)</f>
        <v>6.6897554057722246</v>
      </c>
      <c r="BW123">
        <f>(DD123-SUMIF('By HD'!$A$3:$A$42,$BE123,'By HD'!P$3:P$42))*$BR123*SUMIF('By HD'!$A$3:$A$42,$BE123,'By HD'!$W$3:$W$42)+$BR123*SUMIF('By HD'!$A$3:$A$42,$BE123,'By HD'!AA$3:AA$42)</f>
        <v>53.663823210296272</v>
      </c>
      <c r="BX123">
        <f>(DE123-SUMIF('By HD'!$A$3:$A$42,$BE123,'By HD'!Q$3:Q$42))*$BR123*SUMIF('By HD'!$A$3:$A$42,$BE123,'By HD'!$W$3:$W$42)+$BR123*SUMIF('By HD'!$A$3:$A$42,$BE123,'By HD'!AB$3:AB$42)</f>
        <v>1.5300462249614792</v>
      </c>
      <c r="CD123">
        <f>$BR123*SUMIF('By HD'!$A$3:$A$42,$BE123,'By HD'!AR$3:AR$42)</f>
        <v>116.79352850539291</v>
      </c>
      <c r="CE123">
        <f>(DA123-SUMIF('By HD'!$A$3:$A$42,$BE123,'By HD'!M$3:M$42))*$BR123*SUMIF('By HD'!$A$3:$A$42,$BE123,'By HD'!$AR$3:$AR$42)+$BR123*SUMIF('By HD'!$A$3:$A$42,$BE123,'By HD'!AS$3:AS$42)</f>
        <v>3.5859356142712544</v>
      </c>
      <c r="CF123">
        <f>(DB123-SUMIF('By HD'!$A$3:$A$42,$BE123,'By HD'!N$3:N$42))*$BR123*SUMIF('By HD'!$A$3:$A$42,$BE123,'By HD'!$AR$3:$AR$42)+$BR123*SUMIF('By HD'!$A$3:$A$42,$BE123,'By HD'!AT$3:AT$42)</f>
        <v>54.011835204569792</v>
      </c>
      <c r="CG123">
        <f>(DC123-SUMIF('By HD'!$A$3:$A$42,$BE123,'By HD'!O$3:O$42))*$BR123*SUMIF('By HD'!$A$3:$A$42,$BE123,'By HD'!$AR$3:$AR$42)+$BR123*SUMIF('By HD'!$A$3:$A$42,$BE123,'By HD'!AU$3:AU$42)</f>
        <v>4.1493522886539518</v>
      </c>
      <c r="CH123">
        <f>(DD123-SUMIF('By HD'!$A$3:$A$42,$BE123,'By HD'!P$3:P$42))*$BR123*SUMIF('By HD'!$A$3:$A$42,$BE123,'By HD'!$AR$3:$AR$42)+$BR123*SUMIF('By HD'!$A$3:$A$42,$BE123,'By HD'!AV$3:AV$42)</f>
        <v>53.51635917293644</v>
      </c>
      <c r="CI123">
        <f>(DE123-SUMIF('By HD'!$A$3:$A$42,$BE123,'By HD'!Q$3:Q$42))*$BR123*SUMIF('By HD'!$A$3:$A$42,$BE123,'By HD'!$AR$3:$AR$42)+$BR123*SUMIF('By HD'!$A$3:$A$42,$BE123,'By HD'!AW$3:AW$42)</f>
        <v>1.5300462249614792</v>
      </c>
      <c r="CO123">
        <f t="shared" si="66"/>
        <v>1210.2665639445302</v>
      </c>
      <c r="CP123">
        <f t="shared" si="66"/>
        <v>82.187409336635</v>
      </c>
      <c r="CQ123">
        <f t="shared" si="71"/>
        <v>562.99977208031316</v>
      </c>
      <c r="CR123">
        <f t="shared" si="71"/>
        <v>57.839107694426175</v>
      </c>
      <c r="CS123">
        <f t="shared" si="71"/>
        <v>504.1801823832327</v>
      </c>
      <c r="CT123">
        <f t="shared" si="71"/>
        <v>3.0600924499229585</v>
      </c>
      <c r="CZ123" s="6"/>
      <c r="DA123">
        <f t="shared" si="73"/>
        <v>7.0493454179254789E-2</v>
      </c>
      <c r="DB123">
        <f t="shared" si="73"/>
        <v>0.4823766364551863</v>
      </c>
      <c r="DC123">
        <f t="shared" si="73"/>
        <v>4.7331319234642497E-2</v>
      </c>
      <c r="DD123">
        <f t="shared" si="73"/>
        <v>0.3997985901309164</v>
      </c>
      <c r="DE123">
        <f t="shared" si="73"/>
        <v>0</v>
      </c>
      <c r="DF123">
        <f t="shared" si="72"/>
        <v>0</v>
      </c>
      <c r="DG123">
        <f t="shared" si="72"/>
        <v>0</v>
      </c>
      <c r="DH123">
        <f t="shared" si="72"/>
        <v>0</v>
      </c>
      <c r="DI123">
        <f t="shared" si="72"/>
        <v>0</v>
      </c>
      <c r="DJ123">
        <f t="shared" si="72"/>
        <v>0</v>
      </c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</row>
    <row r="124" spans="4:149" x14ac:dyDescent="0.3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V124" s="6"/>
      <c r="AW124" s="6"/>
      <c r="AX124" s="6"/>
      <c r="AY124" s="6"/>
      <c r="AZ124" s="6"/>
      <c r="BA124" s="6"/>
      <c r="BD124" s="6"/>
      <c r="BE124">
        <v>21</v>
      </c>
      <c r="BF124" t="s">
        <v>455</v>
      </c>
      <c r="BG124">
        <f>SUMIFS('Pres Converted'!N$2:N$10000,'Pres Converted'!$E$2:$E$10000,$BF124,'Pres Converted'!$D$2:$D$10000,"ED",'Pres Converted'!$C$2:$C$10000,$BE124)</f>
        <v>954</v>
      </c>
      <c r="BH124">
        <f>SUMIFS('Pres Converted'!I$2:I$10000,'Pres Converted'!$E$2:$E$10000,$BF124,'Pres Converted'!$D$2:$D$10000,"ED",'Pres Converted'!$C$2:$C$10000,$BE124)</f>
        <v>118</v>
      </c>
      <c r="BI124">
        <f>SUMIFS('Pres Converted'!J$2:J$10000,'Pres Converted'!$E$2:$E$10000,$BF124,'Pres Converted'!$D$2:$D$10000,"ED",'Pres Converted'!$C$2:$C$10000,$BE124)</f>
        <v>393</v>
      </c>
      <c r="BJ124">
        <f>SUMIFS('Pres Converted'!K$2:K$10000,'Pres Converted'!$E$2:$E$10000,$BF124,'Pres Converted'!$D$2:$D$10000,"ED",'Pres Converted'!$C$2:$C$10000,$BE124)</f>
        <v>44</v>
      </c>
      <c r="BK124">
        <f>SUMIFS('Pres Converted'!L$2:L$10000,'Pres Converted'!$E$2:$E$10000,$BF124,'Pres Converted'!$D$2:$D$10000,"ED",'Pres Converted'!$C$2:$C$10000,$BE124)</f>
        <v>399</v>
      </c>
      <c r="BL124">
        <f>SUMIFS('Pres Converted'!M$2:M$10000,'Pres Converted'!$E$2:$E$10000,$BF124,'Pres Converted'!$D$2:$D$10000,"ED",'Pres Converted'!$C$2:$C$10000,$BE124)</f>
        <v>0</v>
      </c>
      <c r="BR124">
        <f>BG124/SUMIF('By HD'!$A$3:$A$42,$BE124,'By HD'!$B$3:$B$42)</f>
        <v>0.48998459167950692</v>
      </c>
      <c r="BS124">
        <f>$BR124*SUMIF('By HD'!$A$3:$A$42,$BE124,'By HD'!W$3:W$42)</f>
        <v>96.526964560862865</v>
      </c>
      <c r="BT124">
        <f>(DA124-SUMIF('By HD'!$A$3:$A$42,$BE124,'By HD'!M$3:M$42))*$BR124*SUMIF('By HD'!$A$3:$A$42,$BE124,'By HD'!$W$3:$W$42)+$BR124*SUMIF('By HD'!$A$3:$A$42,$BE124,'By HD'!X$3:X$42)</f>
        <v>13.39852627763625</v>
      </c>
      <c r="BU124">
        <f>(DB124-SUMIF('By HD'!$A$3:$A$42,$BE124,'By HD'!N$3:N$42))*$BR124*SUMIF('By HD'!$A$3:$A$42,$BE124,'By HD'!$W$3:$W$42)+$BR124*SUMIF('By HD'!$A$3:$A$42,$BE124,'By HD'!Y$3:Y$42)</f>
        <v>22.012063124256592</v>
      </c>
      <c r="BV124">
        <f>(DC124-SUMIF('By HD'!$A$3:$A$42,$BE124,'By HD'!O$3:O$42))*$BR124*SUMIF('By HD'!$A$3:$A$42,$BE124,'By HD'!$W$3:$W$42)+$BR124*SUMIF('By HD'!$A$3:$A$42,$BE124,'By HD'!Z$3:Z$42)</f>
        <v>6.3102445942277754</v>
      </c>
      <c r="BW124">
        <f>(DD124-SUMIF('By HD'!$A$3:$A$42,$BE124,'By HD'!P$3:P$42))*$BR124*SUMIF('By HD'!$A$3:$A$42,$BE124,'By HD'!$W$3:$W$42)+$BR124*SUMIF('By HD'!$A$3:$A$42,$BE124,'By HD'!AA$3:AA$42)</f>
        <v>53.336176789703728</v>
      </c>
      <c r="BX124">
        <f>(DE124-SUMIF('By HD'!$A$3:$A$42,$BE124,'By HD'!Q$3:Q$42))*$BR124*SUMIF('By HD'!$A$3:$A$42,$BE124,'By HD'!$W$3:$W$42)+$BR124*SUMIF('By HD'!$A$3:$A$42,$BE124,'By HD'!AB$3:AB$42)</f>
        <v>1.4699537750385208</v>
      </c>
      <c r="CD124">
        <f>$BR124*SUMIF('By HD'!$A$3:$A$42,$BE124,'By HD'!AR$3:AR$42)</f>
        <v>112.20647149460709</v>
      </c>
      <c r="CE124">
        <f>(DA124-SUMIF('By HD'!$A$3:$A$42,$BE124,'By HD'!M$3:M$42))*$BR124*SUMIF('By HD'!$A$3:$A$42,$BE124,'By HD'!$AR$3:$AR$42)+$BR124*SUMIF('By HD'!$A$3:$A$42,$BE124,'By HD'!AS$3:AS$42)</f>
        <v>9.4140643857287447</v>
      </c>
      <c r="CF124">
        <f>(DB124-SUMIF('By HD'!$A$3:$A$42,$BE124,'By HD'!N$3:N$42))*$BR124*SUMIF('By HD'!$A$3:$A$42,$BE124,'By HD'!$AR$3:$AR$42)+$BR124*SUMIF('By HD'!$A$3:$A$42,$BE124,'By HD'!AT$3:AT$42)</f>
        <v>43.988164795430215</v>
      </c>
      <c r="CG124">
        <f>(DC124-SUMIF('By HD'!$A$3:$A$42,$BE124,'By HD'!O$3:O$42))*$BR124*SUMIF('By HD'!$A$3:$A$42,$BE124,'By HD'!$AR$3:$AR$42)+$BR124*SUMIF('By HD'!$A$3:$A$42,$BE124,'By HD'!AU$3:AU$42)</f>
        <v>3.8506477113460473</v>
      </c>
      <c r="CH124">
        <f>(DD124-SUMIF('By HD'!$A$3:$A$42,$BE124,'By HD'!P$3:P$42))*$BR124*SUMIF('By HD'!$A$3:$A$42,$BE124,'By HD'!$AR$3:$AR$42)+$BR124*SUMIF('By HD'!$A$3:$A$42,$BE124,'By HD'!AV$3:AV$42)</f>
        <v>53.483640827063567</v>
      </c>
      <c r="CI124">
        <f>(DE124-SUMIF('By HD'!$A$3:$A$42,$BE124,'By HD'!Q$3:Q$42))*$BR124*SUMIF('By HD'!$A$3:$A$42,$BE124,'By HD'!$AR$3:$AR$42)+$BR124*SUMIF('By HD'!$A$3:$A$42,$BE124,'By HD'!AW$3:AW$42)</f>
        <v>1.4699537750385208</v>
      </c>
      <c r="CO124">
        <f t="shared" si="66"/>
        <v>1162.7334360554698</v>
      </c>
      <c r="CP124">
        <f t="shared" si="66"/>
        <v>140.812590663365</v>
      </c>
      <c r="CQ124">
        <f t="shared" si="71"/>
        <v>459.00022791968684</v>
      </c>
      <c r="CR124">
        <f t="shared" si="71"/>
        <v>54.160892305573825</v>
      </c>
      <c r="CS124">
        <f t="shared" si="71"/>
        <v>505.8198176167673</v>
      </c>
      <c r="CT124">
        <f t="shared" si="71"/>
        <v>2.9399075500770415</v>
      </c>
      <c r="CZ124" s="6"/>
      <c r="DA124">
        <f t="shared" si="73"/>
        <v>0.12368972746331237</v>
      </c>
      <c r="DB124">
        <f t="shared" si="73"/>
        <v>0.41194968553459121</v>
      </c>
      <c r="DC124">
        <f t="shared" si="73"/>
        <v>4.6121593291404611E-2</v>
      </c>
      <c r="DD124">
        <f t="shared" si="73"/>
        <v>0.41823899371069184</v>
      </c>
      <c r="DE124">
        <f t="shared" si="73"/>
        <v>0</v>
      </c>
      <c r="DF124">
        <f t="shared" si="72"/>
        <v>0</v>
      </c>
      <c r="DG124">
        <f t="shared" si="72"/>
        <v>0</v>
      </c>
      <c r="DH124">
        <f t="shared" si="72"/>
        <v>0</v>
      </c>
      <c r="DI124">
        <f t="shared" si="72"/>
        <v>0</v>
      </c>
      <c r="DJ124">
        <f t="shared" si="72"/>
        <v>0</v>
      </c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</row>
    <row r="125" spans="4:149" x14ac:dyDescent="0.3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V125" s="6"/>
      <c r="AW125" s="6"/>
      <c r="AX125" s="6"/>
      <c r="AY125" s="6"/>
      <c r="AZ125" s="6"/>
      <c r="BA125" s="6"/>
      <c r="BD125" s="6"/>
      <c r="BE125">
        <v>22</v>
      </c>
      <c r="BF125" t="s">
        <v>456</v>
      </c>
      <c r="BG125">
        <f>SUMIFS('Pres Converted'!N$2:N$10000,'Pres Converted'!$E$2:$E$10000,$BF125,'Pres Converted'!$D$2:$D$10000,"ED",'Pres Converted'!$C$2:$C$10000,$BE125)</f>
        <v>1913</v>
      </c>
      <c r="BH125">
        <f>SUMIFS('Pres Converted'!I$2:I$10000,'Pres Converted'!$E$2:$E$10000,$BF125,'Pres Converted'!$D$2:$D$10000,"ED",'Pres Converted'!$C$2:$C$10000,$BE125)</f>
        <v>147</v>
      </c>
      <c r="BI125">
        <f>SUMIFS('Pres Converted'!J$2:J$10000,'Pres Converted'!$E$2:$E$10000,$BF125,'Pres Converted'!$D$2:$D$10000,"ED",'Pres Converted'!$C$2:$C$10000,$BE125)</f>
        <v>863</v>
      </c>
      <c r="BJ125">
        <f>SUMIFS('Pres Converted'!K$2:K$10000,'Pres Converted'!$E$2:$E$10000,$BF125,'Pres Converted'!$D$2:$D$10000,"ED",'Pres Converted'!$C$2:$C$10000,$BE125)</f>
        <v>86</v>
      </c>
      <c r="BK125">
        <f>SUMIFS('Pres Converted'!L$2:L$10000,'Pres Converted'!$E$2:$E$10000,$BF125,'Pres Converted'!$D$2:$D$10000,"ED",'Pres Converted'!$C$2:$C$10000,$BE125)</f>
        <v>816</v>
      </c>
      <c r="BL125">
        <f>SUMIFS('Pres Converted'!M$2:M$10000,'Pres Converted'!$E$2:$E$10000,$BF125,'Pres Converted'!$D$2:$D$10000,"ED",'Pres Converted'!$C$2:$C$10000,$BE125)</f>
        <v>1</v>
      </c>
      <c r="BR125">
        <f>BG125/SUMIF('By HD'!$A$3:$A$42,$BE125,'By HD'!$B$3:$B$42)</f>
        <v>0.83210091344062631</v>
      </c>
      <c r="BS125">
        <f>$BR125*SUMIF('By HD'!$A$3:$A$42,$BE125,'By HD'!W$3:W$42)</f>
        <v>162.25967812092213</v>
      </c>
      <c r="BT125">
        <f>(DA125-SUMIF('By HD'!$A$3:$A$42,$BE125,'By HD'!M$3:M$42))*$BR125*SUMIF('By HD'!$A$3:$A$42,$BE125,'By HD'!$W$3:$W$42)+$BR125*SUMIF('By HD'!$A$3:$A$42,$BE125,'By HD'!X$3:X$42)</f>
        <v>11.625505425226958</v>
      </c>
      <c r="BU125">
        <f>(DB125-SUMIF('By HD'!$A$3:$A$42,$BE125,'By HD'!N$3:N$42))*$BR125*SUMIF('By HD'!$A$3:$A$42,$BE125,'By HD'!$W$3:$W$42)+$BR125*SUMIF('By HD'!$A$3:$A$42,$BE125,'By HD'!Y$3:Y$42)</f>
        <v>56.956419011537626</v>
      </c>
      <c r="BV125">
        <f>(DC125-SUMIF('By HD'!$A$3:$A$42,$BE125,'By HD'!O$3:O$42))*$BR125*SUMIF('By HD'!$A$3:$A$42,$BE125,'By HD'!$W$3:$W$42)+$BR125*SUMIF('By HD'!$A$3:$A$42,$BE125,'By HD'!Z$3:Z$42)</f>
        <v>5.9201882695371646</v>
      </c>
      <c r="BW125">
        <f>(DD125-SUMIF('By HD'!$A$3:$A$42,$BE125,'By HD'!P$3:P$42))*$BR125*SUMIF('By HD'!$A$3:$A$42,$BE125,'By HD'!$W$3:$W$42)+$BR125*SUMIF('By HD'!$A$3:$A$42,$BE125,'By HD'!AA$3:AA$42)</f>
        <v>86.079122473394165</v>
      </c>
      <c r="BX125">
        <f>(DE125-SUMIF('By HD'!$A$3:$A$42,$BE125,'By HD'!Q$3:Q$42))*$BR125*SUMIF('By HD'!$A$3:$A$42,$BE125,'By HD'!$W$3:$W$42)+$BR125*SUMIF('By HD'!$A$3:$A$42,$BE125,'By HD'!AB$3:AB$42)</f>
        <v>1.6784429412262192</v>
      </c>
      <c r="CD125">
        <f>$BR125*SUMIF('By HD'!$A$3:$A$42,$BE125,'By HD'!AR$3:AR$42)</f>
        <v>85.706394084384513</v>
      </c>
      <c r="CE125">
        <f>(DA125-SUMIF('By HD'!$A$3:$A$42,$BE125,'By HD'!M$3:M$42))*$BR125*SUMIF('By HD'!$A$3:$A$42,$BE125,'By HD'!$AR$3:$AR$42)+$BR125*SUMIF('By HD'!$A$3:$A$42,$BE125,'By HD'!AS$3:AS$42)</f>
        <v>9.1404820561391631</v>
      </c>
      <c r="CF125">
        <f>(DB125-SUMIF('By HD'!$A$3:$A$42,$BE125,'By HD'!N$3:N$42))*$BR125*SUMIF('By HD'!$A$3:$A$42,$BE125,'By HD'!$AR$3:$AR$42)+$BR125*SUMIF('By HD'!$A$3:$A$42,$BE125,'By HD'!AT$3:AT$42)</f>
        <v>33.387473154827795</v>
      </c>
      <c r="CG125">
        <f>(DC125-SUMIF('By HD'!$A$3:$A$42,$BE125,'By HD'!O$3:O$42))*$BR125*SUMIF('By HD'!$A$3:$A$42,$BE125,'By HD'!$AR$3:$AR$42)+$BR125*SUMIF('By HD'!$A$3:$A$42,$BE125,'By HD'!AU$3:AU$42)</f>
        <v>6.7072413237898125</v>
      </c>
      <c r="CH125">
        <f>(DD125-SUMIF('By HD'!$A$3:$A$42,$BE125,'By HD'!P$3:P$42))*$BR125*SUMIF('By HD'!$A$3:$A$42,$BE125,'By HD'!$AR$3:$AR$42)+$BR125*SUMIF('By HD'!$A$3:$A$42,$BE125,'By HD'!AV$3:AV$42)</f>
        <v>35.631574406558741</v>
      </c>
      <c r="CI125">
        <f>(DE125-SUMIF('By HD'!$A$3:$A$42,$BE125,'By HD'!Q$3:Q$42))*$BR125*SUMIF('By HD'!$A$3:$A$42,$BE125,'By HD'!$AR$3:$AR$42)+$BR125*SUMIF('By HD'!$A$3:$A$42,$BE125,'By HD'!AW$3:AW$42)</f>
        <v>0.83962314306899322</v>
      </c>
      <c r="CO125">
        <f t="shared" si="66"/>
        <v>2160.9660722053068</v>
      </c>
      <c r="CP125">
        <f t="shared" si="66"/>
        <v>167.7659874813661</v>
      </c>
      <c r="CQ125">
        <f t="shared" si="71"/>
        <v>953.34389216636544</v>
      </c>
      <c r="CR125">
        <f t="shared" si="71"/>
        <v>98.62742959332698</v>
      </c>
      <c r="CS125">
        <f t="shared" si="71"/>
        <v>937.71069687995293</v>
      </c>
      <c r="CT125">
        <f t="shared" si="71"/>
        <v>3.5180660842952123</v>
      </c>
      <c r="CZ125" s="6"/>
      <c r="DA125">
        <f t="shared" si="73"/>
        <v>7.6842655514898064E-2</v>
      </c>
      <c r="DB125">
        <f t="shared" si="73"/>
        <v>0.45112388917929952</v>
      </c>
      <c r="DC125">
        <f t="shared" si="73"/>
        <v>4.4955567171981181E-2</v>
      </c>
      <c r="DD125">
        <f t="shared" si="73"/>
        <v>0.42655514898065866</v>
      </c>
      <c r="DE125">
        <f t="shared" si="73"/>
        <v>5.2273915316257186E-4</v>
      </c>
      <c r="DF125">
        <f t="shared" si="72"/>
        <v>0</v>
      </c>
      <c r="DG125">
        <f t="shared" si="72"/>
        <v>0</v>
      </c>
      <c r="DH125">
        <f t="shared" si="72"/>
        <v>0</v>
      </c>
      <c r="DI125">
        <f t="shared" si="72"/>
        <v>0</v>
      </c>
      <c r="DJ125">
        <f t="shared" si="72"/>
        <v>0</v>
      </c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</row>
    <row r="126" spans="4:149" x14ac:dyDescent="0.3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V126" s="6"/>
      <c r="AW126" s="6"/>
      <c r="AX126" s="6"/>
      <c r="AY126" s="6"/>
      <c r="AZ126" s="6"/>
      <c r="BA126" s="6"/>
      <c r="BB126" s="6"/>
      <c r="BC126" s="3"/>
      <c r="BD126" s="6"/>
      <c r="BE126">
        <v>22</v>
      </c>
      <c r="BF126" t="s">
        <v>454</v>
      </c>
      <c r="BG126">
        <f>SUMIFS('Pres Converted'!N$2:N$10000,'Pres Converted'!$E$2:$E$10000,$BF126,'Pres Converted'!$D$2:$D$10000,"ED",'Pres Converted'!$C$2:$C$10000,$BE126)</f>
        <v>242</v>
      </c>
      <c r="BH126">
        <f>SUMIFS('Pres Converted'!I$2:I$10000,'Pres Converted'!$E$2:$E$10000,$BF126,'Pres Converted'!$D$2:$D$10000,"ED",'Pres Converted'!$C$2:$C$10000,$BE126)</f>
        <v>16</v>
      </c>
      <c r="BI126">
        <f>SUMIFS('Pres Converted'!J$2:J$10000,'Pres Converted'!$E$2:$E$10000,$BF126,'Pres Converted'!$D$2:$D$10000,"ED",'Pres Converted'!$C$2:$C$10000,$BE126)</f>
        <v>151</v>
      </c>
      <c r="BJ126">
        <f>SUMIFS('Pres Converted'!K$2:K$10000,'Pres Converted'!$E$2:$E$10000,$BF126,'Pres Converted'!$D$2:$D$10000,"ED",'Pres Converted'!$C$2:$C$10000,$BE126)</f>
        <v>2</v>
      </c>
      <c r="BK126">
        <f>SUMIFS('Pres Converted'!L$2:L$10000,'Pres Converted'!$E$2:$E$10000,$BF126,'Pres Converted'!$D$2:$D$10000,"ED",'Pres Converted'!$C$2:$C$10000,$BE126)</f>
        <v>73</v>
      </c>
      <c r="BL126">
        <f>SUMIFS('Pres Converted'!M$2:M$10000,'Pres Converted'!$E$2:$E$10000,$BF126,'Pres Converted'!$D$2:$D$10000,"ED",'Pres Converted'!$C$2:$C$10000,$BE126)</f>
        <v>0</v>
      </c>
      <c r="BR126">
        <f>BG126/SUMIF('By HD'!$A$3:$A$42,$BE126,'By HD'!$B$3:$B$42)</f>
        <v>0.10526315789473684</v>
      </c>
      <c r="BS126">
        <f>$BR126*SUMIF('By HD'!$A$3:$A$42,$BE126,'By HD'!W$3:W$42)</f>
        <v>20.526315789473681</v>
      </c>
      <c r="BT126">
        <f>(DA126-SUMIF('By HD'!$A$3:$A$42,$BE126,'By HD'!M$3:M$42))*$BR126*SUMIF('By HD'!$A$3:$A$42,$BE126,'By HD'!$W$3:$W$42)+$BR126*SUMIF('By HD'!$A$3:$A$42,$BE126,'By HD'!X$3:X$42)</f>
        <v>1.2504750349122042</v>
      </c>
      <c r="BU126">
        <f>(DB126-SUMIF('By HD'!$A$3:$A$42,$BE126,'By HD'!N$3:N$42))*$BR126*SUMIF('By HD'!$A$3:$A$42,$BE126,'By HD'!$W$3:$W$42)+$BR126*SUMIF('By HD'!$A$3:$A$42,$BE126,'By HD'!Y$3:Y$42)</f>
        <v>10.752981845653716</v>
      </c>
      <c r="BV126">
        <f>(DC126-SUMIF('By HD'!$A$3:$A$42,$BE126,'By HD'!O$3:O$42))*$BR126*SUMIF('By HD'!$A$3:$A$42,$BE126,'By HD'!$W$3:$W$42)+$BR126*SUMIF('By HD'!$A$3:$A$42,$BE126,'By HD'!Z$3:Z$42)</f>
        <v>-4.212357775691844E-3</v>
      </c>
      <c r="BW126">
        <f>(DD126-SUMIF('By HD'!$A$3:$A$42,$BE126,'By HD'!P$3:P$42))*$BR126*SUMIF('By HD'!$A$3:$A$42,$BE126,'By HD'!$W$3:$W$42)+$BR126*SUMIF('By HD'!$A$3:$A$42,$BE126,'By HD'!AA$3:AA$42)</f>
        <v>8.3254733179185454</v>
      </c>
      <c r="BX126">
        <f>(DE126-SUMIF('By HD'!$A$3:$A$42,$BE126,'By HD'!Q$3:Q$42))*$BR126*SUMIF('By HD'!$A$3:$A$42,$BE126,'By HD'!$W$3:$W$42)+$BR126*SUMIF('By HD'!$A$3:$A$42,$BE126,'By HD'!AB$3:AB$42)</f>
        <v>0.20159794876490922</v>
      </c>
      <c r="CD126">
        <f>$BR126*SUMIF('By HD'!$A$3:$A$42,$BE126,'By HD'!AR$3:AR$42)</f>
        <v>10.842105263157894</v>
      </c>
      <c r="CE126">
        <f>(DA126-SUMIF('By HD'!$A$3:$A$42,$BE126,'By HD'!M$3:M$42))*$BR126*SUMIF('By HD'!$A$3:$A$42,$BE126,'By HD'!$AR$3:$AR$42)+$BR126*SUMIF('By HD'!$A$3:$A$42,$BE126,'By HD'!AS$3:AS$42)</f>
        <v>1.0399945056202926</v>
      </c>
      <c r="CF126">
        <f>(DB126-SUMIF('By HD'!$A$3:$A$42,$BE126,'By HD'!N$3:N$42))*$BR126*SUMIF('By HD'!$A$3:$A$42,$BE126,'By HD'!$AR$3:$AR$42)+$BR126*SUMIF('By HD'!$A$3:$A$42,$BE126,'By HD'!AT$3:AT$42)</f>
        <v>6.0975939195531232</v>
      </c>
      <c r="CG126">
        <f>(DC126-SUMIF('By HD'!$A$3:$A$42,$BE126,'By HD'!O$3:O$42))*$BR126*SUMIF('By HD'!$A$3:$A$42,$BE126,'By HD'!$AR$3:$AR$42)+$BR126*SUMIF('By HD'!$A$3:$A$42,$BE126,'By HD'!AU$3:AU$42)</f>
        <v>0.45067649550147665</v>
      </c>
      <c r="CH126">
        <f>(DD126-SUMIF('By HD'!$A$3:$A$42,$BE126,'By HD'!P$3:P$42))*$BR126*SUMIF('By HD'!$A$3:$A$42,$BE126,'By HD'!$AR$3:$AR$42)+$BR126*SUMIF('By HD'!$A$3:$A$42,$BE126,'By HD'!AV$3:AV$42)</f>
        <v>3.1532931938371376</v>
      </c>
      <c r="CI126">
        <f>(DE126-SUMIF('By HD'!$A$3:$A$42,$BE126,'By HD'!Q$3:Q$42))*$BR126*SUMIF('By HD'!$A$3:$A$42,$BE126,'By HD'!$AR$3:$AR$42)+$BR126*SUMIF('By HD'!$A$3:$A$42,$BE126,'By HD'!AW$3:AW$42)</f>
        <v>0.10054714864586432</v>
      </c>
      <c r="CO126">
        <f t="shared" si="66"/>
        <v>273.36842105263162</v>
      </c>
      <c r="CP126">
        <f t="shared" si="66"/>
        <v>18.290469540532495</v>
      </c>
      <c r="CQ126">
        <f t="shared" si="71"/>
        <v>167.85057576520683</v>
      </c>
      <c r="CR126">
        <f t="shared" si="71"/>
        <v>2.4464641377257847</v>
      </c>
      <c r="CS126">
        <f t="shared" si="71"/>
        <v>84.47876651175568</v>
      </c>
      <c r="CT126">
        <f t="shared" si="71"/>
        <v>0.30214509741077356</v>
      </c>
      <c r="CZ126" s="6"/>
      <c r="DA126">
        <f t="shared" si="73"/>
        <v>6.6115702479338845E-2</v>
      </c>
      <c r="DB126">
        <f t="shared" si="73"/>
        <v>0.62396694214876036</v>
      </c>
      <c r="DC126">
        <f t="shared" si="73"/>
        <v>8.2644628099173556E-3</v>
      </c>
      <c r="DD126">
        <f t="shared" si="73"/>
        <v>0.30165289256198347</v>
      </c>
      <c r="DE126">
        <f t="shared" si="73"/>
        <v>0</v>
      </c>
      <c r="DF126">
        <f t="shared" si="72"/>
        <v>0</v>
      </c>
      <c r="DG126">
        <f t="shared" si="72"/>
        <v>0</v>
      </c>
      <c r="DH126">
        <f t="shared" si="72"/>
        <v>0</v>
      </c>
      <c r="DI126">
        <f t="shared" si="72"/>
        <v>0</v>
      </c>
      <c r="DJ126">
        <f t="shared" si="72"/>
        <v>0</v>
      </c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</row>
    <row r="127" spans="4:149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V127" s="6"/>
      <c r="AW127" s="6"/>
      <c r="AX127" s="6"/>
      <c r="AY127" s="6"/>
      <c r="AZ127" s="6"/>
      <c r="BA127" s="6"/>
      <c r="BD127" s="6"/>
      <c r="BE127">
        <v>22</v>
      </c>
      <c r="BF127" t="s">
        <v>449</v>
      </c>
      <c r="BG127">
        <f>SUMIFS('Pres Converted'!N$2:N$10000,'Pres Converted'!$E$2:$E$10000,$BF127,'Pres Converted'!$D$2:$D$10000,"ED",'Pres Converted'!$C$2:$C$10000,$BE127)</f>
        <v>84</v>
      </c>
      <c r="BH127">
        <f>SUMIFS('Pres Converted'!I$2:I$10000,'Pres Converted'!$E$2:$E$10000,$BF127,'Pres Converted'!$D$2:$D$10000,"ED",'Pres Converted'!$C$2:$C$10000,$BE127)</f>
        <v>10</v>
      </c>
      <c r="BI127">
        <f>SUMIFS('Pres Converted'!J$2:J$10000,'Pres Converted'!$E$2:$E$10000,$BF127,'Pres Converted'!$D$2:$D$10000,"ED",'Pres Converted'!$C$2:$C$10000,$BE127)</f>
        <v>33</v>
      </c>
      <c r="BJ127">
        <f>SUMIFS('Pres Converted'!K$2:K$10000,'Pres Converted'!$E$2:$E$10000,$BF127,'Pres Converted'!$D$2:$D$10000,"ED",'Pres Converted'!$C$2:$C$10000,$BE127)</f>
        <v>12</v>
      </c>
      <c r="BK127">
        <f>SUMIFS('Pres Converted'!L$2:L$10000,'Pres Converted'!$E$2:$E$10000,$BF127,'Pres Converted'!$D$2:$D$10000,"ED",'Pres Converted'!$C$2:$C$10000,$BE127)</f>
        <v>29</v>
      </c>
      <c r="BL127">
        <f>SUMIFS('Pres Converted'!M$2:M$10000,'Pres Converted'!$E$2:$E$10000,$BF127,'Pres Converted'!$D$2:$D$10000,"ED",'Pres Converted'!$C$2:$C$10000,$BE127)</f>
        <v>0</v>
      </c>
      <c r="BR127">
        <f>BG127/SUMIF('By HD'!$A$3:$A$42,$BE127,'By HD'!$B$3:$B$42)</f>
        <v>3.6537625054371463E-2</v>
      </c>
      <c r="BS127">
        <f>$BR127*SUMIF('By HD'!$A$3:$A$42,$BE127,'By HD'!W$3:W$42)</f>
        <v>7.1248368856024351</v>
      </c>
      <c r="BT127">
        <f>(DA127-SUMIF('By HD'!$A$3:$A$42,$BE127,'By HD'!M$3:M$42))*$BR127*SUMIF('By HD'!$A$3:$A$42,$BE127,'By HD'!$W$3:$W$42)+$BR127*SUMIF('By HD'!$A$3:$A$42,$BE127,'By HD'!X$3:X$42)</f>
        <v>0.81118045726331811</v>
      </c>
      <c r="BU127">
        <f>(DB127-SUMIF('By HD'!$A$3:$A$42,$BE127,'By HD'!N$3:N$42))*$BR127*SUMIF('By HD'!$A$3:$A$42,$BE127,'By HD'!$W$3:$W$42)+$BR127*SUMIF('By HD'!$A$3:$A$42,$BE127,'By HD'!Y$3:Y$42)</f>
        <v>2.0858203568660163</v>
      </c>
      <c r="BV127">
        <f>(DC127-SUMIF('By HD'!$A$3:$A$42,$BE127,'By HD'!O$3:O$42))*$BR127*SUMIF('By HD'!$A$3:$A$42,$BE127,'By HD'!$W$3:$W$42)+$BR127*SUMIF('By HD'!$A$3:$A$42,$BE127,'By HD'!Z$3:Z$42)</f>
        <v>0.95748875061702976</v>
      </c>
      <c r="BW127">
        <f>(DD127-SUMIF('By HD'!$A$3:$A$42,$BE127,'By HD'!P$3:P$42))*$BR127*SUMIF('By HD'!$A$3:$A$42,$BE127,'By HD'!$W$3:$W$42)+$BR127*SUMIF('By HD'!$A$3:$A$42,$BE127,'By HD'!AA$3:AA$42)</f>
        <v>3.2003711733508959</v>
      </c>
      <c r="BX127">
        <f>(DE127-SUMIF('By HD'!$A$3:$A$42,$BE127,'By HD'!Q$3:Q$42))*$BR127*SUMIF('By HD'!$A$3:$A$42,$BE127,'By HD'!$W$3:$W$42)+$BR127*SUMIF('By HD'!$A$3:$A$42,$BE127,'By HD'!AB$3:AB$42)</f>
        <v>6.9976147505175099E-2</v>
      </c>
      <c r="CD127">
        <f>$BR127*SUMIF('By HD'!$A$3:$A$42,$BE127,'By HD'!AR$3:AR$42)</f>
        <v>3.7633753806002606</v>
      </c>
      <c r="CE127">
        <f>(DA127-SUMIF('By HD'!$A$3:$A$42,$BE127,'By HD'!M$3:M$42))*$BR127*SUMIF('By HD'!$A$3:$A$42,$BE127,'By HD'!$AR$3:$AR$42)+$BR127*SUMIF('By HD'!$A$3:$A$42,$BE127,'By HD'!AS$3:AS$42)</f>
        <v>0.56019250005817911</v>
      </c>
      <c r="CF127">
        <f>(DB127-SUMIF('By HD'!$A$3:$A$42,$BE127,'By HD'!N$3:N$42))*$BR127*SUMIF('By HD'!$A$3:$A$42,$BE127,'By HD'!$AR$3:$AR$42)+$BR127*SUMIF('By HD'!$A$3:$A$42,$BE127,'By HD'!AT$3:AT$42)</f>
        <v>1.2467672746117084</v>
      </c>
      <c r="CG127">
        <f>(DC127-SUMIF('By HD'!$A$3:$A$42,$BE127,'By HD'!O$3:O$42))*$BR127*SUMIF('By HD'!$A$3:$A$42,$BE127,'By HD'!$AR$3:$AR$42)+$BR127*SUMIF('By HD'!$A$3:$A$42,$BE127,'By HD'!AU$3:AU$42)</f>
        <v>0.66295594222652166</v>
      </c>
      <c r="CH127">
        <f>(DD127-SUMIF('By HD'!$A$3:$A$42,$BE127,'By HD'!P$3:P$42))*$BR127*SUMIF('By HD'!$A$3:$A$42,$BE127,'By HD'!$AR$3:$AR$42)+$BR127*SUMIF('By HD'!$A$3:$A$42,$BE127,'By HD'!AV$3:AV$42)</f>
        <v>1.2585590005375182</v>
      </c>
      <c r="CI127">
        <f>(DE127-SUMIF('By HD'!$A$3:$A$42,$BE127,'By HD'!Q$3:Q$42))*$BR127*SUMIF('By HD'!$A$3:$A$42,$BE127,'By HD'!$AR$3:$AR$42)+$BR127*SUMIF('By HD'!$A$3:$A$42,$BE127,'By HD'!AW$3:AW$42)</f>
        <v>3.4900663166333071E-2</v>
      </c>
      <c r="CO127">
        <f t="shared" si="66"/>
        <v>94.8882122662027</v>
      </c>
      <c r="CP127">
        <f t="shared" si="66"/>
        <v>11.371372957321498</v>
      </c>
      <c r="CQ127">
        <f t="shared" si="71"/>
        <v>36.332587631477722</v>
      </c>
      <c r="CR127">
        <f t="shared" si="71"/>
        <v>13.620444692843552</v>
      </c>
      <c r="CS127">
        <f t="shared" si="71"/>
        <v>33.458930173888412</v>
      </c>
      <c r="CT127">
        <f t="shared" si="71"/>
        <v>0.10487681067150817</v>
      </c>
      <c r="CZ127" s="6"/>
      <c r="DA127">
        <f t="shared" si="73"/>
        <v>0.11904761904761904</v>
      </c>
      <c r="DB127">
        <f t="shared" si="73"/>
        <v>0.39285714285714285</v>
      </c>
      <c r="DC127">
        <f t="shared" si="73"/>
        <v>0.14285714285714285</v>
      </c>
      <c r="DD127">
        <f t="shared" si="73"/>
        <v>0.34523809523809523</v>
      </c>
      <c r="DE127">
        <f t="shared" si="73"/>
        <v>0</v>
      </c>
      <c r="DF127">
        <f t="shared" si="72"/>
        <v>0</v>
      </c>
      <c r="DG127">
        <f t="shared" si="72"/>
        <v>0</v>
      </c>
      <c r="DH127">
        <f t="shared" si="72"/>
        <v>0</v>
      </c>
      <c r="DI127">
        <f t="shared" si="72"/>
        <v>0</v>
      </c>
      <c r="DJ127">
        <f t="shared" si="72"/>
        <v>0</v>
      </c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</row>
    <row r="128" spans="4:149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V128" s="6"/>
      <c r="AW128" s="6"/>
      <c r="AX128" s="6"/>
      <c r="AY128" s="6"/>
      <c r="AZ128" s="6"/>
      <c r="BA128" s="6"/>
      <c r="BD128" s="6"/>
      <c r="BE128">
        <v>22</v>
      </c>
      <c r="BF128" t="s">
        <v>450</v>
      </c>
      <c r="BG128">
        <f>SUMIFS('Pres Converted'!N$2:N$10000,'Pres Converted'!$E$2:$E$10000,$BF128,'Pres Converted'!$D$2:$D$10000,"ED",'Pres Converted'!$C$2:$C$10000,$BE128)</f>
        <v>60</v>
      </c>
      <c r="BH128">
        <f>SUMIFS('Pres Converted'!I$2:I$10000,'Pres Converted'!$E$2:$E$10000,$BF128,'Pres Converted'!$D$2:$D$10000,"ED",'Pres Converted'!$C$2:$C$10000,$BE128)</f>
        <v>4</v>
      </c>
      <c r="BI128">
        <f>SUMIFS('Pres Converted'!J$2:J$10000,'Pres Converted'!$E$2:$E$10000,$BF128,'Pres Converted'!$D$2:$D$10000,"ED",'Pres Converted'!$C$2:$C$10000,$BE128)</f>
        <v>32</v>
      </c>
      <c r="BJ128">
        <f>SUMIFS('Pres Converted'!K$2:K$10000,'Pres Converted'!$E$2:$E$10000,$BF128,'Pres Converted'!$D$2:$D$10000,"ED",'Pres Converted'!$C$2:$C$10000,$BE128)</f>
        <v>2</v>
      </c>
      <c r="BK128">
        <f>SUMIFS('Pres Converted'!L$2:L$10000,'Pres Converted'!$E$2:$E$10000,$BF128,'Pres Converted'!$D$2:$D$10000,"ED",'Pres Converted'!$C$2:$C$10000,$BE128)</f>
        <v>22</v>
      </c>
      <c r="BL128">
        <f>SUMIFS('Pres Converted'!M$2:M$10000,'Pres Converted'!$E$2:$E$10000,$BF128,'Pres Converted'!$D$2:$D$10000,"ED",'Pres Converted'!$C$2:$C$10000,$BE128)</f>
        <v>0</v>
      </c>
      <c r="BR128">
        <f>BG128/SUMIF('By HD'!$A$3:$A$42,$BE128,'By HD'!$B$3:$B$42)</f>
        <v>2.6098303610265331E-2</v>
      </c>
      <c r="BS128">
        <f>$BR128*SUMIF('By HD'!$A$3:$A$42,$BE128,'By HD'!W$3:W$42)</f>
        <v>5.08916920400174</v>
      </c>
      <c r="BT128">
        <f>(DA128-SUMIF('By HD'!$A$3:$A$42,$BE128,'By HD'!M$3:M$42))*$BR128*SUMIF('By HD'!$A$3:$A$42,$BE128,'By HD'!$W$3:$W$42)+$BR128*SUMIF('By HD'!$A$3:$A$42,$BE128,'By HD'!X$3:X$42)</f>
        <v>0.31283908259751714</v>
      </c>
      <c r="BU128">
        <f>(DB128-SUMIF('By HD'!$A$3:$A$42,$BE128,'By HD'!N$3:N$42))*$BR128*SUMIF('By HD'!$A$3:$A$42,$BE128,'By HD'!$W$3:$W$42)+$BR128*SUMIF('By HD'!$A$3:$A$42,$BE128,'By HD'!Y$3:Y$42)</f>
        <v>2.2047787859426369</v>
      </c>
      <c r="BV128">
        <f>(DC128-SUMIF('By HD'!$A$3:$A$42,$BE128,'By HD'!O$3:O$42))*$BR128*SUMIF('By HD'!$A$3:$A$42,$BE128,'By HD'!$W$3:$W$42)+$BR128*SUMIF('By HD'!$A$3:$A$42,$BE128,'By HD'!Z$3:Z$42)</f>
        <v>0.12653533762149743</v>
      </c>
      <c r="BW128">
        <f>(DD128-SUMIF('By HD'!$A$3:$A$42,$BE128,'By HD'!P$3:P$42))*$BR128*SUMIF('By HD'!$A$3:$A$42,$BE128,'By HD'!$W$3:$W$42)+$BR128*SUMIF('By HD'!$A$3:$A$42,$BE128,'By HD'!AA$3:AA$42)</f>
        <v>2.3950330353363913</v>
      </c>
      <c r="BX128">
        <f>(DE128-SUMIF('By HD'!$A$3:$A$42,$BE128,'By HD'!Q$3:Q$42))*$BR128*SUMIF('By HD'!$A$3:$A$42,$BE128,'By HD'!$W$3:$W$42)+$BR128*SUMIF('By HD'!$A$3:$A$42,$BE128,'By HD'!AB$3:AB$42)</f>
        <v>4.99829625036965E-2</v>
      </c>
      <c r="CD128">
        <f>$BR128*SUMIF('By HD'!$A$3:$A$42,$BE128,'By HD'!AR$3:AR$42)</f>
        <v>2.688125271857329</v>
      </c>
      <c r="CE128">
        <f>(DA128-SUMIF('By HD'!$A$3:$A$42,$BE128,'By HD'!M$3:M$42))*$BR128*SUMIF('By HD'!$A$3:$A$42,$BE128,'By HD'!$AR$3:$AR$42)+$BR128*SUMIF('By HD'!$A$3:$A$42,$BE128,'By HD'!AS$3:AS$42)</f>
        <v>0.25933093818236308</v>
      </c>
      <c r="CF128">
        <f>(DB128-SUMIF('By HD'!$A$3:$A$42,$BE128,'By HD'!N$3:N$42))*$BR128*SUMIF('By HD'!$A$3:$A$42,$BE128,'By HD'!$AR$3:$AR$42)+$BR128*SUMIF('By HD'!$A$3:$A$42,$BE128,'By HD'!AT$3:AT$42)</f>
        <v>1.2681656510073691</v>
      </c>
      <c r="CG128">
        <f>(DC128-SUMIF('By HD'!$A$3:$A$42,$BE128,'By HD'!O$3:O$42))*$BR128*SUMIF('By HD'!$A$3:$A$42,$BE128,'By HD'!$AR$3:$AR$42)+$BR128*SUMIF('By HD'!$A$3:$A$42,$BE128,'By HD'!AU$3:AU$42)</f>
        <v>0.17912623848218895</v>
      </c>
      <c r="CH128">
        <f>(DD128-SUMIF('By HD'!$A$3:$A$42,$BE128,'By HD'!P$3:P$42))*$BR128*SUMIF('By HD'!$A$3:$A$42,$BE128,'By HD'!$AR$3:$AR$42)+$BR128*SUMIF('By HD'!$A$3:$A$42,$BE128,'By HD'!AV$3:AV$42)</f>
        <v>0.95657339906659866</v>
      </c>
      <c r="CI128">
        <f>(DE128-SUMIF('By HD'!$A$3:$A$42,$BE128,'By HD'!Q$3:Q$42))*$BR128*SUMIF('By HD'!$A$3:$A$42,$BE128,'By HD'!$AR$3:$AR$42)+$BR128*SUMIF('By HD'!$A$3:$A$42,$BE128,'By HD'!AW$3:AW$42)</f>
        <v>2.4929045118809338E-2</v>
      </c>
      <c r="CO128">
        <f t="shared" si="66"/>
        <v>67.777294475859065</v>
      </c>
      <c r="CP128">
        <f t="shared" si="66"/>
        <v>4.5721700207798799</v>
      </c>
      <c r="CQ128">
        <f t="shared" si="71"/>
        <v>35.472944436950009</v>
      </c>
      <c r="CR128">
        <f t="shared" si="71"/>
        <v>2.3056615761036863</v>
      </c>
      <c r="CS128">
        <f>CH128+BW128+BK128</f>
        <v>25.351606434402989</v>
      </c>
      <c r="CT128">
        <f>CI128+BX128+BL128</f>
        <v>7.4912007622505841E-2</v>
      </c>
      <c r="CZ128" s="6"/>
      <c r="DA128">
        <f t="shared" si="73"/>
        <v>6.6666666666666666E-2</v>
      </c>
      <c r="DB128">
        <f t="shared" si="73"/>
        <v>0.53333333333333333</v>
      </c>
      <c r="DC128">
        <f t="shared" si="73"/>
        <v>3.3333333333333333E-2</v>
      </c>
      <c r="DD128">
        <f t="shared" si="73"/>
        <v>0.36666666666666664</v>
      </c>
      <c r="DE128">
        <f t="shared" si="73"/>
        <v>0</v>
      </c>
      <c r="DF128">
        <f t="shared" si="72"/>
        <v>0</v>
      </c>
      <c r="DG128">
        <f t="shared" si="72"/>
        <v>0</v>
      </c>
      <c r="DH128">
        <f t="shared" si="72"/>
        <v>0</v>
      </c>
      <c r="DI128">
        <f t="shared" si="72"/>
        <v>0</v>
      </c>
      <c r="DJ128">
        <f t="shared" si="72"/>
        <v>0</v>
      </c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</row>
    <row r="129" spans="4:14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V129" s="6"/>
      <c r="AW129" s="6"/>
      <c r="AX129" s="6"/>
      <c r="AY129" s="6"/>
      <c r="AZ129" s="6"/>
      <c r="BA129" s="6"/>
      <c r="BD129" s="6"/>
      <c r="CZ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</row>
    <row r="130" spans="4:14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V130" s="6"/>
      <c r="AW130" s="6"/>
      <c r="AX130" s="6"/>
      <c r="AY130" s="6"/>
      <c r="AZ130" s="6"/>
      <c r="BA130" s="6"/>
      <c r="BD130" s="6"/>
      <c r="CZ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</row>
    <row r="131" spans="4:14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V131" s="6"/>
      <c r="AW131" s="6"/>
      <c r="AX131" s="6"/>
      <c r="AY131" s="6"/>
      <c r="AZ131" s="6"/>
      <c r="BA131" s="6"/>
      <c r="BC131" s="2"/>
      <c r="BD131" s="6"/>
      <c r="CZ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</row>
    <row r="132" spans="4:14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V132" s="6"/>
      <c r="AW132" s="6"/>
      <c r="AX132" s="6"/>
      <c r="AY132" s="6"/>
      <c r="AZ132" s="6"/>
      <c r="BA132" s="6"/>
      <c r="BD132" s="6"/>
      <c r="CZ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</row>
    <row r="133" spans="4:14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V133" s="6"/>
      <c r="AW133" s="6"/>
      <c r="AX133" s="6"/>
      <c r="AY133" s="6"/>
      <c r="AZ133" s="6"/>
      <c r="BA133" s="6"/>
      <c r="BD133" s="6"/>
      <c r="CZ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</row>
    <row r="134" spans="4:14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V134" s="6"/>
      <c r="AW134" s="6"/>
      <c r="AX134" s="6"/>
      <c r="AY134" s="6"/>
      <c r="AZ134" s="6"/>
      <c r="BA134" s="6"/>
      <c r="BD134" s="6"/>
      <c r="CZ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</row>
    <row r="135" spans="4:14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V135" s="6"/>
      <c r="AW135" s="6"/>
      <c r="AX135" s="6"/>
      <c r="AY135" s="6"/>
      <c r="AZ135" s="6"/>
      <c r="BA135" s="6"/>
      <c r="BD135" s="6"/>
      <c r="CZ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</row>
    <row r="136" spans="4:14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V136" s="6"/>
      <c r="AW136" s="6"/>
      <c r="AX136" s="6"/>
      <c r="AY136" s="6"/>
      <c r="AZ136" s="6"/>
      <c r="BA136" s="6"/>
      <c r="BD136" s="6"/>
      <c r="CZ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</row>
    <row r="137" spans="4:14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V137" s="6"/>
      <c r="AW137" s="6"/>
      <c r="AX137" s="6"/>
      <c r="AY137" s="6"/>
      <c r="AZ137" s="6"/>
      <c r="BA137" s="6"/>
      <c r="BD137" s="6"/>
      <c r="CZ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</row>
    <row r="138" spans="4:14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V138" s="6"/>
      <c r="AW138" s="6"/>
      <c r="AX138" s="6"/>
      <c r="AY138" s="6"/>
      <c r="AZ138" s="6"/>
      <c r="BA138" s="6"/>
      <c r="BD138" s="6"/>
      <c r="CZ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</row>
    <row r="139" spans="4:14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V139" s="6"/>
      <c r="AW139" s="6"/>
      <c r="AX139" s="6"/>
      <c r="AY139" s="6"/>
      <c r="AZ139" s="6"/>
      <c r="BA139" s="6"/>
      <c r="BD139" s="6"/>
      <c r="CZ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</row>
    <row r="140" spans="4:14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V140" s="6"/>
      <c r="AW140" s="6"/>
      <c r="AX140" s="6"/>
      <c r="AY140" s="6"/>
      <c r="AZ140" s="6"/>
      <c r="BA140" s="6"/>
      <c r="BD140" s="6"/>
      <c r="CZ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</row>
    <row r="141" spans="4:14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V141" s="6"/>
      <c r="AW141" s="6"/>
      <c r="AX141" s="6"/>
      <c r="AY141" s="6"/>
      <c r="AZ141" s="6"/>
      <c r="BA141" s="6"/>
      <c r="BD141" s="6"/>
      <c r="CZ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</row>
    <row r="142" spans="4:14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V142" s="6"/>
      <c r="AW142" s="6"/>
      <c r="AX142" s="6"/>
      <c r="AY142" s="6"/>
      <c r="AZ142" s="6"/>
      <c r="BA142" s="6"/>
      <c r="BD142" s="6"/>
      <c r="CZ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</row>
    <row r="143" spans="4:14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V143" s="6"/>
      <c r="AW143" s="6"/>
      <c r="AX143" s="6"/>
      <c r="AY143" s="6"/>
      <c r="AZ143" s="6"/>
      <c r="BA143" s="6"/>
      <c r="BD143" s="6"/>
      <c r="CZ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</row>
    <row r="144" spans="4:14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V144" s="6"/>
      <c r="AW144" s="6"/>
      <c r="AX144" s="6"/>
      <c r="AY144" s="6"/>
      <c r="AZ144" s="6"/>
      <c r="BA144" s="6"/>
      <c r="BD144" s="6"/>
      <c r="BE144" s="9"/>
      <c r="BF144" s="2"/>
      <c r="CZ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</row>
    <row r="145" spans="1:149 16384:16384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V145" s="6"/>
      <c r="AW145" s="6"/>
      <c r="AX145" s="6"/>
      <c r="AY145" s="6"/>
      <c r="AZ145" s="6"/>
      <c r="BA145" s="6"/>
      <c r="BB145" s="9"/>
      <c r="BC145" s="2"/>
      <c r="BD145" s="6"/>
      <c r="BE145" s="6"/>
      <c r="BF145" s="6"/>
      <c r="CZ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</row>
    <row r="146" spans="1:149 16384:16384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V146" s="6"/>
      <c r="AW146" s="6"/>
      <c r="AX146" s="6"/>
      <c r="AY146" s="6"/>
      <c r="AZ146" s="6"/>
      <c r="BA146" s="6"/>
      <c r="BB146" s="6"/>
      <c r="BC146" s="6"/>
      <c r="BD146" s="6"/>
      <c r="BE146" t="s">
        <v>40</v>
      </c>
      <c r="CD146" s="6"/>
      <c r="CE146" s="6"/>
      <c r="CM146" s="6"/>
      <c r="CN146" s="6"/>
      <c r="CY146" s="6"/>
      <c r="CZ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</row>
    <row r="147" spans="1:149 16384:16384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V147" s="6"/>
      <c r="AW147" s="6"/>
      <c r="AX147" s="6"/>
      <c r="AY147" s="6"/>
      <c r="AZ147" s="6"/>
      <c r="BA147" s="6"/>
      <c r="BB147" s="6"/>
      <c r="BC147" s="6"/>
      <c r="BD147" s="6"/>
      <c r="BE147" t="s">
        <v>40</v>
      </c>
      <c r="BG147">
        <f t="shared" ref="BG147:CY147" si="74">SUM(BG78:BG145)</f>
        <v>131051</v>
      </c>
      <c r="BH147">
        <f t="shared" si="74"/>
        <v>8776</v>
      </c>
      <c r="BI147">
        <f t="shared" si="74"/>
        <v>34675</v>
      </c>
      <c r="BJ147">
        <f t="shared" si="74"/>
        <v>15435</v>
      </c>
      <c r="BK147">
        <f t="shared" si="74"/>
        <v>71497</v>
      </c>
      <c r="BL147">
        <f t="shared" si="74"/>
        <v>668</v>
      </c>
      <c r="BM147">
        <f t="shared" si="74"/>
        <v>0</v>
      </c>
      <c r="BN147">
        <f t="shared" si="74"/>
        <v>0</v>
      </c>
      <c r="BO147">
        <f t="shared" si="74"/>
        <v>0</v>
      </c>
      <c r="BP147">
        <f t="shared" si="74"/>
        <v>0</v>
      </c>
      <c r="BQ147">
        <f t="shared" si="74"/>
        <v>0</v>
      </c>
      <c r="BR147">
        <f t="shared" si="74"/>
        <v>22</v>
      </c>
      <c r="BS147">
        <f t="shared" si="74"/>
        <v>20134.999999999996</v>
      </c>
      <c r="BT147">
        <f t="shared" si="74"/>
        <v>1805.0000000000002</v>
      </c>
      <c r="BU147">
        <f t="shared" si="74"/>
        <v>5026.9999999999991</v>
      </c>
      <c r="BV147">
        <f t="shared" si="74"/>
        <v>1791.0000000000002</v>
      </c>
      <c r="BW147">
        <f t="shared" si="74"/>
        <v>11374.999999999998</v>
      </c>
      <c r="BX147">
        <f t="shared" si="74"/>
        <v>136.99999999999997</v>
      </c>
      <c r="BY147">
        <f t="shared" si="74"/>
        <v>0</v>
      </c>
      <c r="BZ147">
        <f t="shared" si="74"/>
        <v>0</v>
      </c>
      <c r="CA147">
        <f t="shared" si="74"/>
        <v>0</v>
      </c>
      <c r="CB147">
        <f t="shared" si="74"/>
        <v>0</v>
      </c>
      <c r="CC147">
        <f t="shared" si="74"/>
        <v>0</v>
      </c>
      <c r="CD147">
        <f t="shared" si="74"/>
        <v>7258.9999999999991</v>
      </c>
      <c r="CE147">
        <f t="shared" si="74"/>
        <v>574</v>
      </c>
      <c r="CF147">
        <f t="shared" si="74"/>
        <v>2139.9999999999995</v>
      </c>
      <c r="CG147">
        <f t="shared" si="74"/>
        <v>1253</v>
      </c>
      <c r="CH147">
        <f t="shared" si="74"/>
        <v>3240</v>
      </c>
      <c r="CI147">
        <f t="shared" si="74"/>
        <v>51.999999999999993</v>
      </c>
      <c r="CJ147">
        <f t="shared" si="74"/>
        <v>0</v>
      </c>
      <c r="CK147">
        <f t="shared" si="74"/>
        <v>0</v>
      </c>
      <c r="CL147">
        <f t="shared" si="74"/>
        <v>0</v>
      </c>
      <c r="CM147">
        <f t="shared" si="74"/>
        <v>0</v>
      </c>
      <c r="CN147">
        <f t="shared" si="74"/>
        <v>0</v>
      </c>
      <c r="CO147">
        <f t="shared" si="74"/>
        <v>158444.99999999997</v>
      </c>
      <c r="CP147">
        <f t="shared" si="74"/>
        <v>11155.000000000002</v>
      </c>
      <c r="CQ147">
        <f t="shared" si="74"/>
        <v>41841.999999999993</v>
      </c>
      <c r="CR147">
        <f t="shared" si="74"/>
        <v>18478.999999999996</v>
      </c>
      <c r="CS147">
        <f t="shared" si="74"/>
        <v>86112.000000000015</v>
      </c>
      <c r="CT147">
        <f t="shared" si="74"/>
        <v>856.99999999999989</v>
      </c>
      <c r="CU147">
        <f t="shared" si="74"/>
        <v>0</v>
      </c>
      <c r="CV147">
        <f t="shared" si="74"/>
        <v>0</v>
      </c>
      <c r="CW147">
        <f t="shared" si="74"/>
        <v>0</v>
      </c>
      <c r="CX147">
        <f t="shared" si="74"/>
        <v>0</v>
      </c>
      <c r="CY147">
        <f t="shared" si="74"/>
        <v>0</v>
      </c>
      <c r="DA147">
        <f t="shared" ref="DA147:DJ147" si="75">BH147/$BG147</f>
        <v>6.6966295564322292E-2</v>
      </c>
      <c r="DB147">
        <f t="shared" si="75"/>
        <v>0.26459164752653547</v>
      </c>
      <c r="DC147">
        <f t="shared" si="75"/>
        <v>0.1177785747533403</v>
      </c>
      <c r="DD147">
        <f t="shared" si="75"/>
        <v>0.54556622994101533</v>
      </c>
      <c r="DE147">
        <f t="shared" si="75"/>
        <v>5.0972522147866095E-3</v>
      </c>
      <c r="DF147">
        <f t="shared" si="75"/>
        <v>0</v>
      </c>
      <c r="DG147">
        <f t="shared" si="75"/>
        <v>0</v>
      </c>
      <c r="DH147">
        <f t="shared" si="75"/>
        <v>0</v>
      </c>
      <c r="DI147">
        <f t="shared" si="75"/>
        <v>0</v>
      </c>
      <c r="DJ147">
        <f t="shared" si="75"/>
        <v>0</v>
      </c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</row>
    <row r="148" spans="1:149 16384:16384" x14ac:dyDescent="0.3">
      <c r="A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XFD148" s="6"/>
    </row>
    <row r="149" spans="1:149 16384:16384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</row>
    <row r="150" spans="1:149 16384:16384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</row>
    <row r="151" spans="1:149 16384:16384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</row>
    <row r="152" spans="1:149 16384:16384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</row>
    <row r="153" spans="1:149 16384:16384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</row>
    <row r="154" spans="1:149 16384:16384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</row>
    <row r="155" spans="1:149 16384:16384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</row>
    <row r="156" spans="1:149 16384:16384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</row>
    <row r="157" spans="1:149 16384:16384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</row>
    <row r="158" spans="1:149 16384:16384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</row>
    <row r="159" spans="1:149 16384:16384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</row>
    <row r="160" spans="1:149 16384:16384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</row>
    <row r="161" spans="4:14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</row>
    <row r="162" spans="4:14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</row>
    <row r="163" spans="4:14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</row>
    <row r="164" spans="4:14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</row>
    <row r="165" spans="4:14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</row>
    <row r="166" spans="4:14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</row>
    <row r="167" spans="4:14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</row>
    <row r="168" spans="4:14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</row>
    <row r="169" spans="4:14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</row>
    <row r="170" spans="4:14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</row>
    <row r="171" spans="4:14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</row>
    <row r="172" spans="4:14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</row>
    <row r="173" spans="4:14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</row>
    <row r="174" spans="4:14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</row>
    <row r="175" spans="4:14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</row>
    <row r="176" spans="4:14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38F-D864-47B4-BA17-70FB87BBA60B}">
  <dimension ref="A1:H34"/>
  <sheetViews>
    <sheetView tabSelected="1" workbookViewId="0">
      <selection activeCell="G34" sqref="A1:H34"/>
    </sheetView>
  </sheetViews>
  <sheetFormatPr defaultRowHeight="14.4" x14ac:dyDescent="0.3"/>
  <sheetData>
    <row r="1" spans="1:8" x14ac:dyDescent="0.3">
      <c r="A1" t="s">
        <v>537</v>
      </c>
      <c r="B1" t="s">
        <v>308</v>
      </c>
      <c r="C1" t="s">
        <v>538</v>
      </c>
      <c r="D1" t="s">
        <v>544</v>
      </c>
      <c r="E1" t="s">
        <v>545</v>
      </c>
      <c r="F1" t="s">
        <v>540</v>
      </c>
      <c r="G1" t="s">
        <v>539</v>
      </c>
      <c r="H1" t="s">
        <v>541</v>
      </c>
    </row>
    <row r="2" spans="1:8" x14ac:dyDescent="0.3">
      <c r="A2" t="s">
        <v>445</v>
      </c>
      <c r="B2">
        <f>COUNTIFS('Pres Converted'!$E$2:$E$10000,$A2,'Pres Converted'!$U$2:$U$10000,B$1,'Pres Converted'!$D$2:$D$10000,"ED")</f>
        <v>0</v>
      </c>
      <c r="C2">
        <f>COUNTIFS('Pres Converted'!$E$2:$E$10000,$A2,'Pres Converted'!$U$2:$U$10000,C$1,'Pres Converted'!$D$2:$D$10000,"ED")</f>
        <v>1</v>
      </c>
      <c r="D2">
        <f>COUNTIFS('Pres Converted'!$E$2:$E$10000,$A2,'Pres Converted'!$U$2:$U$10000,D$1,'Pres Converted'!$D$2:$D$10000,"ED")</f>
        <v>0</v>
      </c>
      <c r="E2">
        <f>COUNTIFS('Pres Converted'!$E$2:$E$10000,$A2,'Pres Converted'!$U$2:$U$10000,E$1,'Pres Converted'!$D$2:$D$10000,"ED")</f>
        <v>3</v>
      </c>
      <c r="F2">
        <f>COUNTIFS('Pres Converted'!$E$2:$E$10000,$A2,'Pres Converted'!$U$2:$U$10000,F$1,'Pres Converted'!$D$2:$D$10000,"ED")</f>
        <v>0</v>
      </c>
      <c r="G2">
        <f>COUNTIFS('Pres Converted'!$E$2:$E$10000,$A2,'Pres Converted'!$U$2:$U$10000,G$1,'Pres Converted'!$D$2:$D$10000,"ED")</f>
        <v>0</v>
      </c>
      <c r="H2">
        <f>SUM(B2:G2)</f>
        <v>4</v>
      </c>
    </row>
    <row r="3" spans="1:8" x14ac:dyDescent="0.3">
      <c r="A3" t="s">
        <v>444</v>
      </c>
      <c r="B3">
        <f>COUNTIFS('Pres Converted'!$E$2:$E$10000,$A3,'Pres Converted'!$U$2:$U$10000,B$1,'Pres Converted'!$D$2:$D$10000,"ED")</f>
        <v>0</v>
      </c>
      <c r="C3">
        <f>COUNTIFS('Pres Converted'!$E$2:$E$10000,$A3,'Pres Converted'!$U$2:$U$10000,C$1,'Pres Converted'!$D$2:$D$10000,"ED")</f>
        <v>2</v>
      </c>
      <c r="D3">
        <f>COUNTIFS('Pres Converted'!$E$2:$E$10000,$A3,'Pres Converted'!$U$2:$U$10000,D$1,'Pres Converted'!$D$2:$D$10000,"ED")</f>
        <v>0</v>
      </c>
      <c r="E3">
        <f>COUNTIFS('Pres Converted'!$E$2:$E$10000,$A3,'Pres Converted'!$U$2:$U$10000,E$1,'Pres Converted'!$D$2:$D$10000,"ED")</f>
        <v>3</v>
      </c>
      <c r="F3">
        <f>COUNTIFS('Pres Converted'!$E$2:$E$10000,$A3,'Pres Converted'!$U$2:$U$10000,F$1,'Pres Converted'!$D$2:$D$10000,"ED")</f>
        <v>0</v>
      </c>
      <c r="G3">
        <f>COUNTIFS('Pres Converted'!$E$2:$E$10000,$A3,'Pres Converted'!$U$2:$U$10000,G$1,'Pres Converted'!$D$2:$D$10000,"ED")</f>
        <v>0</v>
      </c>
      <c r="H3">
        <f>SUM(B3:G3)</f>
        <v>5</v>
      </c>
    </row>
    <row r="4" spans="1:8" x14ac:dyDescent="0.3">
      <c r="A4" t="s">
        <v>442</v>
      </c>
      <c r="B4">
        <f>COUNTIFS('Pres Converted'!$E$2:$E$10000,$A4,'Pres Converted'!$U$2:$U$10000,B$1,'Pres Converted'!$D$2:$D$10000,"ED")</f>
        <v>0</v>
      </c>
      <c r="C4">
        <f>COUNTIFS('Pres Converted'!$E$2:$E$10000,$A4,'Pres Converted'!$U$2:$U$10000,C$1,'Pres Converted'!$D$2:$D$10000,"ED")</f>
        <v>1</v>
      </c>
      <c r="D4">
        <f>COUNTIFS('Pres Converted'!$E$2:$E$10000,$A4,'Pres Converted'!$U$2:$U$10000,D$1,'Pres Converted'!$D$2:$D$10000,"ED")</f>
        <v>0</v>
      </c>
      <c r="E4">
        <f>COUNTIFS('Pres Converted'!$E$2:$E$10000,$A4,'Pres Converted'!$U$2:$U$10000,E$1,'Pres Converted'!$D$2:$D$10000,"ED")</f>
        <v>76</v>
      </c>
      <c r="F4">
        <f>COUNTIFS('Pres Converted'!$E$2:$E$10000,$A4,'Pres Converted'!$U$2:$U$10000,F$1,'Pres Converted'!$D$2:$D$10000,"ED")</f>
        <v>0</v>
      </c>
      <c r="G4">
        <f>COUNTIFS('Pres Converted'!$E$2:$E$10000,$A4,'Pres Converted'!$U$2:$U$10000,G$1,'Pres Converted'!$D$2:$D$10000,"ED")</f>
        <v>0</v>
      </c>
      <c r="H4">
        <f t="shared" ref="H4:H30" si="0">SUM(B4:G4)</f>
        <v>77</v>
      </c>
    </row>
    <row r="5" spans="1:8" x14ac:dyDescent="0.3">
      <c r="A5" t="s">
        <v>447</v>
      </c>
      <c r="B5">
        <f>COUNTIFS('Pres Converted'!$E$2:$E$10000,$A5,'Pres Converted'!$U$2:$U$10000,B$1,'Pres Converted'!$D$2:$D$10000,"ED")</f>
        <v>0</v>
      </c>
      <c r="C5">
        <f>COUNTIFS('Pres Converted'!$E$2:$E$10000,$A5,'Pres Converted'!$U$2:$U$10000,C$1,'Pres Converted'!$D$2:$D$10000,"ED")</f>
        <v>28</v>
      </c>
      <c r="D5">
        <f>COUNTIFS('Pres Converted'!$E$2:$E$10000,$A5,'Pres Converted'!$U$2:$U$10000,D$1,'Pres Converted'!$D$2:$D$10000,"ED")</f>
        <v>0</v>
      </c>
      <c r="E5">
        <f>COUNTIFS('Pres Converted'!$E$2:$E$10000,$A5,'Pres Converted'!$U$2:$U$10000,E$1,'Pres Converted'!$D$2:$D$10000,"ED")</f>
        <v>2</v>
      </c>
      <c r="F5">
        <f>COUNTIFS('Pres Converted'!$E$2:$E$10000,$A5,'Pres Converted'!$U$2:$U$10000,F$1,'Pres Converted'!$D$2:$D$10000,"ED")</f>
        <v>0</v>
      </c>
      <c r="G5">
        <f>COUNTIFS('Pres Converted'!$E$2:$E$10000,$A5,'Pres Converted'!$U$2:$U$10000,G$1,'Pres Converted'!$D$2:$D$10000,"ED")</f>
        <v>1</v>
      </c>
      <c r="H5">
        <f t="shared" si="0"/>
        <v>31</v>
      </c>
    </row>
    <row r="6" spans="1:8" x14ac:dyDescent="0.3">
      <c r="A6" t="s">
        <v>448</v>
      </c>
      <c r="B6">
        <f>COUNTIFS('Pres Converted'!$E$2:$E$10000,$A6,'Pres Converted'!$U$2:$U$10000,B$1,'Pres Converted'!$D$2:$D$10000,"ED")</f>
        <v>0</v>
      </c>
      <c r="C6">
        <f>COUNTIFS('Pres Converted'!$E$2:$E$10000,$A6,'Pres Converted'!$U$2:$U$10000,C$1,'Pres Converted'!$D$2:$D$10000,"ED")</f>
        <v>0</v>
      </c>
      <c r="D6">
        <f>COUNTIFS('Pres Converted'!$E$2:$E$10000,$A6,'Pres Converted'!$U$2:$U$10000,D$1,'Pres Converted'!$D$2:$D$10000,"ED")</f>
        <v>0</v>
      </c>
      <c r="E6">
        <f>COUNTIFS('Pres Converted'!$E$2:$E$10000,$A6,'Pres Converted'!$U$2:$U$10000,E$1,'Pres Converted'!$D$2:$D$10000,"ED")</f>
        <v>3</v>
      </c>
      <c r="F6">
        <f>COUNTIFS('Pres Converted'!$E$2:$E$10000,$A6,'Pres Converted'!$U$2:$U$10000,F$1,'Pres Converted'!$D$2:$D$10000,"ED")</f>
        <v>0</v>
      </c>
      <c r="G6">
        <f>COUNTIFS('Pres Converted'!$E$2:$E$10000,$A6,'Pres Converted'!$U$2:$U$10000,G$1,'Pres Converted'!$D$2:$D$10000,"ED")</f>
        <v>0</v>
      </c>
      <c r="H6">
        <f t="shared" si="0"/>
        <v>3</v>
      </c>
    </row>
    <row r="7" spans="1:8" x14ac:dyDescent="0.3">
      <c r="A7" t="s">
        <v>451</v>
      </c>
      <c r="B7">
        <f>COUNTIFS('Pres Converted'!$E$2:$E$10000,$A7,'Pres Converted'!$U$2:$U$10000,B$1,'Pres Converted'!$D$2:$D$10000,"ED")</f>
        <v>0</v>
      </c>
      <c r="C7">
        <f>COUNTIFS('Pres Converted'!$E$2:$E$10000,$A7,'Pres Converted'!$U$2:$U$10000,C$1,'Pres Converted'!$D$2:$D$10000,"ED")</f>
        <v>0</v>
      </c>
      <c r="D7">
        <f>COUNTIFS('Pres Converted'!$E$2:$E$10000,$A7,'Pres Converted'!$U$2:$U$10000,D$1,'Pres Converted'!$D$2:$D$10000,"ED")</f>
        <v>0</v>
      </c>
      <c r="E7">
        <f>COUNTIFS('Pres Converted'!$E$2:$E$10000,$A7,'Pres Converted'!$U$2:$U$10000,E$1,'Pres Converted'!$D$2:$D$10000,"ED")</f>
        <v>6</v>
      </c>
      <c r="F7">
        <f>COUNTIFS('Pres Converted'!$E$2:$E$10000,$A7,'Pres Converted'!$U$2:$U$10000,F$1,'Pres Converted'!$D$2:$D$10000,"ED")</f>
        <v>0</v>
      </c>
      <c r="G7">
        <f>COUNTIFS('Pres Converted'!$E$2:$E$10000,$A7,'Pres Converted'!$U$2:$U$10000,G$1,'Pres Converted'!$D$2:$D$10000,"ED")</f>
        <v>0</v>
      </c>
      <c r="H7">
        <f t="shared" si="0"/>
        <v>6</v>
      </c>
    </row>
    <row r="8" spans="1:8" x14ac:dyDescent="0.3">
      <c r="A8" t="s">
        <v>234</v>
      </c>
      <c r="B8">
        <f>COUNTIFS('Pres Converted'!$E$2:$E$10000,$A8,'Pres Converted'!$U$2:$U$10000,B$1,'Pres Converted'!$D$2:$D$10000,"ED")</f>
        <v>0</v>
      </c>
      <c r="C8">
        <f>COUNTIFS('Pres Converted'!$E$2:$E$10000,$A8,'Pres Converted'!$U$2:$U$10000,C$1,'Pres Converted'!$D$2:$D$10000,"ED")</f>
        <v>6</v>
      </c>
      <c r="D8">
        <f>COUNTIFS('Pres Converted'!$E$2:$E$10000,$A8,'Pres Converted'!$U$2:$U$10000,D$1,'Pres Converted'!$D$2:$D$10000,"ED")</f>
        <v>0</v>
      </c>
      <c r="E8">
        <f>COUNTIFS('Pres Converted'!$E$2:$E$10000,$A8,'Pres Converted'!$U$2:$U$10000,E$1,'Pres Converted'!$D$2:$D$10000,"ED")</f>
        <v>2</v>
      </c>
      <c r="F8">
        <f>COUNTIFS('Pres Converted'!$E$2:$E$10000,$A8,'Pres Converted'!$U$2:$U$10000,F$1,'Pres Converted'!$D$2:$D$10000,"ED")</f>
        <v>0</v>
      </c>
      <c r="G8">
        <f>COUNTIFS('Pres Converted'!$E$2:$E$10000,$A8,'Pres Converted'!$U$2:$U$10000,G$1,'Pres Converted'!$D$2:$D$10000,"ED")</f>
        <v>0</v>
      </c>
      <c r="H8">
        <f t="shared" si="0"/>
        <v>8</v>
      </c>
    </row>
    <row r="9" spans="1:8" x14ac:dyDescent="0.3">
      <c r="A9" t="s">
        <v>453</v>
      </c>
      <c r="B9">
        <f>COUNTIFS('Pres Converted'!$E$2:$E$10000,$A9,'Pres Converted'!$U$2:$U$10000,B$1,'Pres Converted'!$D$2:$D$10000,"ED")</f>
        <v>0</v>
      </c>
      <c r="C9">
        <f>COUNTIFS('Pres Converted'!$E$2:$E$10000,$A9,'Pres Converted'!$U$2:$U$10000,C$1,'Pres Converted'!$D$2:$D$10000,"ED")</f>
        <v>4</v>
      </c>
      <c r="D9">
        <f>COUNTIFS('Pres Converted'!$E$2:$E$10000,$A9,'Pres Converted'!$U$2:$U$10000,D$1,'Pres Converted'!$D$2:$D$10000,"ED")</f>
        <v>0</v>
      </c>
      <c r="E9">
        <f>COUNTIFS('Pres Converted'!$E$2:$E$10000,$A9,'Pres Converted'!$U$2:$U$10000,E$1,'Pres Converted'!$D$2:$D$10000,"ED")</f>
        <v>38</v>
      </c>
      <c r="F9">
        <f>COUNTIFS('Pres Converted'!$E$2:$E$10000,$A9,'Pres Converted'!$U$2:$U$10000,F$1,'Pres Converted'!$D$2:$D$10000,"ED")</f>
        <v>0</v>
      </c>
      <c r="G9">
        <f>COUNTIFS('Pres Converted'!$E$2:$E$10000,$A9,'Pres Converted'!$U$2:$U$10000,G$1,'Pres Converted'!$D$2:$D$10000,"ED")</f>
        <v>0</v>
      </c>
      <c r="H9">
        <f t="shared" si="0"/>
        <v>42</v>
      </c>
    </row>
    <row r="10" spans="1:8" x14ac:dyDescent="0.3">
      <c r="A10" t="s">
        <v>438</v>
      </c>
      <c r="B10">
        <f>COUNTIFS('Pres Converted'!$E$2:$E$10000,$A10,'Pres Converted'!$U$2:$U$10000,B$1,'Pres Converted'!$D$2:$D$10000,"ED")</f>
        <v>0</v>
      </c>
      <c r="C10">
        <f>COUNTIFS('Pres Converted'!$E$2:$E$10000,$A10,'Pres Converted'!$U$2:$U$10000,C$1,'Pres Converted'!$D$2:$D$10000,"ED")</f>
        <v>0</v>
      </c>
      <c r="D10">
        <f>COUNTIFS('Pres Converted'!$E$2:$E$10000,$A10,'Pres Converted'!$U$2:$U$10000,D$1,'Pres Converted'!$D$2:$D$10000,"ED")</f>
        <v>0</v>
      </c>
      <c r="E10">
        <f>COUNTIFS('Pres Converted'!$E$2:$E$10000,$A10,'Pres Converted'!$U$2:$U$10000,E$1,'Pres Converted'!$D$2:$D$10000,"ED")</f>
        <v>4</v>
      </c>
      <c r="F10">
        <f>COUNTIFS('Pres Converted'!$E$2:$E$10000,$A10,'Pres Converted'!$U$2:$U$10000,F$1,'Pres Converted'!$D$2:$D$10000,"ED")</f>
        <v>0</v>
      </c>
      <c r="G10">
        <f>COUNTIFS('Pres Converted'!$E$2:$E$10000,$A10,'Pres Converted'!$U$2:$U$10000,G$1,'Pres Converted'!$D$2:$D$10000,"ED")</f>
        <v>0</v>
      </c>
      <c r="H10">
        <f t="shared" si="0"/>
        <v>4</v>
      </c>
    </row>
    <row r="11" spans="1:8" x14ac:dyDescent="0.3">
      <c r="A11" t="s">
        <v>433</v>
      </c>
      <c r="B11">
        <f>COUNTIFS('Pres Converted'!$E$2:$E$10000,$A11,'Pres Converted'!$U$2:$U$10000,B$1,'Pres Converted'!$D$2:$D$10000,"ED")</f>
        <v>0</v>
      </c>
      <c r="C11">
        <f>COUNTIFS('Pres Converted'!$E$2:$E$10000,$A11,'Pres Converted'!$U$2:$U$10000,C$1,'Pres Converted'!$D$2:$D$10000,"ED")</f>
        <v>5</v>
      </c>
      <c r="D11">
        <f>COUNTIFS('Pres Converted'!$E$2:$E$10000,$A11,'Pres Converted'!$U$2:$U$10000,D$1,'Pres Converted'!$D$2:$D$10000,"ED")</f>
        <v>0</v>
      </c>
      <c r="E11">
        <f>COUNTIFS('Pres Converted'!$E$2:$E$10000,$A11,'Pres Converted'!$U$2:$U$10000,E$1,'Pres Converted'!$D$2:$D$10000,"ED")</f>
        <v>1</v>
      </c>
      <c r="F11">
        <f>COUNTIFS('Pres Converted'!$E$2:$E$10000,$A11,'Pres Converted'!$U$2:$U$10000,F$1,'Pres Converted'!$D$2:$D$10000,"ED")</f>
        <v>0</v>
      </c>
      <c r="G11">
        <f>COUNTIFS('Pres Converted'!$E$2:$E$10000,$A11,'Pres Converted'!$U$2:$U$10000,G$1,'Pres Converted'!$D$2:$D$10000,"ED")</f>
        <v>1</v>
      </c>
      <c r="H11">
        <f t="shared" si="0"/>
        <v>7</v>
      </c>
    </row>
    <row r="12" spans="1:8" x14ac:dyDescent="0.3">
      <c r="A12" t="s">
        <v>437</v>
      </c>
      <c r="B12">
        <f>COUNTIFS('Pres Converted'!$E$2:$E$10000,$A12,'Pres Converted'!$U$2:$U$10000,B$1,'Pres Converted'!$D$2:$D$10000,"ED")</f>
        <v>0</v>
      </c>
      <c r="C12">
        <f>COUNTIFS('Pres Converted'!$E$2:$E$10000,$A12,'Pres Converted'!$U$2:$U$10000,C$1,'Pres Converted'!$D$2:$D$10000,"ED")</f>
        <v>8</v>
      </c>
      <c r="D12">
        <f>COUNTIFS('Pres Converted'!$E$2:$E$10000,$A12,'Pres Converted'!$U$2:$U$10000,D$1,'Pres Converted'!$D$2:$D$10000,"ED")</f>
        <v>0</v>
      </c>
      <c r="E12">
        <f>COUNTIFS('Pres Converted'!$E$2:$E$10000,$A12,'Pres Converted'!$U$2:$U$10000,E$1,'Pres Converted'!$D$2:$D$10000,"ED")</f>
        <v>14</v>
      </c>
      <c r="F12">
        <f>COUNTIFS('Pres Converted'!$E$2:$E$10000,$A12,'Pres Converted'!$U$2:$U$10000,F$1,'Pres Converted'!$D$2:$D$10000,"ED")</f>
        <v>0</v>
      </c>
      <c r="G12">
        <f>COUNTIFS('Pres Converted'!$E$2:$E$10000,$A12,'Pres Converted'!$U$2:$U$10000,G$1,'Pres Converted'!$D$2:$D$10000,"ED")</f>
        <v>0</v>
      </c>
      <c r="H12">
        <f t="shared" si="0"/>
        <v>22</v>
      </c>
    </row>
    <row r="13" spans="1:8" x14ac:dyDescent="0.3">
      <c r="A13" t="s">
        <v>439</v>
      </c>
      <c r="B13">
        <f>COUNTIFS('Pres Converted'!$E$2:$E$10000,$A13,'Pres Converted'!$U$2:$U$10000,B$1,'Pres Converted'!$D$2:$D$10000,"ED")</f>
        <v>0</v>
      </c>
      <c r="C13">
        <f>COUNTIFS('Pres Converted'!$E$2:$E$10000,$A13,'Pres Converted'!$U$2:$U$10000,C$1,'Pres Converted'!$D$2:$D$10000,"ED")</f>
        <v>3</v>
      </c>
      <c r="D13">
        <f>COUNTIFS('Pres Converted'!$E$2:$E$10000,$A13,'Pres Converted'!$U$2:$U$10000,D$1,'Pres Converted'!$D$2:$D$10000,"ED")</f>
        <v>0</v>
      </c>
      <c r="E13">
        <f>COUNTIFS('Pres Converted'!$E$2:$E$10000,$A13,'Pres Converted'!$U$2:$U$10000,E$1,'Pres Converted'!$D$2:$D$10000,"ED")</f>
        <v>24</v>
      </c>
      <c r="F13">
        <f>COUNTIFS('Pres Converted'!$E$2:$E$10000,$A13,'Pres Converted'!$U$2:$U$10000,F$1,'Pres Converted'!$D$2:$D$10000,"ED")</f>
        <v>0</v>
      </c>
      <c r="G13">
        <f>COUNTIFS('Pres Converted'!$E$2:$E$10000,$A13,'Pres Converted'!$U$2:$U$10000,G$1,'Pres Converted'!$D$2:$D$10000,"ED")</f>
        <v>0</v>
      </c>
      <c r="H13">
        <f t="shared" si="0"/>
        <v>27</v>
      </c>
    </row>
    <row r="14" spans="1:8" x14ac:dyDescent="0.3">
      <c r="A14" t="s">
        <v>431</v>
      </c>
      <c r="B14">
        <f>COUNTIFS('Pres Converted'!$E$2:$E$10000,$A14,'Pres Converted'!$U$2:$U$10000,B$1,'Pres Converted'!$D$2:$D$10000,"ED")</f>
        <v>0</v>
      </c>
      <c r="C14">
        <f>COUNTIFS('Pres Converted'!$E$2:$E$10000,$A14,'Pres Converted'!$U$2:$U$10000,C$1,'Pres Converted'!$D$2:$D$10000,"ED")</f>
        <v>1</v>
      </c>
      <c r="D14">
        <f>COUNTIFS('Pres Converted'!$E$2:$E$10000,$A14,'Pres Converted'!$U$2:$U$10000,D$1,'Pres Converted'!$D$2:$D$10000,"ED")</f>
        <v>0</v>
      </c>
      <c r="E14">
        <f>COUNTIFS('Pres Converted'!$E$2:$E$10000,$A14,'Pres Converted'!$U$2:$U$10000,E$1,'Pres Converted'!$D$2:$D$10000,"ED")</f>
        <v>14</v>
      </c>
      <c r="F14">
        <f>COUNTIFS('Pres Converted'!$E$2:$E$10000,$A14,'Pres Converted'!$U$2:$U$10000,F$1,'Pres Converted'!$D$2:$D$10000,"ED")</f>
        <v>0</v>
      </c>
      <c r="G14">
        <f>COUNTIFS('Pres Converted'!$E$2:$E$10000,$A14,'Pres Converted'!$U$2:$U$10000,G$1,'Pres Converted'!$D$2:$D$10000,"ED")</f>
        <v>0</v>
      </c>
      <c r="H14">
        <f t="shared" si="0"/>
        <v>15</v>
      </c>
    </row>
    <row r="15" spans="1:8" x14ac:dyDescent="0.3">
      <c r="A15" t="s">
        <v>443</v>
      </c>
      <c r="B15">
        <f>COUNTIFS('Pres Converted'!$E$2:$E$10000,$A15,'Pres Converted'!$U$2:$U$10000,B$1,'Pres Converted'!$D$2:$D$10000,"ED")</f>
        <v>0</v>
      </c>
      <c r="C15">
        <f>COUNTIFS('Pres Converted'!$E$2:$E$10000,$A15,'Pres Converted'!$U$2:$U$10000,C$1,'Pres Converted'!$D$2:$D$10000,"ED")</f>
        <v>6</v>
      </c>
      <c r="D15">
        <f>COUNTIFS('Pres Converted'!$E$2:$E$10000,$A15,'Pres Converted'!$U$2:$U$10000,D$1,'Pres Converted'!$D$2:$D$10000,"ED")</f>
        <v>0</v>
      </c>
      <c r="E15">
        <f>COUNTIFS('Pres Converted'!$E$2:$E$10000,$A15,'Pres Converted'!$U$2:$U$10000,E$1,'Pres Converted'!$D$2:$D$10000,"ED")</f>
        <v>6</v>
      </c>
      <c r="F15">
        <f>COUNTIFS('Pres Converted'!$E$2:$E$10000,$A15,'Pres Converted'!$U$2:$U$10000,F$1,'Pres Converted'!$D$2:$D$10000,"ED")</f>
        <v>0</v>
      </c>
      <c r="G15">
        <f>COUNTIFS('Pres Converted'!$E$2:$E$10000,$A15,'Pres Converted'!$U$2:$U$10000,G$1,'Pres Converted'!$D$2:$D$10000,"ED")</f>
        <v>0</v>
      </c>
      <c r="H15">
        <f t="shared" si="0"/>
        <v>12</v>
      </c>
    </row>
    <row r="16" spans="1:8" x14ac:dyDescent="0.3">
      <c r="A16" t="s">
        <v>446</v>
      </c>
      <c r="B16">
        <f>COUNTIFS('Pres Converted'!$E$2:$E$10000,$A16,'Pres Converted'!$U$2:$U$10000,B$1,'Pres Converted'!$D$2:$D$10000,"ED")</f>
        <v>0</v>
      </c>
      <c r="C16">
        <f>COUNTIFS('Pres Converted'!$E$2:$E$10000,$A16,'Pres Converted'!$U$2:$U$10000,C$1,'Pres Converted'!$D$2:$D$10000,"ED")</f>
        <v>2</v>
      </c>
      <c r="D16">
        <f>COUNTIFS('Pres Converted'!$E$2:$E$10000,$A16,'Pres Converted'!$U$2:$U$10000,D$1,'Pres Converted'!$D$2:$D$10000,"ED")</f>
        <v>0</v>
      </c>
      <c r="E16">
        <f>COUNTIFS('Pres Converted'!$E$2:$E$10000,$A16,'Pres Converted'!$U$2:$U$10000,E$1,'Pres Converted'!$D$2:$D$10000,"ED")</f>
        <v>7</v>
      </c>
      <c r="F16">
        <f>COUNTIFS('Pres Converted'!$E$2:$E$10000,$A16,'Pres Converted'!$U$2:$U$10000,F$1,'Pres Converted'!$D$2:$D$10000,"ED")</f>
        <v>0</v>
      </c>
      <c r="G16">
        <f>COUNTIFS('Pres Converted'!$E$2:$E$10000,$A16,'Pres Converted'!$U$2:$U$10000,G$1,'Pres Converted'!$D$2:$D$10000,"ED")</f>
        <v>0</v>
      </c>
      <c r="H16">
        <f t="shared" si="0"/>
        <v>9</v>
      </c>
    </row>
    <row r="17" spans="1:8" x14ac:dyDescent="0.3">
      <c r="A17" t="s">
        <v>441</v>
      </c>
      <c r="B17">
        <f>COUNTIFS('Pres Converted'!$E$2:$E$10000,$A17,'Pres Converted'!$U$2:$U$10000,B$1,'Pres Converted'!$D$2:$D$10000,"ED")</f>
        <v>0</v>
      </c>
      <c r="C17">
        <f>COUNTIFS('Pres Converted'!$E$2:$E$10000,$A17,'Pres Converted'!$U$2:$U$10000,C$1,'Pres Converted'!$D$2:$D$10000,"ED")</f>
        <v>0</v>
      </c>
      <c r="D17">
        <f>COUNTIFS('Pres Converted'!$E$2:$E$10000,$A17,'Pres Converted'!$U$2:$U$10000,D$1,'Pres Converted'!$D$2:$D$10000,"ED")</f>
        <v>0</v>
      </c>
      <c r="E17">
        <f>COUNTIFS('Pres Converted'!$E$2:$E$10000,$A17,'Pres Converted'!$U$2:$U$10000,E$1,'Pres Converted'!$D$2:$D$10000,"ED")</f>
        <v>15</v>
      </c>
      <c r="F17">
        <f>COUNTIFS('Pres Converted'!$E$2:$E$10000,$A17,'Pres Converted'!$U$2:$U$10000,F$1,'Pres Converted'!$D$2:$D$10000,"ED")</f>
        <v>0</v>
      </c>
      <c r="G17">
        <f>COUNTIFS('Pres Converted'!$E$2:$E$10000,$A17,'Pres Converted'!$U$2:$U$10000,G$1,'Pres Converted'!$D$2:$D$10000,"ED")</f>
        <v>1</v>
      </c>
      <c r="H17">
        <f t="shared" si="0"/>
        <v>16</v>
      </c>
    </row>
    <row r="18" spans="1:8" x14ac:dyDescent="0.3">
      <c r="A18" t="s">
        <v>456</v>
      </c>
      <c r="B18">
        <f>COUNTIFS('Pres Converted'!$E$2:$E$10000,$A18,'Pres Converted'!$U$2:$U$10000,B$1,'Pres Converted'!$D$2:$D$10000,"ED")</f>
        <v>0</v>
      </c>
      <c r="C18">
        <f>COUNTIFS('Pres Converted'!$E$2:$E$10000,$A18,'Pres Converted'!$U$2:$U$10000,C$1,'Pres Converted'!$D$2:$D$10000,"ED")</f>
        <v>11</v>
      </c>
      <c r="D18">
        <f>COUNTIFS('Pres Converted'!$E$2:$E$10000,$A18,'Pres Converted'!$U$2:$U$10000,D$1,'Pres Converted'!$D$2:$D$10000,"ED")</f>
        <v>0</v>
      </c>
      <c r="E18">
        <f>COUNTIFS('Pres Converted'!$E$2:$E$10000,$A18,'Pres Converted'!$U$2:$U$10000,E$1,'Pres Converted'!$D$2:$D$10000,"ED")</f>
        <v>6</v>
      </c>
      <c r="F18">
        <f>COUNTIFS('Pres Converted'!$E$2:$E$10000,$A18,'Pres Converted'!$U$2:$U$10000,F$1,'Pres Converted'!$D$2:$D$10000,"ED")</f>
        <v>0</v>
      </c>
      <c r="G18">
        <f>COUNTIFS('Pres Converted'!$E$2:$E$10000,$A18,'Pres Converted'!$U$2:$U$10000,G$1,'Pres Converted'!$D$2:$D$10000,"ED")</f>
        <v>0</v>
      </c>
      <c r="H18">
        <f t="shared" si="0"/>
        <v>17</v>
      </c>
    </row>
    <row r="19" spans="1:8" x14ac:dyDescent="0.3">
      <c r="A19" t="s">
        <v>455</v>
      </c>
      <c r="B19">
        <f>COUNTIFS('Pres Converted'!$E$2:$E$10000,$A19,'Pres Converted'!$U$2:$U$10000,B$1,'Pres Converted'!$D$2:$D$10000,"ED")</f>
        <v>0</v>
      </c>
      <c r="C19">
        <f>COUNTIFS('Pres Converted'!$E$2:$E$10000,$A19,'Pres Converted'!$U$2:$U$10000,C$1,'Pres Converted'!$D$2:$D$10000,"ED")</f>
        <v>5</v>
      </c>
      <c r="D19">
        <f>COUNTIFS('Pres Converted'!$E$2:$E$10000,$A19,'Pres Converted'!$U$2:$U$10000,D$1,'Pres Converted'!$D$2:$D$10000,"ED")</f>
        <v>0</v>
      </c>
      <c r="E19">
        <f>COUNTIFS('Pres Converted'!$E$2:$E$10000,$A19,'Pres Converted'!$U$2:$U$10000,E$1,'Pres Converted'!$D$2:$D$10000,"ED")</f>
        <v>3</v>
      </c>
      <c r="F19">
        <f>COUNTIFS('Pres Converted'!$E$2:$E$10000,$A19,'Pres Converted'!$U$2:$U$10000,F$1,'Pres Converted'!$D$2:$D$10000,"ED")</f>
        <v>0</v>
      </c>
      <c r="G19">
        <f>COUNTIFS('Pres Converted'!$E$2:$E$10000,$A19,'Pres Converted'!$U$2:$U$10000,G$1,'Pres Converted'!$D$2:$D$10000,"ED")</f>
        <v>0</v>
      </c>
      <c r="H19">
        <f t="shared" si="0"/>
        <v>8</v>
      </c>
    </row>
    <row r="20" spans="1:8" x14ac:dyDescent="0.3">
      <c r="A20" t="s">
        <v>454</v>
      </c>
      <c r="B20">
        <f>COUNTIFS('Pres Converted'!$E$2:$E$10000,$A20,'Pres Converted'!$U$2:$U$10000,B$1,'Pres Converted'!$D$2:$D$10000,"ED")</f>
        <v>0</v>
      </c>
      <c r="C20">
        <f>COUNTIFS('Pres Converted'!$E$2:$E$10000,$A20,'Pres Converted'!$U$2:$U$10000,C$1,'Pres Converted'!$D$2:$D$10000,"ED")</f>
        <v>9</v>
      </c>
      <c r="D20">
        <f>COUNTIFS('Pres Converted'!$E$2:$E$10000,$A20,'Pres Converted'!$U$2:$U$10000,D$1,'Pres Converted'!$D$2:$D$10000,"ED")</f>
        <v>0</v>
      </c>
      <c r="E20">
        <f>COUNTIFS('Pres Converted'!$E$2:$E$10000,$A20,'Pres Converted'!$U$2:$U$10000,E$1,'Pres Converted'!$D$2:$D$10000,"ED")</f>
        <v>2</v>
      </c>
      <c r="F20">
        <f>COUNTIFS('Pres Converted'!$E$2:$E$10000,$A20,'Pres Converted'!$U$2:$U$10000,F$1,'Pres Converted'!$D$2:$D$10000,"ED")</f>
        <v>0</v>
      </c>
      <c r="G20">
        <f>COUNTIFS('Pres Converted'!$E$2:$E$10000,$A20,'Pres Converted'!$U$2:$U$10000,G$1,'Pres Converted'!$D$2:$D$10000,"ED")</f>
        <v>0</v>
      </c>
      <c r="H20">
        <f t="shared" si="0"/>
        <v>11</v>
      </c>
    </row>
    <row r="21" spans="1:8" x14ac:dyDescent="0.3">
      <c r="A21" t="s">
        <v>434</v>
      </c>
      <c r="B21">
        <f>COUNTIFS('Pres Converted'!$E$2:$E$10000,$A21,'Pres Converted'!$U$2:$U$10000,B$1,'Pres Converted'!$D$2:$D$10000,"ED")</f>
        <v>0</v>
      </c>
      <c r="C21">
        <f>COUNTIFS('Pres Converted'!$E$2:$E$10000,$A21,'Pres Converted'!$U$2:$U$10000,C$1,'Pres Converted'!$D$2:$D$10000,"ED")</f>
        <v>1</v>
      </c>
      <c r="D21">
        <f>COUNTIFS('Pres Converted'!$E$2:$E$10000,$A21,'Pres Converted'!$U$2:$U$10000,D$1,'Pres Converted'!$D$2:$D$10000,"ED")</f>
        <v>0</v>
      </c>
      <c r="E21">
        <f>COUNTIFS('Pres Converted'!$E$2:$E$10000,$A21,'Pres Converted'!$U$2:$U$10000,E$1,'Pres Converted'!$D$2:$D$10000,"ED")</f>
        <v>4</v>
      </c>
      <c r="F21">
        <f>COUNTIFS('Pres Converted'!$E$2:$E$10000,$A21,'Pres Converted'!$U$2:$U$10000,F$1,'Pres Converted'!$D$2:$D$10000,"ED")</f>
        <v>0</v>
      </c>
      <c r="G21">
        <f>COUNTIFS('Pres Converted'!$E$2:$E$10000,$A21,'Pres Converted'!$U$2:$U$10000,G$1,'Pres Converted'!$D$2:$D$10000,"ED")</f>
        <v>0</v>
      </c>
      <c r="H21">
        <f t="shared" si="0"/>
        <v>5</v>
      </c>
    </row>
    <row r="22" spans="1:8" x14ac:dyDescent="0.3">
      <c r="A22" t="s">
        <v>432</v>
      </c>
      <c r="B22">
        <f>COUNTIFS('Pres Converted'!$E$2:$E$10000,$A22,'Pres Converted'!$U$2:$U$10000,B$1,'Pres Converted'!$D$2:$D$10000,"ED")</f>
        <v>1</v>
      </c>
      <c r="C22">
        <f>COUNTIFS('Pres Converted'!$E$2:$E$10000,$A22,'Pres Converted'!$U$2:$U$10000,C$1,'Pres Converted'!$D$2:$D$10000,"ED")</f>
        <v>4</v>
      </c>
      <c r="D22">
        <f>COUNTIFS('Pres Converted'!$E$2:$E$10000,$A22,'Pres Converted'!$U$2:$U$10000,D$1,'Pres Converted'!$D$2:$D$10000,"ED")</f>
        <v>0</v>
      </c>
      <c r="E22">
        <f>COUNTIFS('Pres Converted'!$E$2:$E$10000,$A22,'Pres Converted'!$U$2:$U$10000,E$1,'Pres Converted'!$D$2:$D$10000,"ED")</f>
        <v>9</v>
      </c>
      <c r="F22">
        <f>COUNTIFS('Pres Converted'!$E$2:$E$10000,$A22,'Pres Converted'!$U$2:$U$10000,F$1,'Pres Converted'!$D$2:$D$10000,"ED")</f>
        <v>0</v>
      </c>
      <c r="G22">
        <f>COUNTIFS('Pres Converted'!$E$2:$E$10000,$A22,'Pres Converted'!$U$2:$U$10000,G$1,'Pres Converted'!$D$2:$D$10000,"ED")</f>
        <v>0</v>
      </c>
      <c r="H22">
        <f t="shared" si="0"/>
        <v>14</v>
      </c>
    </row>
    <row r="23" spans="1:8" x14ac:dyDescent="0.3">
      <c r="A23" t="s">
        <v>436</v>
      </c>
      <c r="B23">
        <f>COUNTIFS('Pres Converted'!$E$2:$E$10000,$A23,'Pres Converted'!$U$2:$U$10000,B$1,'Pres Converted'!$D$2:$D$10000,"ED")</f>
        <v>0</v>
      </c>
      <c r="C23">
        <f>COUNTIFS('Pres Converted'!$E$2:$E$10000,$A23,'Pres Converted'!$U$2:$U$10000,C$1,'Pres Converted'!$D$2:$D$10000,"ED")</f>
        <v>1</v>
      </c>
      <c r="D23">
        <f>COUNTIFS('Pres Converted'!$E$2:$E$10000,$A23,'Pres Converted'!$U$2:$U$10000,D$1,'Pres Converted'!$D$2:$D$10000,"ED")</f>
        <v>0</v>
      </c>
      <c r="E23">
        <f>COUNTIFS('Pres Converted'!$E$2:$E$10000,$A23,'Pres Converted'!$U$2:$U$10000,E$1,'Pres Converted'!$D$2:$D$10000,"ED")</f>
        <v>6</v>
      </c>
      <c r="F23">
        <f>COUNTIFS('Pres Converted'!$E$2:$E$10000,$A23,'Pres Converted'!$U$2:$U$10000,F$1,'Pres Converted'!$D$2:$D$10000,"ED")</f>
        <v>0</v>
      </c>
      <c r="G23">
        <f>COUNTIFS('Pres Converted'!$E$2:$E$10000,$A23,'Pres Converted'!$U$2:$U$10000,G$1,'Pres Converted'!$D$2:$D$10000,"ED")</f>
        <v>0</v>
      </c>
      <c r="H23">
        <f t="shared" si="0"/>
        <v>7</v>
      </c>
    </row>
    <row r="24" spans="1:8" x14ac:dyDescent="0.3">
      <c r="A24" t="s">
        <v>93</v>
      </c>
      <c r="B24">
        <f>COUNTIFS('Pres Converted'!$E$2:$E$10000,$A24,'Pres Converted'!$U$2:$U$10000,B$1,'Pres Converted'!$D$2:$D$10000,"ED")</f>
        <v>0</v>
      </c>
      <c r="C24">
        <f>COUNTIFS('Pres Converted'!$E$2:$E$10000,$A24,'Pres Converted'!$U$2:$U$10000,C$1,'Pres Converted'!$D$2:$D$10000,"ED")</f>
        <v>0</v>
      </c>
      <c r="D24">
        <f>COUNTIFS('Pres Converted'!$E$2:$E$10000,$A24,'Pres Converted'!$U$2:$U$10000,D$1,'Pres Converted'!$D$2:$D$10000,"ED")</f>
        <v>0</v>
      </c>
      <c r="E24">
        <f>COUNTIFS('Pres Converted'!$E$2:$E$10000,$A24,'Pres Converted'!$U$2:$U$10000,E$1,'Pres Converted'!$D$2:$D$10000,"ED")</f>
        <v>1</v>
      </c>
      <c r="F24">
        <f>COUNTIFS('Pres Converted'!$E$2:$E$10000,$A24,'Pres Converted'!$U$2:$U$10000,F$1,'Pres Converted'!$D$2:$D$10000,"ED")</f>
        <v>0</v>
      </c>
      <c r="G24">
        <f>COUNTIFS('Pres Converted'!$E$2:$E$10000,$A24,'Pres Converted'!$U$2:$U$10000,G$1,'Pres Converted'!$D$2:$D$10000,"ED")</f>
        <v>0</v>
      </c>
      <c r="H24">
        <f t="shared" si="0"/>
        <v>1</v>
      </c>
    </row>
    <row r="25" spans="1:8" x14ac:dyDescent="0.3">
      <c r="A25" t="s">
        <v>452</v>
      </c>
      <c r="B25">
        <f>COUNTIFS('Pres Converted'!$E$2:$E$10000,$A25,'Pres Converted'!$U$2:$U$10000,B$1,'Pres Converted'!$D$2:$D$10000,"ED")</f>
        <v>0</v>
      </c>
      <c r="C25">
        <f>COUNTIFS('Pres Converted'!$E$2:$E$10000,$A25,'Pres Converted'!$U$2:$U$10000,C$1,'Pres Converted'!$D$2:$D$10000,"ED")</f>
        <v>1</v>
      </c>
      <c r="D25">
        <f>COUNTIFS('Pres Converted'!$E$2:$E$10000,$A25,'Pres Converted'!$U$2:$U$10000,D$1,'Pres Converted'!$D$2:$D$10000,"ED")</f>
        <v>0</v>
      </c>
      <c r="E25">
        <f>COUNTIFS('Pres Converted'!$E$2:$E$10000,$A25,'Pres Converted'!$U$2:$U$10000,E$1,'Pres Converted'!$D$2:$D$10000,"ED")</f>
        <v>9</v>
      </c>
      <c r="F25">
        <f>COUNTIFS('Pres Converted'!$E$2:$E$10000,$A25,'Pres Converted'!$U$2:$U$10000,F$1,'Pres Converted'!$D$2:$D$10000,"ED")</f>
        <v>0</v>
      </c>
      <c r="G25">
        <f>COUNTIFS('Pres Converted'!$E$2:$E$10000,$A25,'Pres Converted'!$U$2:$U$10000,G$1,'Pres Converted'!$D$2:$D$10000,"ED")</f>
        <v>0</v>
      </c>
      <c r="H25">
        <f t="shared" si="0"/>
        <v>10</v>
      </c>
    </row>
    <row r="26" spans="1:8" x14ac:dyDescent="0.3">
      <c r="A26" t="s">
        <v>440</v>
      </c>
      <c r="B26">
        <f>COUNTIFS('Pres Converted'!$E$2:$E$10000,$A26,'Pres Converted'!$U$2:$U$10000,B$1,'Pres Converted'!$D$2:$D$10000,"ED")</f>
        <v>0</v>
      </c>
      <c r="C26">
        <f>COUNTIFS('Pres Converted'!$E$2:$E$10000,$A26,'Pres Converted'!$U$2:$U$10000,C$1,'Pres Converted'!$D$2:$D$10000,"ED")</f>
        <v>0</v>
      </c>
      <c r="D26">
        <f>COUNTIFS('Pres Converted'!$E$2:$E$10000,$A26,'Pres Converted'!$U$2:$U$10000,D$1,'Pres Converted'!$D$2:$D$10000,"ED")</f>
        <v>0</v>
      </c>
      <c r="E26">
        <f>COUNTIFS('Pres Converted'!$E$2:$E$10000,$A26,'Pres Converted'!$U$2:$U$10000,E$1,'Pres Converted'!$D$2:$D$10000,"ED")</f>
        <v>13</v>
      </c>
      <c r="F26">
        <f>COUNTIFS('Pres Converted'!$E$2:$E$10000,$A26,'Pres Converted'!$U$2:$U$10000,F$1,'Pres Converted'!$D$2:$D$10000,"ED")</f>
        <v>0</v>
      </c>
      <c r="G26">
        <f>COUNTIFS('Pres Converted'!$E$2:$E$10000,$A26,'Pres Converted'!$U$2:$U$10000,G$1,'Pres Converted'!$D$2:$D$10000,"ED")</f>
        <v>0</v>
      </c>
      <c r="H26">
        <f t="shared" si="0"/>
        <v>13</v>
      </c>
    </row>
    <row r="27" spans="1:8" x14ac:dyDescent="0.3">
      <c r="A27" t="s">
        <v>449</v>
      </c>
      <c r="B27">
        <f>COUNTIFS('Pres Converted'!$E$2:$E$10000,$A27,'Pres Converted'!$U$2:$U$10000,B$1,'Pres Converted'!$D$2:$D$10000,"ED")</f>
        <v>0</v>
      </c>
      <c r="C27">
        <f>COUNTIFS('Pres Converted'!$E$2:$E$10000,$A27,'Pres Converted'!$U$2:$U$10000,C$1,'Pres Converted'!$D$2:$D$10000,"ED")</f>
        <v>12</v>
      </c>
      <c r="D27">
        <f>COUNTIFS('Pres Converted'!$E$2:$E$10000,$A27,'Pres Converted'!$U$2:$U$10000,D$1,'Pres Converted'!$D$2:$D$10000,"ED")</f>
        <v>0</v>
      </c>
      <c r="E27">
        <f>COUNTIFS('Pres Converted'!$E$2:$E$10000,$A27,'Pres Converted'!$U$2:$U$10000,E$1,'Pres Converted'!$D$2:$D$10000,"ED")</f>
        <v>0</v>
      </c>
      <c r="F27">
        <f>COUNTIFS('Pres Converted'!$E$2:$E$10000,$A27,'Pres Converted'!$U$2:$U$10000,F$1,'Pres Converted'!$D$2:$D$10000,"ED")</f>
        <v>0</v>
      </c>
      <c r="G27">
        <f>COUNTIFS('Pres Converted'!$E$2:$E$10000,$A27,'Pres Converted'!$U$2:$U$10000,G$1,'Pres Converted'!$D$2:$D$10000,"ED")</f>
        <v>1</v>
      </c>
      <c r="H27">
        <f t="shared" si="0"/>
        <v>13</v>
      </c>
    </row>
    <row r="28" spans="1:8" x14ac:dyDescent="0.3">
      <c r="A28" t="s">
        <v>435</v>
      </c>
      <c r="B28">
        <f>COUNTIFS('Pres Converted'!$E$2:$E$10000,$A28,'Pres Converted'!$U$2:$U$10000,B$1,'Pres Converted'!$D$2:$D$10000,"ED")</f>
        <v>0</v>
      </c>
      <c r="C28">
        <f>COUNTIFS('Pres Converted'!$E$2:$E$10000,$A28,'Pres Converted'!$U$2:$U$10000,C$1,'Pres Converted'!$D$2:$D$10000,"ED")</f>
        <v>0</v>
      </c>
      <c r="D28">
        <f>COUNTIFS('Pres Converted'!$E$2:$E$10000,$A28,'Pres Converted'!$U$2:$U$10000,D$1,'Pres Converted'!$D$2:$D$10000,"ED")</f>
        <v>0</v>
      </c>
      <c r="E28">
        <f>COUNTIFS('Pres Converted'!$E$2:$E$10000,$A28,'Pres Converted'!$U$2:$U$10000,E$1,'Pres Converted'!$D$2:$D$10000,"ED")</f>
        <v>2</v>
      </c>
      <c r="F28">
        <f>COUNTIFS('Pres Converted'!$E$2:$E$10000,$A28,'Pres Converted'!$U$2:$U$10000,F$1,'Pres Converted'!$D$2:$D$10000,"ED")</f>
        <v>0</v>
      </c>
      <c r="G28">
        <f>COUNTIFS('Pres Converted'!$E$2:$E$10000,$A28,'Pres Converted'!$U$2:$U$10000,G$1,'Pres Converted'!$D$2:$D$10000,"ED")</f>
        <v>0</v>
      </c>
      <c r="H28">
        <f t="shared" si="0"/>
        <v>2</v>
      </c>
    </row>
    <row r="29" spans="1:8" x14ac:dyDescent="0.3">
      <c r="A29" t="s">
        <v>68</v>
      </c>
      <c r="B29">
        <f>COUNTIFS('Pres Converted'!$E$2:$E$10000,$A29,'Pres Converted'!$U$2:$U$10000,B$1,'Pres Converted'!$D$2:$D$10000,"ED")</f>
        <v>0</v>
      </c>
      <c r="C29">
        <f>COUNTIFS('Pres Converted'!$E$2:$E$10000,$A29,'Pres Converted'!$U$2:$U$10000,C$1,'Pres Converted'!$D$2:$D$10000,"ED")</f>
        <v>0</v>
      </c>
      <c r="D29">
        <f>COUNTIFS('Pres Converted'!$E$2:$E$10000,$A29,'Pres Converted'!$U$2:$U$10000,D$1,'Pres Converted'!$D$2:$D$10000,"ED")</f>
        <v>0</v>
      </c>
      <c r="E29">
        <f>COUNTIFS('Pres Converted'!$E$2:$E$10000,$A29,'Pres Converted'!$U$2:$U$10000,E$1,'Pres Converted'!$D$2:$D$10000,"ED")</f>
        <v>2</v>
      </c>
      <c r="F29">
        <f>COUNTIFS('Pres Converted'!$E$2:$E$10000,$A29,'Pres Converted'!$U$2:$U$10000,F$1,'Pres Converted'!$D$2:$D$10000,"ED")</f>
        <v>0</v>
      </c>
      <c r="G29">
        <f>COUNTIFS('Pres Converted'!$E$2:$E$10000,$A29,'Pres Converted'!$U$2:$U$10000,G$1,'Pres Converted'!$D$2:$D$10000,"ED")</f>
        <v>0</v>
      </c>
      <c r="H29">
        <f t="shared" si="0"/>
        <v>2</v>
      </c>
    </row>
    <row r="30" spans="1:8" x14ac:dyDescent="0.3">
      <c r="A30" t="s">
        <v>450</v>
      </c>
      <c r="B30">
        <f>COUNTIFS('Pres Converted'!$E$2:$E$10000,$A30,'Pres Converted'!$U$2:$U$10000,B$1,'Pres Converted'!$D$2:$D$10000,"ED")</f>
        <v>0</v>
      </c>
      <c r="C30">
        <f>COUNTIFS('Pres Converted'!$E$2:$E$10000,$A30,'Pres Converted'!$U$2:$U$10000,C$1,'Pres Converted'!$D$2:$D$10000,"ED")</f>
        <v>17</v>
      </c>
      <c r="D30">
        <f>COUNTIFS('Pres Converted'!$E$2:$E$10000,$A30,'Pres Converted'!$U$2:$U$10000,D$1,'Pres Converted'!$D$2:$D$10000,"ED")</f>
        <v>2</v>
      </c>
      <c r="E30">
        <f>COUNTIFS('Pres Converted'!$E$2:$E$10000,$A30,'Pres Converted'!$U$2:$U$10000,E$1,'Pres Converted'!$D$2:$D$10000,"ED")</f>
        <v>11</v>
      </c>
      <c r="F30">
        <f>COUNTIFS('Pres Converted'!$E$2:$E$10000,$A30,'Pres Converted'!$U$2:$U$10000,F$1,'Pres Converted'!$D$2:$D$10000,"ED")</f>
        <v>0</v>
      </c>
      <c r="G30">
        <f>COUNTIFS('Pres Converted'!$E$2:$E$10000,$A30,'Pres Converted'!$U$2:$U$10000,G$1,'Pres Converted'!$D$2:$D$10000,"ED")</f>
        <v>1</v>
      </c>
      <c r="H30">
        <f t="shared" si="0"/>
        <v>31</v>
      </c>
    </row>
    <row r="31" spans="1:8" x14ac:dyDescent="0.3">
      <c r="A31" t="s">
        <v>422</v>
      </c>
      <c r="B31">
        <f>SUM(B2:B30)</f>
        <v>1</v>
      </c>
      <c r="C31">
        <f>SUM(C2:C30)</f>
        <v>128</v>
      </c>
      <c r="D31">
        <f>SUM(D2:D30)</f>
        <v>2</v>
      </c>
      <c r="E31">
        <f>SUM(E2:E30)</f>
        <v>286</v>
      </c>
      <c r="F31">
        <f>SUM(F2:F30)</f>
        <v>0</v>
      </c>
      <c r="G31">
        <f>SUM(G2:G30)</f>
        <v>5</v>
      </c>
      <c r="H31">
        <f>SUM(H2:H30)</f>
        <v>422</v>
      </c>
    </row>
    <row r="32" spans="1:8" x14ac:dyDescent="0.3">
      <c r="A32" t="s">
        <v>42</v>
      </c>
      <c r="B32">
        <f>COUNTIFS('Pres Converted'!$U$2:$U$10000,B$1,'Pres Converted'!$D$2:$D$10000,"ABS")</f>
        <v>0</v>
      </c>
      <c r="C32">
        <f>COUNTIFS('Pres Converted'!$U$2:$U$10000,C$1,'Pres Converted'!$D$2:$D$10000,"ABS")</f>
        <v>1</v>
      </c>
      <c r="D32">
        <f>COUNTIFS('Pres Converted'!$U$2:$U$10000,D$1,'Pres Converted'!$D$2:$D$10000,"ABS")</f>
        <v>0</v>
      </c>
      <c r="E32">
        <f>COUNTIFS('Pres Converted'!$U$2:$U$10000,E$1,'Pres Converted'!$D$2:$D$10000,"ABS")</f>
        <v>21</v>
      </c>
      <c r="F32">
        <f>COUNTIFS('Pres Converted'!$U$2:$U$10000,F$1,'Pres Converted'!$D$2:$D$10000,"ABS")</f>
        <v>0</v>
      </c>
      <c r="G32">
        <f>COUNTIFS('Pres Converted'!$U$2:$U$10000,G$1,'Pres Converted'!$D$2:$D$10000,"ABS")</f>
        <v>0</v>
      </c>
      <c r="H32">
        <f t="shared" ref="H32:H34" si="1">SUM(B32:G32)</f>
        <v>22</v>
      </c>
    </row>
    <row r="33" spans="1:8" x14ac:dyDescent="0.3">
      <c r="A33" t="s">
        <v>43</v>
      </c>
      <c r="B33">
        <f>COUNTIFS('Pres Converted'!$U$2:$U$10000,B$1,'Pres Converted'!$D$2:$D$10000,"QUE")</f>
        <v>0</v>
      </c>
      <c r="C33">
        <f>COUNTIFS('Pres Converted'!$U$2:$U$10000,C$1,'Pres Converted'!$D$2:$D$10000,"QUE")</f>
        <v>7</v>
      </c>
      <c r="D33">
        <f>COUNTIFS('Pres Converted'!$U$2:$U$10000,D$1,'Pres Converted'!$D$2:$D$10000,"QUE")</f>
        <v>0</v>
      </c>
      <c r="E33">
        <f>COUNTIFS('Pres Converted'!$U$2:$U$10000,E$1,'Pres Converted'!$D$2:$D$10000,"QUE")</f>
        <v>14</v>
      </c>
      <c r="F33">
        <f>COUNTIFS('Pres Converted'!$U$2:$U$10000,F$1,'Pres Converted'!$D$2:$D$10000,"QUE")</f>
        <v>0</v>
      </c>
      <c r="G33">
        <f>COUNTIFS('Pres Converted'!$U$2:$U$10000,G$1,'Pres Converted'!$D$2:$D$10000,"QUE")</f>
        <v>1</v>
      </c>
      <c r="H33">
        <f t="shared" si="1"/>
        <v>22</v>
      </c>
    </row>
    <row r="34" spans="1:8" x14ac:dyDescent="0.3">
      <c r="A34" t="s">
        <v>542</v>
      </c>
      <c r="B34">
        <f>B32+B31+B33</f>
        <v>1</v>
      </c>
      <c r="C34">
        <f>C32+C31+C33</f>
        <v>136</v>
      </c>
      <c r="D34">
        <f>D32+D31+D33</f>
        <v>2</v>
      </c>
      <c r="E34">
        <f>E32+E31+E33</f>
        <v>321</v>
      </c>
      <c r="F34">
        <f>F32+F31+F33</f>
        <v>0</v>
      </c>
      <c r="G34">
        <f>G32+G31+G33</f>
        <v>6</v>
      </c>
      <c r="H34">
        <f>H32+H31+H33</f>
        <v>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2018-02-01T20:25:34Z</dcterms:created>
  <dcterms:modified xsi:type="dcterms:W3CDTF">2018-02-01T20:26:01Z</dcterms:modified>
</cp:coreProperties>
</file>