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 defaultThemeVersion="166925"/>
  <bookViews>
    <workbookView xWindow="0" yWindow="0" windowWidth="17256" windowHeight="6480" activeTab="3" xr2:uid="{6D9EE7CB-9F26-4910-AA56-896248121013}"/>
  </bookViews>
  <sheets>
    <sheet name="Pres Converted" sheetId="1" r:id="rId1"/>
    <sheet name="By HD" sheetId="2" r:id="rId2"/>
    <sheet name="By Borough" sheetId="3" r:id="rId3"/>
    <sheet name="Precinct Wins" sheetId="4" r:id="rId4"/>
  </sheets>
  <definedNames>
    <definedName name="_xlnm._FilterDatabase" localSheetId="0" hidden="1">'Pres Converted'!$A$1:$N$524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4" l="1"/>
  <c r="G33" i="4"/>
  <c r="F33" i="4"/>
  <c r="E33" i="4"/>
  <c r="D33" i="4"/>
  <c r="C33" i="4"/>
  <c r="H32" i="4"/>
  <c r="G32" i="4"/>
  <c r="F32" i="4"/>
  <c r="E32" i="4"/>
  <c r="D32" i="4"/>
  <c r="C32" i="4"/>
  <c r="B33" i="4"/>
  <c r="B32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F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F12" i="4"/>
  <c r="E12" i="4"/>
  <c r="D12" i="4"/>
  <c r="C12" i="4"/>
  <c r="B12" i="4"/>
  <c r="H11" i="4"/>
  <c r="G11" i="4"/>
  <c r="F11" i="4"/>
  <c r="E11" i="4"/>
  <c r="D11" i="4"/>
  <c r="C11" i="4"/>
  <c r="B11" i="4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H31" i="4" s="1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G31" i="4" s="1"/>
  <c r="F2" i="4"/>
  <c r="F31" i="4" s="1"/>
  <c r="E2" i="4"/>
  <c r="D2" i="4"/>
  <c r="C2" i="4"/>
  <c r="B2" i="4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2" i="1"/>
  <c r="G34" i="4" l="1"/>
  <c r="F34" i="4"/>
  <c r="E31" i="4"/>
  <c r="I6" i="4"/>
  <c r="I14" i="4"/>
  <c r="I22" i="4"/>
  <c r="I27" i="4"/>
  <c r="I5" i="4"/>
  <c r="I13" i="4"/>
  <c r="I21" i="4"/>
  <c r="I29" i="4"/>
  <c r="D31" i="4"/>
  <c r="D34" i="4" s="1"/>
  <c r="I12" i="4"/>
  <c r="I20" i="4"/>
  <c r="I28" i="4"/>
  <c r="I9" i="4"/>
  <c r="I17" i="4"/>
  <c r="I25" i="4"/>
  <c r="I3" i="4"/>
  <c r="I11" i="4"/>
  <c r="I19" i="4"/>
  <c r="I8" i="4"/>
  <c r="I16" i="4"/>
  <c r="I24" i="4"/>
  <c r="I33" i="4"/>
  <c r="I2" i="4"/>
  <c r="I10" i="4"/>
  <c r="I18" i="4"/>
  <c r="I26" i="4"/>
  <c r="C31" i="4"/>
  <c r="I7" i="4"/>
  <c r="I15" i="4"/>
  <c r="I23" i="4"/>
  <c r="I32" i="4"/>
  <c r="I4" i="4"/>
  <c r="I30" i="4"/>
  <c r="E34" i="4"/>
  <c r="H34" i="4"/>
  <c r="C34" i="4"/>
  <c r="B31" i="4"/>
  <c r="B34" i="4" s="1"/>
  <c r="BM129" i="3"/>
  <c r="BL129" i="3"/>
  <c r="BK129" i="3"/>
  <c r="BJ129" i="3"/>
  <c r="DC129" i="3" s="1"/>
  <c r="BI129" i="3"/>
  <c r="BH129" i="3"/>
  <c r="BG129" i="3"/>
  <c r="BM128" i="3"/>
  <c r="BL128" i="3"/>
  <c r="BK128" i="3"/>
  <c r="BJ128" i="3"/>
  <c r="BI128" i="3"/>
  <c r="BH128" i="3"/>
  <c r="BG128" i="3"/>
  <c r="BM127" i="3"/>
  <c r="BL127" i="3"/>
  <c r="BK127" i="3"/>
  <c r="BJ127" i="3"/>
  <c r="BI127" i="3"/>
  <c r="BH127" i="3"/>
  <c r="BG127" i="3"/>
  <c r="BM126" i="3"/>
  <c r="BL126" i="3"/>
  <c r="BK126" i="3"/>
  <c r="BJ126" i="3"/>
  <c r="BI126" i="3"/>
  <c r="BH126" i="3"/>
  <c r="BG126" i="3"/>
  <c r="DC126" i="3" s="1"/>
  <c r="BM125" i="3"/>
  <c r="BL125" i="3"/>
  <c r="BK125" i="3"/>
  <c r="BJ125" i="3"/>
  <c r="BI125" i="3"/>
  <c r="BH125" i="3"/>
  <c r="BG125" i="3"/>
  <c r="BM124" i="3"/>
  <c r="DF124" i="3" s="1"/>
  <c r="BL124" i="3"/>
  <c r="BK124" i="3"/>
  <c r="BJ124" i="3"/>
  <c r="BI124" i="3"/>
  <c r="BH124" i="3"/>
  <c r="BG124" i="3"/>
  <c r="BM123" i="3"/>
  <c r="BL123" i="3"/>
  <c r="DE123" i="3" s="1"/>
  <c r="BK123" i="3"/>
  <c r="BJ123" i="3"/>
  <c r="BI123" i="3"/>
  <c r="BH123" i="3"/>
  <c r="BG123" i="3"/>
  <c r="BM122" i="3"/>
  <c r="BL122" i="3"/>
  <c r="BK122" i="3"/>
  <c r="BJ122" i="3"/>
  <c r="BI122" i="3"/>
  <c r="BH122" i="3"/>
  <c r="BG122" i="3"/>
  <c r="DH122" i="3" s="1"/>
  <c r="BM121" i="3"/>
  <c r="BL121" i="3"/>
  <c r="BK121" i="3"/>
  <c r="BJ121" i="3"/>
  <c r="DC121" i="3" s="1"/>
  <c r="BI121" i="3"/>
  <c r="BH121" i="3"/>
  <c r="BG121" i="3"/>
  <c r="BM120" i="3"/>
  <c r="BL120" i="3"/>
  <c r="BK120" i="3"/>
  <c r="BJ120" i="3"/>
  <c r="BI120" i="3"/>
  <c r="DB120" i="3" s="1"/>
  <c r="BH120" i="3"/>
  <c r="BG120" i="3"/>
  <c r="BM119" i="3"/>
  <c r="BL119" i="3"/>
  <c r="BK119" i="3"/>
  <c r="BJ119" i="3"/>
  <c r="BI119" i="3"/>
  <c r="BH119" i="3"/>
  <c r="DA119" i="3" s="1"/>
  <c r="BG119" i="3"/>
  <c r="BM118" i="3"/>
  <c r="BL118" i="3"/>
  <c r="BK118" i="3"/>
  <c r="BJ118" i="3"/>
  <c r="BI118" i="3"/>
  <c r="BH118" i="3"/>
  <c r="BG118" i="3"/>
  <c r="DG118" i="3" s="1"/>
  <c r="BM117" i="3"/>
  <c r="BL117" i="3"/>
  <c r="BK117" i="3"/>
  <c r="BJ117" i="3"/>
  <c r="BI117" i="3"/>
  <c r="BH117" i="3"/>
  <c r="BG117" i="3"/>
  <c r="BM116" i="3"/>
  <c r="DF116" i="3" s="1"/>
  <c r="BL116" i="3"/>
  <c r="BK116" i="3"/>
  <c r="BJ116" i="3"/>
  <c r="BI116" i="3"/>
  <c r="BH116" i="3"/>
  <c r="BG116" i="3"/>
  <c r="BM115" i="3"/>
  <c r="BL115" i="3"/>
  <c r="DE115" i="3" s="1"/>
  <c r="BK115" i="3"/>
  <c r="BJ115" i="3"/>
  <c r="BI115" i="3"/>
  <c r="BH115" i="3"/>
  <c r="BG115" i="3"/>
  <c r="BM114" i="3"/>
  <c r="BL114" i="3"/>
  <c r="BK114" i="3"/>
  <c r="BJ114" i="3"/>
  <c r="BI114" i="3"/>
  <c r="BH114" i="3"/>
  <c r="BG114" i="3"/>
  <c r="DG114" i="3" s="1"/>
  <c r="BM113" i="3"/>
  <c r="BL113" i="3"/>
  <c r="BK113" i="3"/>
  <c r="BJ113" i="3"/>
  <c r="BI113" i="3"/>
  <c r="BH113" i="3"/>
  <c r="BG113" i="3"/>
  <c r="BM112" i="3"/>
  <c r="BL112" i="3"/>
  <c r="BK112" i="3"/>
  <c r="BJ112" i="3"/>
  <c r="BI112" i="3"/>
  <c r="DB112" i="3" s="1"/>
  <c r="BH112" i="3"/>
  <c r="BG112" i="3"/>
  <c r="BM111" i="3"/>
  <c r="BL111" i="3"/>
  <c r="BK111" i="3"/>
  <c r="BJ111" i="3"/>
  <c r="BI111" i="3"/>
  <c r="BH111" i="3"/>
  <c r="DA111" i="3" s="1"/>
  <c r="BG111" i="3"/>
  <c r="DJ111" i="3" s="1"/>
  <c r="BM110" i="3"/>
  <c r="BL110" i="3"/>
  <c r="BK110" i="3"/>
  <c r="BJ110" i="3"/>
  <c r="BI110" i="3"/>
  <c r="BH110" i="3"/>
  <c r="BG110" i="3"/>
  <c r="BR110" i="3" s="1"/>
  <c r="CD110" i="3" s="1"/>
  <c r="BM109" i="3"/>
  <c r="BL109" i="3"/>
  <c r="BK109" i="3"/>
  <c r="BJ109" i="3"/>
  <c r="BI109" i="3"/>
  <c r="BH109" i="3"/>
  <c r="BG109" i="3"/>
  <c r="BM108" i="3"/>
  <c r="BL108" i="3"/>
  <c r="BK108" i="3"/>
  <c r="BJ108" i="3"/>
  <c r="BI108" i="3"/>
  <c r="BH108" i="3"/>
  <c r="BG108" i="3"/>
  <c r="BM107" i="3"/>
  <c r="BL107" i="3"/>
  <c r="BK107" i="3"/>
  <c r="BJ107" i="3"/>
  <c r="BI107" i="3"/>
  <c r="BH107" i="3"/>
  <c r="BG107" i="3"/>
  <c r="DI107" i="3" s="1"/>
  <c r="BM106" i="3"/>
  <c r="BL106" i="3"/>
  <c r="BK106" i="3"/>
  <c r="BJ106" i="3"/>
  <c r="BI106" i="3"/>
  <c r="BH106" i="3"/>
  <c r="BG106" i="3"/>
  <c r="BM105" i="3"/>
  <c r="BL105" i="3"/>
  <c r="BK105" i="3"/>
  <c r="BJ105" i="3"/>
  <c r="BI105" i="3"/>
  <c r="BH105" i="3"/>
  <c r="BG105" i="3"/>
  <c r="BM104" i="3"/>
  <c r="BL104" i="3"/>
  <c r="BK104" i="3"/>
  <c r="BJ104" i="3"/>
  <c r="BI104" i="3"/>
  <c r="BH104" i="3"/>
  <c r="BG104" i="3"/>
  <c r="BM103" i="3"/>
  <c r="BL103" i="3"/>
  <c r="BK103" i="3"/>
  <c r="BJ103" i="3"/>
  <c r="BI103" i="3"/>
  <c r="BH103" i="3"/>
  <c r="BG103" i="3"/>
  <c r="BM102" i="3"/>
  <c r="BL102" i="3"/>
  <c r="BK102" i="3"/>
  <c r="BJ102" i="3"/>
  <c r="BI102" i="3"/>
  <c r="BH102" i="3"/>
  <c r="BG102" i="3"/>
  <c r="BM101" i="3"/>
  <c r="BL101" i="3"/>
  <c r="BK101" i="3"/>
  <c r="BJ101" i="3"/>
  <c r="BI101" i="3"/>
  <c r="BH101" i="3"/>
  <c r="BG101" i="3"/>
  <c r="BM100" i="3"/>
  <c r="BL100" i="3"/>
  <c r="BK100" i="3"/>
  <c r="BJ100" i="3"/>
  <c r="BI100" i="3"/>
  <c r="BH100" i="3"/>
  <c r="BG100" i="3"/>
  <c r="BM99" i="3"/>
  <c r="BL99" i="3"/>
  <c r="BK99" i="3"/>
  <c r="BJ99" i="3"/>
  <c r="BI99" i="3"/>
  <c r="BH99" i="3"/>
  <c r="BG99" i="3"/>
  <c r="DG99" i="3" s="1"/>
  <c r="BM98" i="3"/>
  <c r="BL98" i="3"/>
  <c r="BK98" i="3"/>
  <c r="BJ98" i="3"/>
  <c r="BI98" i="3"/>
  <c r="BH98" i="3"/>
  <c r="BG98" i="3"/>
  <c r="BM97" i="3"/>
  <c r="BL97" i="3"/>
  <c r="BK97" i="3"/>
  <c r="BJ97" i="3"/>
  <c r="BI97" i="3"/>
  <c r="BH97" i="3"/>
  <c r="BG97" i="3"/>
  <c r="BM96" i="3"/>
  <c r="BL96" i="3"/>
  <c r="BK96" i="3"/>
  <c r="BJ96" i="3"/>
  <c r="BI96" i="3"/>
  <c r="BH96" i="3"/>
  <c r="BG96" i="3"/>
  <c r="BM95" i="3"/>
  <c r="BL95" i="3"/>
  <c r="BK95" i="3"/>
  <c r="BJ95" i="3"/>
  <c r="BI95" i="3"/>
  <c r="BH95" i="3"/>
  <c r="BG95" i="3"/>
  <c r="BM94" i="3"/>
  <c r="BL94" i="3"/>
  <c r="BK94" i="3"/>
  <c r="BJ94" i="3"/>
  <c r="BI94" i="3"/>
  <c r="BH94" i="3"/>
  <c r="BG94" i="3"/>
  <c r="BM93" i="3"/>
  <c r="BL93" i="3"/>
  <c r="BK93" i="3"/>
  <c r="BJ93" i="3"/>
  <c r="BI93" i="3"/>
  <c r="BH93" i="3"/>
  <c r="BG93" i="3"/>
  <c r="BM92" i="3"/>
  <c r="BL92" i="3"/>
  <c r="BK92" i="3"/>
  <c r="BJ92" i="3"/>
  <c r="BI92" i="3"/>
  <c r="BH92" i="3"/>
  <c r="BG92" i="3"/>
  <c r="BM91" i="3"/>
  <c r="BL91" i="3"/>
  <c r="BK91" i="3"/>
  <c r="BJ91" i="3"/>
  <c r="BI91" i="3"/>
  <c r="BH91" i="3"/>
  <c r="BG91" i="3"/>
  <c r="DJ91" i="3" s="1"/>
  <c r="BM90" i="3"/>
  <c r="BL90" i="3"/>
  <c r="BK90" i="3"/>
  <c r="BJ90" i="3"/>
  <c r="BI90" i="3"/>
  <c r="BH90" i="3"/>
  <c r="BG90" i="3"/>
  <c r="BM89" i="3"/>
  <c r="BL89" i="3"/>
  <c r="BK89" i="3"/>
  <c r="BJ89" i="3"/>
  <c r="BI89" i="3"/>
  <c r="BH89" i="3"/>
  <c r="BG89" i="3"/>
  <c r="BM88" i="3"/>
  <c r="BL88" i="3"/>
  <c r="BK88" i="3"/>
  <c r="BJ88" i="3"/>
  <c r="BI88" i="3"/>
  <c r="BH88" i="3"/>
  <c r="BG88" i="3"/>
  <c r="BM87" i="3"/>
  <c r="BL87" i="3"/>
  <c r="BK87" i="3"/>
  <c r="BJ87" i="3"/>
  <c r="BI87" i="3"/>
  <c r="BH87" i="3"/>
  <c r="BG87" i="3"/>
  <c r="BM86" i="3"/>
  <c r="BL86" i="3"/>
  <c r="BK86" i="3"/>
  <c r="BJ86" i="3"/>
  <c r="BI86" i="3"/>
  <c r="BH86" i="3"/>
  <c r="BG86" i="3"/>
  <c r="BM85" i="3"/>
  <c r="BL85" i="3"/>
  <c r="BK85" i="3"/>
  <c r="BJ85" i="3"/>
  <c r="BI85" i="3"/>
  <c r="BH85" i="3"/>
  <c r="BG85" i="3"/>
  <c r="BM84" i="3"/>
  <c r="BL84" i="3"/>
  <c r="BK84" i="3"/>
  <c r="BJ84" i="3"/>
  <c r="BI84" i="3"/>
  <c r="BH84" i="3"/>
  <c r="BG84" i="3"/>
  <c r="BM83" i="3"/>
  <c r="BL83" i="3"/>
  <c r="BK83" i="3"/>
  <c r="BJ83" i="3"/>
  <c r="BI83" i="3"/>
  <c r="BH83" i="3"/>
  <c r="BG83" i="3"/>
  <c r="BM82" i="3"/>
  <c r="BL82" i="3"/>
  <c r="BK82" i="3"/>
  <c r="BJ82" i="3"/>
  <c r="BI82" i="3"/>
  <c r="BH82" i="3"/>
  <c r="BG82" i="3"/>
  <c r="BM81" i="3"/>
  <c r="BL81" i="3"/>
  <c r="BK81" i="3"/>
  <c r="BJ81" i="3"/>
  <c r="BI81" i="3"/>
  <c r="BH81" i="3"/>
  <c r="BG81" i="3"/>
  <c r="BM80" i="3"/>
  <c r="BL80" i="3"/>
  <c r="BK80" i="3"/>
  <c r="BJ80" i="3"/>
  <c r="BI80" i="3"/>
  <c r="BH80" i="3"/>
  <c r="BG80" i="3"/>
  <c r="BM79" i="3"/>
  <c r="BL79" i="3"/>
  <c r="BK79" i="3"/>
  <c r="BJ79" i="3"/>
  <c r="BI79" i="3"/>
  <c r="BH79" i="3"/>
  <c r="BG79" i="3"/>
  <c r="BM78" i="3"/>
  <c r="BL78" i="3"/>
  <c r="BK78" i="3"/>
  <c r="BJ78" i="3"/>
  <c r="BI78" i="3"/>
  <c r="BH78" i="3"/>
  <c r="BG78" i="3"/>
  <c r="BM54" i="3"/>
  <c r="BL54" i="3"/>
  <c r="BK54" i="3"/>
  <c r="BJ54" i="3"/>
  <c r="BI54" i="3"/>
  <c r="BH54" i="3"/>
  <c r="BG54" i="3"/>
  <c r="BM53" i="3"/>
  <c r="BL53" i="3"/>
  <c r="BK53" i="3"/>
  <c r="BJ53" i="3"/>
  <c r="BI53" i="3"/>
  <c r="BH53" i="3"/>
  <c r="BG53" i="3"/>
  <c r="BR53" i="3" s="1"/>
  <c r="BM52" i="3"/>
  <c r="BL52" i="3"/>
  <c r="BK52" i="3"/>
  <c r="BJ52" i="3"/>
  <c r="BI52" i="3"/>
  <c r="BH52" i="3"/>
  <c r="BG52" i="3"/>
  <c r="BR52" i="3" s="1"/>
  <c r="BM51" i="3"/>
  <c r="BL51" i="3"/>
  <c r="BK51" i="3"/>
  <c r="BJ51" i="3"/>
  <c r="BI51" i="3"/>
  <c r="BH51" i="3"/>
  <c r="BG51" i="3"/>
  <c r="BM50" i="3"/>
  <c r="BL50" i="3"/>
  <c r="BK50" i="3"/>
  <c r="BJ50" i="3"/>
  <c r="BI50" i="3"/>
  <c r="BH50" i="3"/>
  <c r="BG50" i="3"/>
  <c r="BM49" i="3"/>
  <c r="BL49" i="3"/>
  <c r="BK49" i="3"/>
  <c r="BJ49" i="3"/>
  <c r="BI49" i="3"/>
  <c r="BH49" i="3"/>
  <c r="BG49" i="3"/>
  <c r="BM48" i="3"/>
  <c r="BL48" i="3"/>
  <c r="BK48" i="3"/>
  <c r="BJ48" i="3"/>
  <c r="BI48" i="3"/>
  <c r="BH48" i="3"/>
  <c r="BG48" i="3"/>
  <c r="BR48" i="3" s="1"/>
  <c r="BM47" i="3"/>
  <c r="BL47" i="3"/>
  <c r="BK47" i="3"/>
  <c r="BJ47" i="3"/>
  <c r="BI47" i="3"/>
  <c r="BH47" i="3"/>
  <c r="BG47" i="3"/>
  <c r="BM46" i="3"/>
  <c r="BL46" i="3"/>
  <c r="BK46" i="3"/>
  <c r="BJ46" i="3"/>
  <c r="BI46" i="3"/>
  <c r="BH46" i="3"/>
  <c r="BG46" i="3"/>
  <c r="BM45" i="3"/>
  <c r="BL45" i="3"/>
  <c r="BK45" i="3"/>
  <c r="BJ45" i="3"/>
  <c r="BI45" i="3"/>
  <c r="BH45" i="3"/>
  <c r="BG45" i="3"/>
  <c r="BR45" i="3" s="1"/>
  <c r="BM44" i="3"/>
  <c r="BL44" i="3"/>
  <c r="BK44" i="3"/>
  <c r="BJ44" i="3"/>
  <c r="BI44" i="3"/>
  <c r="BH44" i="3"/>
  <c r="BG44" i="3"/>
  <c r="BR44" i="3" s="1"/>
  <c r="BM43" i="3"/>
  <c r="BL43" i="3"/>
  <c r="BK43" i="3"/>
  <c r="BJ43" i="3"/>
  <c r="BI43" i="3"/>
  <c r="BH43" i="3"/>
  <c r="BG43" i="3"/>
  <c r="BM42" i="3"/>
  <c r="BL42" i="3"/>
  <c r="BK42" i="3"/>
  <c r="BJ42" i="3"/>
  <c r="BI42" i="3"/>
  <c r="BH42" i="3"/>
  <c r="BG42" i="3"/>
  <c r="BM41" i="3"/>
  <c r="BL41" i="3"/>
  <c r="BK41" i="3"/>
  <c r="BJ41" i="3"/>
  <c r="BI41" i="3"/>
  <c r="BH41" i="3"/>
  <c r="BG41" i="3"/>
  <c r="BM40" i="3"/>
  <c r="BL40" i="3"/>
  <c r="BK40" i="3"/>
  <c r="BJ40" i="3"/>
  <c r="BI40" i="3"/>
  <c r="BH40" i="3"/>
  <c r="BG40" i="3"/>
  <c r="BR40" i="3" s="1"/>
  <c r="BM39" i="3"/>
  <c r="BL39" i="3"/>
  <c r="BK39" i="3"/>
  <c r="BJ39" i="3"/>
  <c r="BI39" i="3"/>
  <c r="BH39" i="3"/>
  <c r="BG39" i="3"/>
  <c r="BM38" i="3"/>
  <c r="BL38" i="3"/>
  <c r="BK38" i="3"/>
  <c r="BJ38" i="3"/>
  <c r="BI38" i="3"/>
  <c r="BH38" i="3"/>
  <c r="BG38" i="3"/>
  <c r="BM37" i="3"/>
  <c r="BL37" i="3"/>
  <c r="BK37" i="3"/>
  <c r="BJ37" i="3"/>
  <c r="BI37" i="3"/>
  <c r="BH37" i="3"/>
  <c r="BG37" i="3"/>
  <c r="BR37" i="3" s="1"/>
  <c r="BM36" i="3"/>
  <c r="BL36" i="3"/>
  <c r="BK36" i="3"/>
  <c r="BJ36" i="3"/>
  <c r="BI36" i="3"/>
  <c r="BH36" i="3"/>
  <c r="BG36" i="3"/>
  <c r="BM35" i="3"/>
  <c r="BL35" i="3"/>
  <c r="BK35" i="3"/>
  <c r="BJ35" i="3"/>
  <c r="BI35" i="3"/>
  <c r="BH35" i="3"/>
  <c r="BG35" i="3"/>
  <c r="BM34" i="3"/>
  <c r="BL34" i="3"/>
  <c r="BK34" i="3"/>
  <c r="BJ34" i="3"/>
  <c r="BI34" i="3"/>
  <c r="BH34" i="3"/>
  <c r="BG34" i="3"/>
  <c r="BM33" i="3"/>
  <c r="BL33" i="3"/>
  <c r="BK33" i="3"/>
  <c r="BJ33" i="3"/>
  <c r="BI33" i="3"/>
  <c r="BH33" i="3"/>
  <c r="BG33" i="3"/>
  <c r="BM32" i="3"/>
  <c r="BL32" i="3"/>
  <c r="BK32" i="3"/>
  <c r="BJ32" i="3"/>
  <c r="BI32" i="3"/>
  <c r="BH32" i="3"/>
  <c r="BG32" i="3"/>
  <c r="BM31" i="3"/>
  <c r="BL31" i="3"/>
  <c r="BK31" i="3"/>
  <c r="BJ31" i="3"/>
  <c r="BI31" i="3"/>
  <c r="BH31" i="3"/>
  <c r="BG31" i="3"/>
  <c r="BM30" i="3"/>
  <c r="BL30" i="3"/>
  <c r="BK30" i="3"/>
  <c r="BJ30" i="3"/>
  <c r="BI30" i="3"/>
  <c r="BH30" i="3"/>
  <c r="BG30" i="3"/>
  <c r="BR30" i="3" s="1"/>
  <c r="BM29" i="3"/>
  <c r="BL29" i="3"/>
  <c r="BK29" i="3"/>
  <c r="BJ29" i="3"/>
  <c r="BI29" i="3"/>
  <c r="BH29" i="3"/>
  <c r="BG29" i="3"/>
  <c r="BM28" i="3"/>
  <c r="BL28" i="3"/>
  <c r="BK28" i="3"/>
  <c r="BJ28" i="3"/>
  <c r="BI28" i="3"/>
  <c r="BH28" i="3"/>
  <c r="BG28" i="3"/>
  <c r="BM27" i="3"/>
  <c r="BL27" i="3"/>
  <c r="BK27" i="3"/>
  <c r="BJ27" i="3"/>
  <c r="BI27" i="3"/>
  <c r="BH27" i="3"/>
  <c r="BG27" i="3"/>
  <c r="BM26" i="3"/>
  <c r="BL26" i="3"/>
  <c r="BK26" i="3"/>
  <c r="BJ26" i="3"/>
  <c r="BI26" i="3"/>
  <c r="BH26" i="3"/>
  <c r="BG26" i="3"/>
  <c r="BM25" i="3"/>
  <c r="BL25" i="3"/>
  <c r="BK25" i="3"/>
  <c r="BJ25" i="3"/>
  <c r="BI25" i="3"/>
  <c r="BH25" i="3"/>
  <c r="BG25" i="3"/>
  <c r="BM24" i="3"/>
  <c r="BL24" i="3"/>
  <c r="BK24" i="3"/>
  <c r="BJ24" i="3"/>
  <c r="BI24" i="3"/>
  <c r="BH24" i="3"/>
  <c r="BG24" i="3"/>
  <c r="BM23" i="3"/>
  <c r="BL23" i="3"/>
  <c r="BK23" i="3"/>
  <c r="BJ23" i="3"/>
  <c r="BI23" i="3"/>
  <c r="BH23" i="3"/>
  <c r="BG23" i="3"/>
  <c r="BR23" i="3" s="1"/>
  <c r="BM22" i="3"/>
  <c r="BL22" i="3"/>
  <c r="BK22" i="3"/>
  <c r="BJ22" i="3"/>
  <c r="BI22" i="3"/>
  <c r="BH22" i="3"/>
  <c r="BG22" i="3"/>
  <c r="BM21" i="3"/>
  <c r="BL21" i="3"/>
  <c r="BK21" i="3"/>
  <c r="BJ21" i="3"/>
  <c r="BI21" i="3"/>
  <c r="BH21" i="3"/>
  <c r="BG21" i="3"/>
  <c r="BR21" i="3" s="1"/>
  <c r="BM20" i="3"/>
  <c r="BL20" i="3"/>
  <c r="BK20" i="3"/>
  <c r="BJ20" i="3"/>
  <c r="BI20" i="3"/>
  <c r="BH20" i="3"/>
  <c r="BG20" i="3"/>
  <c r="BM19" i="3"/>
  <c r="BL19" i="3"/>
  <c r="BK19" i="3"/>
  <c r="BJ19" i="3"/>
  <c r="BI19" i="3"/>
  <c r="BH19" i="3"/>
  <c r="BG19" i="3"/>
  <c r="BM18" i="3"/>
  <c r="BL18" i="3"/>
  <c r="BK18" i="3"/>
  <c r="BJ18" i="3"/>
  <c r="BI18" i="3"/>
  <c r="BH18" i="3"/>
  <c r="BG18" i="3"/>
  <c r="BM17" i="3"/>
  <c r="BL17" i="3"/>
  <c r="BK17" i="3"/>
  <c r="BJ17" i="3"/>
  <c r="BI17" i="3"/>
  <c r="BH17" i="3"/>
  <c r="BG17" i="3"/>
  <c r="BM16" i="3"/>
  <c r="BL16" i="3"/>
  <c r="BK16" i="3"/>
  <c r="BJ16" i="3"/>
  <c r="BI16" i="3"/>
  <c r="BH16" i="3"/>
  <c r="BG16" i="3"/>
  <c r="BM15" i="3"/>
  <c r="BL15" i="3"/>
  <c r="BK15" i="3"/>
  <c r="BJ15" i="3"/>
  <c r="BI15" i="3"/>
  <c r="BH15" i="3"/>
  <c r="BG15" i="3"/>
  <c r="BR15" i="3" s="1"/>
  <c r="BM14" i="3"/>
  <c r="BL14" i="3"/>
  <c r="BK14" i="3"/>
  <c r="BJ14" i="3"/>
  <c r="BI14" i="3"/>
  <c r="BH14" i="3"/>
  <c r="BG14" i="3"/>
  <c r="BM13" i="3"/>
  <c r="BL13" i="3"/>
  <c r="BK13" i="3"/>
  <c r="BJ13" i="3"/>
  <c r="BI13" i="3"/>
  <c r="BH13" i="3"/>
  <c r="BG13" i="3"/>
  <c r="BR13" i="3" s="1"/>
  <c r="BM12" i="3"/>
  <c r="BL12" i="3"/>
  <c r="BK12" i="3"/>
  <c r="BJ12" i="3"/>
  <c r="BI12" i="3"/>
  <c r="BH12" i="3"/>
  <c r="BG12" i="3"/>
  <c r="BM11" i="3"/>
  <c r="BL11" i="3"/>
  <c r="BK11" i="3"/>
  <c r="BJ11" i="3"/>
  <c r="BI11" i="3"/>
  <c r="BH11" i="3"/>
  <c r="BG11" i="3"/>
  <c r="BM10" i="3"/>
  <c r="BL10" i="3"/>
  <c r="BK10" i="3"/>
  <c r="BJ10" i="3"/>
  <c r="BI10" i="3"/>
  <c r="BH10" i="3"/>
  <c r="BG10" i="3"/>
  <c r="BM9" i="3"/>
  <c r="BL9" i="3"/>
  <c r="BK9" i="3"/>
  <c r="BJ9" i="3"/>
  <c r="BI9" i="3"/>
  <c r="BH9" i="3"/>
  <c r="BG9" i="3"/>
  <c r="BM8" i="3"/>
  <c r="BL8" i="3"/>
  <c r="BK8" i="3"/>
  <c r="BJ8" i="3"/>
  <c r="BI8" i="3"/>
  <c r="BH8" i="3"/>
  <c r="BG8" i="3"/>
  <c r="BM7" i="3"/>
  <c r="BL7" i="3"/>
  <c r="BK7" i="3"/>
  <c r="BJ7" i="3"/>
  <c r="BI7" i="3"/>
  <c r="BH7" i="3"/>
  <c r="BG7" i="3"/>
  <c r="BR7" i="3" s="1"/>
  <c r="BM6" i="3"/>
  <c r="BL6" i="3"/>
  <c r="BK6" i="3"/>
  <c r="BJ6" i="3"/>
  <c r="BI6" i="3"/>
  <c r="BH6" i="3"/>
  <c r="BG6" i="3"/>
  <c r="BM5" i="3"/>
  <c r="BL5" i="3"/>
  <c r="BK5" i="3"/>
  <c r="BJ5" i="3"/>
  <c r="BI5" i="3"/>
  <c r="BH5" i="3"/>
  <c r="BG5" i="3"/>
  <c r="BR5" i="3" s="1"/>
  <c r="BM4" i="3"/>
  <c r="BL4" i="3"/>
  <c r="BK4" i="3"/>
  <c r="BJ4" i="3"/>
  <c r="BI4" i="3"/>
  <c r="BH4" i="3"/>
  <c r="BG4" i="3"/>
  <c r="BM3" i="3"/>
  <c r="BL3" i="3"/>
  <c r="BK3" i="3"/>
  <c r="BJ3" i="3"/>
  <c r="BI3" i="3"/>
  <c r="BH3" i="3"/>
  <c r="BG3" i="3"/>
  <c r="BR3" i="3" s="1"/>
  <c r="J30" i="3"/>
  <c r="I30" i="3"/>
  <c r="H30" i="3"/>
  <c r="G30" i="3"/>
  <c r="Q30" i="3" s="1"/>
  <c r="F30" i="3"/>
  <c r="P30" i="3" s="1"/>
  <c r="E30" i="3"/>
  <c r="D30" i="3"/>
  <c r="X30" i="3" s="1"/>
  <c r="J29" i="3"/>
  <c r="I29" i="3"/>
  <c r="H29" i="3"/>
  <c r="G29" i="3"/>
  <c r="Q29" i="3" s="1"/>
  <c r="F29" i="3"/>
  <c r="E29" i="3"/>
  <c r="D29" i="3"/>
  <c r="X29" i="3" s="1"/>
  <c r="J28" i="3"/>
  <c r="I28" i="3"/>
  <c r="H28" i="3"/>
  <c r="G28" i="3"/>
  <c r="F28" i="3"/>
  <c r="E28" i="3"/>
  <c r="D28" i="3"/>
  <c r="X28" i="3" s="1"/>
  <c r="J27" i="3"/>
  <c r="I27" i="3"/>
  <c r="H27" i="3"/>
  <c r="G27" i="3"/>
  <c r="F27" i="3"/>
  <c r="E27" i="3"/>
  <c r="D27" i="3"/>
  <c r="X27" i="3" s="1"/>
  <c r="J26" i="3"/>
  <c r="I26" i="3"/>
  <c r="H26" i="3"/>
  <c r="G26" i="3"/>
  <c r="F26" i="3"/>
  <c r="P26" i="3" s="1"/>
  <c r="E26" i="3"/>
  <c r="O26" i="3" s="1"/>
  <c r="D26" i="3"/>
  <c r="X26" i="3" s="1"/>
  <c r="J25" i="3"/>
  <c r="I25" i="3"/>
  <c r="H25" i="3"/>
  <c r="G25" i="3"/>
  <c r="F25" i="3"/>
  <c r="E25" i="3"/>
  <c r="O25" i="3" s="1"/>
  <c r="D25" i="3"/>
  <c r="X25" i="3" s="1"/>
  <c r="J24" i="3"/>
  <c r="I24" i="3"/>
  <c r="H24" i="3"/>
  <c r="G24" i="3"/>
  <c r="F24" i="3"/>
  <c r="E24" i="3"/>
  <c r="D24" i="3"/>
  <c r="V24" i="3" s="1"/>
  <c r="J23" i="3"/>
  <c r="I23" i="3"/>
  <c r="H23" i="3"/>
  <c r="G23" i="3"/>
  <c r="F23" i="3"/>
  <c r="E23" i="3"/>
  <c r="D23" i="3"/>
  <c r="W23" i="3" s="1"/>
  <c r="J22" i="3"/>
  <c r="I22" i="3"/>
  <c r="H22" i="3"/>
  <c r="G22" i="3"/>
  <c r="F22" i="3"/>
  <c r="E22" i="3"/>
  <c r="D22" i="3"/>
  <c r="X22" i="3" s="1"/>
  <c r="J21" i="3"/>
  <c r="T21" i="3" s="1"/>
  <c r="I21" i="3"/>
  <c r="S21" i="3" s="1"/>
  <c r="H21" i="3"/>
  <c r="G21" i="3"/>
  <c r="F21" i="3"/>
  <c r="E21" i="3"/>
  <c r="D21" i="3"/>
  <c r="X21" i="3" s="1"/>
  <c r="U20" i="3"/>
  <c r="J20" i="3"/>
  <c r="I20" i="3"/>
  <c r="H20" i="3"/>
  <c r="G20" i="3"/>
  <c r="F20" i="3"/>
  <c r="E20" i="3"/>
  <c r="D20" i="3"/>
  <c r="X20" i="3" s="1"/>
  <c r="J19" i="3"/>
  <c r="T19" i="3" s="1"/>
  <c r="I19" i="3"/>
  <c r="H19" i="3"/>
  <c r="R19" i="3" s="1"/>
  <c r="G19" i="3"/>
  <c r="F19" i="3"/>
  <c r="P19" i="3" s="1"/>
  <c r="E19" i="3"/>
  <c r="D19" i="3"/>
  <c r="X19" i="3" s="1"/>
  <c r="J18" i="3"/>
  <c r="T18" i="3" s="1"/>
  <c r="I18" i="3"/>
  <c r="S18" i="3" s="1"/>
  <c r="H18" i="3"/>
  <c r="R18" i="3" s="1"/>
  <c r="G18" i="3"/>
  <c r="F18" i="3"/>
  <c r="E18" i="3"/>
  <c r="D18" i="3"/>
  <c r="X18" i="3" s="1"/>
  <c r="J17" i="3"/>
  <c r="I17" i="3"/>
  <c r="S17" i="3" s="1"/>
  <c r="H17" i="3"/>
  <c r="G17" i="3"/>
  <c r="F17" i="3"/>
  <c r="E17" i="3"/>
  <c r="D17" i="3"/>
  <c r="U17" i="3" s="1"/>
  <c r="J16" i="3"/>
  <c r="T16" i="3" s="1"/>
  <c r="I16" i="3"/>
  <c r="S16" i="3" s="1"/>
  <c r="H16" i="3"/>
  <c r="R16" i="3" s="1"/>
  <c r="G16" i="3"/>
  <c r="Q16" i="3" s="1"/>
  <c r="F16" i="3"/>
  <c r="E16" i="3"/>
  <c r="D16" i="3"/>
  <c r="V16" i="3" s="1"/>
  <c r="J15" i="3"/>
  <c r="T15" i="3" s="1"/>
  <c r="I15" i="3"/>
  <c r="S15" i="3" s="1"/>
  <c r="H15" i="3"/>
  <c r="R15" i="3" s="1"/>
  <c r="G15" i="3"/>
  <c r="Q15" i="3" s="1"/>
  <c r="F15" i="3"/>
  <c r="P15" i="3" s="1"/>
  <c r="E15" i="3"/>
  <c r="O15" i="3" s="1"/>
  <c r="D15" i="3"/>
  <c r="W15" i="3" s="1"/>
  <c r="J14" i="3"/>
  <c r="I14" i="3"/>
  <c r="H14" i="3"/>
  <c r="G14" i="3"/>
  <c r="Q14" i="3" s="1"/>
  <c r="F14" i="3"/>
  <c r="P14" i="3" s="1"/>
  <c r="E14" i="3"/>
  <c r="O14" i="3" s="1"/>
  <c r="D14" i="3"/>
  <c r="X14" i="3" s="1"/>
  <c r="J13" i="3"/>
  <c r="I13" i="3"/>
  <c r="H13" i="3"/>
  <c r="G13" i="3"/>
  <c r="F13" i="3"/>
  <c r="E13" i="3"/>
  <c r="D13" i="3"/>
  <c r="X13" i="3" s="1"/>
  <c r="J12" i="3"/>
  <c r="I12" i="3"/>
  <c r="H12" i="3"/>
  <c r="G12" i="3"/>
  <c r="F12" i="3"/>
  <c r="E12" i="3"/>
  <c r="D12" i="3"/>
  <c r="X12" i="3" s="1"/>
  <c r="J11" i="3"/>
  <c r="I11" i="3"/>
  <c r="H11" i="3"/>
  <c r="G11" i="3"/>
  <c r="F11" i="3"/>
  <c r="E11" i="3"/>
  <c r="D11" i="3"/>
  <c r="X11" i="3" s="1"/>
  <c r="U10" i="3"/>
  <c r="J10" i="3"/>
  <c r="I10" i="3"/>
  <c r="H10" i="3"/>
  <c r="G10" i="3"/>
  <c r="F10" i="3"/>
  <c r="E10" i="3"/>
  <c r="D10" i="3"/>
  <c r="X10" i="3" s="1"/>
  <c r="J9" i="3"/>
  <c r="I9" i="3"/>
  <c r="H9" i="3"/>
  <c r="G9" i="3"/>
  <c r="F9" i="3"/>
  <c r="E9" i="3"/>
  <c r="O9" i="3" s="1"/>
  <c r="D9" i="3"/>
  <c r="J8" i="3"/>
  <c r="I8" i="3"/>
  <c r="H8" i="3"/>
  <c r="G8" i="3"/>
  <c r="F8" i="3"/>
  <c r="E8" i="3"/>
  <c r="D8" i="3"/>
  <c r="V8" i="3" s="1"/>
  <c r="J7" i="3"/>
  <c r="I7" i="3"/>
  <c r="H7" i="3"/>
  <c r="G7" i="3"/>
  <c r="Q7" i="3" s="1"/>
  <c r="F7" i="3"/>
  <c r="E7" i="3"/>
  <c r="D7" i="3"/>
  <c r="W7" i="3" s="1"/>
  <c r="J6" i="3"/>
  <c r="I6" i="3"/>
  <c r="H6" i="3"/>
  <c r="R6" i="3" s="1"/>
  <c r="G6" i="3"/>
  <c r="F6" i="3"/>
  <c r="E6" i="3"/>
  <c r="D6" i="3"/>
  <c r="X6" i="3" s="1"/>
  <c r="V5" i="3"/>
  <c r="J5" i="3"/>
  <c r="T5" i="3" s="1"/>
  <c r="I5" i="3"/>
  <c r="H5" i="3"/>
  <c r="G5" i="3"/>
  <c r="Q5" i="3" s="1"/>
  <c r="F5" i="3"/>
  <c r="P5" i="3" s="1"/>
  <c r="E5" i="3"/>
  <c r="O5" i="3" s="1"/>
  <c r="D5" i="3"/>
  <c r="X5" i="3" s="1"/>
  <c r="V4" i="3"/>
  <c r="J4" i="3"/>
  <c r="T4" i="3" s="1"/>
  <c r="I4" i="3"/>
  <c r="S4" i="3" s="1"/>
  <c r="H4" i="3"/>
  <c r="G4" i="3"/>
  <c r="F4" i="3"/>
  <c r="E4" i="3"/>
  <c r="D4" i="3"/>
  <c r="X4" i="3" s="1"/>
  <c r="U3" i="3"/>
  <c r="J3" i="3"/>
  <c r="T3" i="3" s="1"/>
  <c r="I3" i="3"/>
  <c r="S3" i="3" s="1"/>
  <c r="H3" i="3"/>
  <c r="G3" i="3"/>
  <c r="F3" i="3"/>
  <c r="E3" i="3"/>
  <c r="D3" i="3"/>
  <c r="X3" i="3" s="1"/>
  <c r="W2" i="3"/>
  <c r="V2" i="3"/>
  <c r="U2" i="3"/>
  <c r="J2" i="3"/>
  <c r="T2" i="3" s="1"/>
  <c r="I2" i="3"/>
  <c r="H2" i="3"/>
  <c r="R2" i="3" s="1"/>
  <c r="G2" i="3"/>
  <c r="Q2" i="3" s="1"/>
  <c r="F2" i="3"/>
  <c r="P2" i="3" s="1"/>
  <c r="E2" i="3"/>
  <c r="O2" i="3" s="1"/>
  <c r="D2" i="3"/>
  <c r="DE129" i="3"/>
  <c r="BR129" i="3"/>
  <c r="DH128" i="3"/>
  <c r="BR128" i="3"/>
  <c r="BR127" i="3"/>
  <c r="DI125" i="3"/>
  <c r="DA125" i="3"/>
  <c r="BR125" i="3"/>
  <c r="DD124" i="3"/>
  <c r="BR124" i="3"/>
  <c r="DG123" i="3"/>
  <c r="BR123" i="3"/>
  <c r="BR121" i="3"/>
  <c r="BR120" i="3"/>
  <c r="CD120" i="3" s="1"/>
  <c r="DD119" i="3"/>
  <c r="BR119" i="3"/>
  <c r="CD119" i="3" s="1"/>
  <c r="DJ117" i="3"/>
  <c r="DB117" i="3"/>
  <c r="BR117" i="3"/>
  <c r="CD117" i="3" s="1"/>
  <c r="DG116" i="3"/>
  <c r="BR116" i="3"/>
  <c r="BR115" i="3"/>
  <c r="CD115" i="3" s="1"/>
  <c r="BR113" i="3"/>
  <c r="BS113" i="3" s="1"/>
  <c r="DD111" i="3"/>
  <c r="DG109" i="3"/>
  <c r="BR109" i="3"/>
  <c r="BR108" i="3"/>
  <c r="CD108" i="3" s="1"/>
  <c r="DC108" i="3"/>
  <c r="BR106" i="3"/>
  <c r="BS106" i="3" s="1"/>
  <c r="BR105" i="3"/>
  <c r="BR104" i="3"/>
  <c r="CD104" i="3" s="1"/>
  <c r="DB104" i="3"/>
  <c r="DF103" i="3"/>
  <c r="BR103" i="3"/>
  <c r="CD103" i="3" s="1"/>
  <c r="BR102" i="3"/>
  <c r="BS102" i="3" s="1"/>
  <c r="DF101" i="3"/>
  <c r="BR101" i="3"/>
  <c r="BR100" i="3"/>
  <c r="CD100" i="3" s="1"/>
  <c r="DJ100" i="3"/>
  <c r="DB100" i="3"/>
  <c r="DI98" i="3"/>
  <c r="DA98" i="3"/>
  <c r="BR98" i="3"/>
  <c r="DD97" i="3"/>
  <c r="CH97" i="3" s="1"/>
  <c r="BR97" i="3"/>
  <c r="DH96" i="3"/>
  <c r="DI96" i="3"/>
  <c r="DE95" i="3"/>
  <c r="BR95" i="3"/>
  <c r="BR94" i="3"/>
  <c r="DC93" i="3"/>
  <c r="BR93" i="3"/>
  <c r="BR92" i="3"/>
  <c r="DE90" i="3"/>
  <c r="CI90" i="3" s="1"/>
  <c r="BR90" i="3"/>
  <c r="DI89" i="3"/>
  <c r="DA89" i="3"/>
  <c r="BR89" i="3"/>
  <c r="BS89" i="3" s="1"/>
  <c r="DD88" i="3"/>
  <c r="CH88" i="3" s="1"/>
  <c r="BR88" i="3"/>
  <c r="DA87" i="3"/>
  <c r="CE87" i="3" s="1"/>
  <c r="BR87" i="3"/>
  <c r="BR86" i="3"/>
  <c r="CD86" i="3" s="1"/>
  <c r="DH86" i="3"/>
  <c r="DF85" i="3"/>
  <c r="BY85" i="3" s="1"/>
  <c r="DC85" i="3"/>
  <c r="BR85" i="3"/>
  <c r="DH84" i="3"/>
  <c r="BR84" i="3"/>
  <c r="BR83" i="3"/>
  <c r="DJ82" i="3"/>
  <c r="DH82" i="3"/>
  <c r="DG82" i="3"/>
  <c r="DA82" i="3"/>
  <c r="DC81" i="3"/>
  <c r="CG81" i="3" s="1"/>
  <c r="DB81" i="3"/>
  <c r="CF81" i="3" s="1"/>
  <c r="BR81" i="3"/>
  <c r="DH80" i="3"/>
  <c r="BR80" i="3"/>
  <c r="DI79" i="3"/>
  <c r="DH79" i="3"/>
  <c r="BR79" i="3"/>
  <c r="BR54" i="3"/>
  <c r="BR51" i="3"/>
  <c r="BR50" i="3"/>
  <c r="BR49" i="3"/>
  <c r="BR47" i="3"/>
  <c r="BR46" i="3"/>
  <c r="BR43" i="3"/>
  <c r="BR42" i="3"/>
  <c r="BR41" i="3"/>
  <c r="BR39" i="3"/>
  <c r="BR38" i="3"/>
  <c r="BR36" i="3"/>
  <c r="BR35" i="3"/>
  <c r="BR34" i="3"/>
  <c r="BR33" i="3"/>
  <c r="BR32" i="3"/>
  <c r="BR31" i="3"/>
  <c r="BR29" i="3"/>
  <c r="BR28" i="3"/>
  <c r="BR27" i="3"/>
  <c r="BR26" i="3"/>
  <c r="BR25" i="3"/>
  <c r="BR24" i="3"/>
  <c r="BR22" i="3"/>
  <c r="BR20" i="3"/>
  <c r="BR19" i="3"/>
  <c r="BR18" i="3"/>
  <c r="BR17" i="3"/>
  <c r="BR16" i="3"/>
  <c r="BR14" i="3"/>
  <c r="BR12" i="3"/>
  <c r="BR11" i="3"/>
  <c r="BR10" i="3"/>
  <c r="BR9" i="3"/>
  <c r="BR8" i="3"/>
  <c r="BR6" i="3"/>
  <c r="BR4" i="3"/>
  <c r="BP71" i="3"/>
  <c r="DG129" i="3"/>
  <c r="DF129" i="3"/>
  <c r="DJ129" i="3"/>
  <c r="DI129" i="3"/>
  <c r="DH129" i="3"/>
  <c r="DD129" i="3"/>
  <c r="DB129" i="3"/>
  <c r="DA129" i="3"/>
  <c r="DE128" i="3"/>
  <c r="DD127" i="3"/>
  <c r="DA126" i="3"/>
  <c r="DJ125" i="3"/>
  <c r="DB125" i="3"/>
  <c r="DH125" i="3"/>
  <c r="DG125" i="3"/>
  <c r="DF125" i="3"/>
  <c r="DE125" i="3"/>
  <c r="DJ124" i="3"/>
  <c r="DI124" i="3"/>
  <c r="DA124" i="3"/>
  <c r="DH124" i="3"/>
  <c r="DG124" i="3"/>
  <c r="DE124" i="3"/>
  <c r="DI123" i="3"/>
  <c r="DH123" i="3"/>
  <c r="DF123" i="3"/>
  <c r="DD123" i="3"/>
  <c r="DC123" i="3"/>
  <c r="DJ121" i="3"/>
  <c r="DB121" i="3"/>
  <c r="DH120" i="3"/>
  <c r="DE120" i="3"/>
  <c r="DD120" i="3"/>
  <c r="DJ120" i="3"/>
  <c r="DG120" i="3"/>
  <c r="DF120" i="3"/>
  <c r="DC120" i="3"/>
  <c r="DJ119" i="3"/>
  <c r="DG119" i="3"/>
  <c r="DB119" i="3"/>
  <c r="DI119" i="3"/>
  <c r="DH119" i="3"/>
  <c r="DF119" i="3"/>
  <c r="DC119" i="3"/>
  <c r="DI118" i="3"/>
  <c r="DH117" i="3"/>
  <c r="DI117" i="3"/>
  <c r="DG117" i="3"/>
  <c r="DF117" i="3"/>
  <c r="DD117" i="3"/>
  <c r="DI116" i="3"/>
  <c r="DH116" i="3"/>
  <c r="DC116" i="3"/>
  <c r="DA116" i="3"/>
  <c r="DF115" i="3"/>
  <c r="DJ115" i="3"/>
  <c r="DI115" i="3"/>
  <c r="DH115" i="3"/>
  <c r="DG115" i="3"/>
  <c r="DB115" i="3"/>
  <c r="DD115" i="3"/>
  <c r="DD113" i="3"/>
  <c r="DD112" i="3"/>
  <c r="DI111" i="3"/>
  <c r="DH111" i="3"/>
  <c r="DG111" i="3"/>
  <c r="DF111" i="3"/>
  <c r="DC111" i="3"/>
  <c r="DJ109" i="3"/>
  <c r="DI109" i="3"/>
  <c r="DH109" i="3"/>
  <c r="DF109" i="3"/>
  <c r="DE109" i="3"/>
  <c r="DD109" i="3"/>
  <c r="DC109" i="3"/>
  <c r="DA109" i="3"/>
  <c r="DF108" i="3"/>
  <c r="DJ108" i="3"/>
  <c r="DI108" i="3"/>
  <c r="DH108" i="3"/>
  <c r="DG108" i="3"/>
  <c r="DB108" i="3"/>
  <c r="DE108" i="3"/>
  <c r="DJ107" i="3"/>
  <c r="DD106" i="3"/>
  <c r="DC105" i="3"/>
  <c r="DH105" i="3"/>
  <c r="DG105" i="3"/>
  <c r="DE105" i="3"/>
  <c r="DA105" i="3"/>
  <c r="DJ105" i="3"/>
  <c r="DJ104" i="3"/>
  <c r="DH104" i="3"/>
  <c r="DG104" i="3"/>
  <c r="DF104" i="3"/>
  <c r="DD104" i="3"/>
  <c r="DI104" i="3"/>
  <c r="DJ103" i="3"/>
  <c r="DI103" i="3"/>
  <c r="DB103" i="3"/>
  <c r="DA103" i="3"/>
  <c r="DG103" i="3"/>
  <c r="DE103" i="3"/>
  <c r="DC103" i="3"/>
  <c r="DH103" i="3"/>
  <c r="DG102" i="3"/>
  <c r="DF102" i="3"/>
  <c r="DE102" i="3"/>
  <c r="DJ101" i="3"/>
  <c r="DI101" i="3"/>
  <c r="DH101" i="3"/>
  <c r="DG101" i="3"/>
  <c r="DE101" i="3"/>
  <c r="DD101" i="3"/>
  <c r="DC101" i="3"/>
  <c r="DA101" i="3"/>
  <c r="DD100" i="3"/>
  <c r="DG100" i="3"/>
  <c r="DF100" i="3"/>
  <c r="DC100" i="3"/>
  <c r="DE100" i="3"/>
  <c r="DJ99" i="3"/>
  <c r="DF98" i="3"/>
  <c r="DJ98" i="3"/>
  <c r="DH98" i="3"/>
  <c r="DG98" i="3"/>
  <c r="DC98" i="3"/>
  <c r="DB98" i="3"/>
  <c r="BU98" i="3" s="1"/>
  <c r="DE98" i="3"/>
  <c r="DE97" i="3"/>
  <c r="BX97" i="3" s="1"/>
  <c r="DJ97" i="3"/>
  <c r="DI97" i="3"/>
  <c r="DH97" i="3"/>
  <c r="DG97" i="3"/>
  <c r="DB97" i="3"/>
  <c r="BU97" i="3" s="1"/>
  <c r="DJ96" i="3"/>
  <c r="DD96" i="3"/>
  <c r="DG95" i="3"/>
  <c r="DF95" i="3"/>
  <c r="DJ95" i="3"/>
  <c r="DI95" i="3"/>
  <c r="DH95" i="3"/>
  <c r="DC95" i="3"/>
  <c r="CG95" i="3" s="1"/>
  <c r="DB95" i="3"/>
  <c r="BU95" i="3" s="1"/>
  <c r="DA95" i="3"/>
  <c r="BT95" i="3" s="1"/>
  <c r="DI93" i="3"/>
  <c r="DH93" i="3"/>
  <c r="DG93" i="3"/>
  <c r="DA93" i="3"/>
  <c r="CE93" i="3" s="1"/>
  <c r="DJ93" i="3"/>
  <c r="DF93" i="3"/>
  <c r="BY93" i="3" s="1"/>
  <c r="DE93" i="3"/>
  <c r="BX93" i="3" s="1"/>
  <c r="DD93" i="3"/>
  <c r="BW93" i="3" s="1"/>
  <c r="DE92" i="3"/>
  <c r="BX92" i="3" s="1"/>
  <c r="DC91" i="3"/>
  <c r="DH90" i="3"/>
  <c r="DG90" i="3"/>
  <c r="DD90" i="3"/>
  <c r="CH90" i="3" s="1"/>
  <c r="DJ90" i="3"/>
  <c r="DI90" i="3"/>
  <c r="DB90" i="3"/>
  <c r="CF90" i="3" s="1"/>
  <c r="DA90" i="3"/>
  <c r="CE90" i="3" s="1"/>
  <c r="DF90" i="3"/>
  <c r="BY90" i="3" s="1"/>
  <c r="DJ89" i="3"/>
  <c r="DE89" i="3"/>
  <c r="CI89" i="3" s="1"/>
  <c r="DB89" i="3"/>
  <c r="CF89" i="3" s="1"/>
  <c r="DH89" i="3"/>
  <c r="DG89" i="3"/>
  <c r="DD89" i="3"/>
  <c r="BW89" i="3" s="1"/>
  <c r="DC89" i="3"/>
  <c r="CG89" i="3" s="1"/>
  <c r="DH88" i="3"/>
  <c r="DI88" i="3"/>
  <c r="DC88" i="3"/>
  <c r="CG88" i="3" s="1"/>
  <c r="DA88" i="3"/>
  <c r="CE88" i="3" s="1"/>
  <c r="DI87" i="3"/>
  <c r="DF87" i="3"/>
  <c r="CJ87" i="3" s="1"/>
  <c r="DE87" i="3"/>
  <c r="CI87" i="3" s="1"/>
  <c r="DI86" i="3"/>
  <c r="DF86" i="3"/>
  <c r="BY86" i="3" s="1"/>
  <c r="DA86" i="3"/>
  <c r="CE86" i="3" s="1"/>
  <c r="DJ86" i="3"/>
  <c r="DG86" i="3"/>
  <c r="DE86" i="3"/>
  <c r="CI86" i="3" s="1"/>
  <c r="DB86" i="3"/>
  <c r="CF86" i="3" s="1"/>
  <c r="DD86" i="3"/>
  <c r="CH86" i="3" s="1"/>
  <c r="DI85" i="3"/>
  <c r="DJ85" i="3"/>
  <c r="DH85" i="3"/>
  <c r="DG85" i="3"/>
  <c r="DE85" i="3"/>
  <c r="CI85" i="3" s="1"/>
  <c r="DD85" i="3"/>
  <c r="BW85" i="3" s="1"/>
  <c r="DD84" i="3"/>
  <c r="BW84" i="3" s="1"/>
  <c r="DB82" i="3"/>
  <c r="DJ81" i="3"/>
  <c r="DG81" i="3"/>
  <c r="DE81" i="3"/>
  <c r="BX81" i="3" s="1"/>
  <c r="DI81" i="3"/>
  <c r="DH81" i="3"/>
  <c r="DD81" i="3"/>
  <c r="CH81" i="3" s="1"/>
  <c r="DA81" i="3"/>
  <c r="BT81" i="3" s="1"/>
  <c r="DB80" i="3"/>
  <c r="CF80" i="3" s="1"/>
  <c r="DJ79" i="3"/>
  <c r="DB79" i="3"/>
  <c r="BU79" i="3" s="1"/>
  <c r="DG79" i="3"/>
  <c r="BA4" i="3"/>
  <c r="BA5" i="3" s="1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G30" i="2"/>
  <c r="CF30" i="2"/>
  <c r="CE30" i="2"/>
  <c r="CD30" i="2"/>
  <c r="CC30" i="2"/>
  <c r="CB30" i="2"/>
  <c r="CA30" i="2"/>
  <c r="BZ30" i="2"/>
  <c r="BY30" i="2"/>
  <c r="BX30" i="2"/>
  <c r="CG29" i="2"/>
  <c r="CF29" i="2"/>
  <c r="CE29" i="2"/>
  <c r="CD29" i="2"/>
  <c r="CC29" i="2"/>
  <c r="CB29" i="2"/>
  <c r="CA29" i="2"/>
  <c r="BZ29" i="2"/>
  <c r="BY29" i="2"/>
  <c r="BX29" i="2"/>
  <c r="CG28" i="2"/>
  <c r="CF28" i="2"/>
  <c r="CE28" i="2"/>
  <c r="CD28" i="2"/>
  <c r="CC28" i="2"/>
  <c r="CB28" i="2"/>
  <c r="CA28" i="2"/>
  <c r="BZ28" i="2"/>
  <c r="BY28" i="2"/>
  <c r="BX28" i="2"/>
  <c r="CG27" i="2"/>
  <c r="CF27" i="2"/>
  <c r="CE27" i="2"/>
  <c r="CD27" i="2"/>
  <c r="CC27" i="2"/>
  <c r="CB27" i="2"/>
  <c r="CA27" i="2"/>
  <c r="BZ27" i="2"/>
  <c r="BY27" i="2"/>
  <c r="BX27" i="2"/>
  <c r="CG26" i="2"/>
  <c r="CF26" i="2"/>
  <c r="CE26" i="2"/>
  <c r="CD26" i="2"/>
  <c r="CC26" i="2"/>
  <c r="CB26" i="2"/>
  <c r="CA26" i="2"/>
  <c r="BZ26" i="2"/>
  <c r="BY26" i="2"/>
  <c r="BX26" i="2"/>
  <c r="CG25" i="2"/>
  <c r="CF25" i="2"/>
  <c r="CE25" i="2"/>
  <c r="CD25" i="2"/>
  <c r="CC25" i="2"/>
  <c r="CB25" i="2"/>
  <c r="CA25" i="2"/>
  <c r="BZ25" i="2"/>
  <c r="BY25" i="2"/>
  <c r="BX25" i="2"/>
  <c r="CG24" i="2"/>
  <c r="CF24" i="2"/>
  <c r="CE24" i="2"/>
  <c r="CD24" i="2"/>
  <c r="CC24" i="2"/>
  <c r="CB24" i="2"/>
  <c r="CA24" i="2"/>
  <c r="BZ24" i="2"/>
  <c r="BY24" i="2"/>
  <c r="BX24" i="2"/>
  <c r="CG23" i="2"/>
  <c r="CF23" i="2"/>
  <c r="CE23" i="2"/>
  <c r="CD23" i="2"/>
  <c r="CC23" i="2"/>
  <c r="CB23" i="2"/>
  <c r="CA23" i="2"/>
  <c r="BZ23" i="2"/>
  <c r="BY23" i="2"/>
  <c r="BX23" i="2"/>
  <c r="CG22" i="2"/>
  <c r="CF22" i="2"/>
  <c r="CE22" i="2"/>
  <c r="CD22" i="2"/>
  <c r="CC22" i="2"/>
  <c r="CB22" i="2"/>
  <c r="CA22" i="2"/>
  <c r="BZ22" i="2"/>
  <c r="BY22" i="2"/>
  <c r="BX22" i="2"/>
  <c r="CG21" i="2"/>
  <c r="CF21" i="2"/>
  <c r="CE21" i="2"/>
  <c r="CD21" i="2"/>
  <c r="CC21" i="2"/>
  <c r="CB21" i="2"/>
  <c r="CA21" i="2"/>
  <c r="BZ21" i="2"/>
  <c r="BY21" i="2"/>
  <c r="BX21" i="2"/>
  <c r="CG20" i="2"/>
  <c r="CF20" i="2"/>
  <c r="CE20" i="2"/>
  <c r="CD20" i="2"/>
  <c r="CC20" i="2"/>
  <c r="CB20" i="2"/>
  <c r="CA20" i="2"/>
  <c r="BZ20" i="2"/>
  <c r="BY20" i="2"/>
  <c r="BX20" i="2"/>
  <c r="CG19" i="2"/>
  <c r="CF19" i="2"/>
  <c r="CE19" i="2"/>
  <c r="CD19" i="2"/>
  <c r="CC19" i="2"/>
  <c r="CB19" i="2"/>
  <c r="CA19" i="2"/>
  <c r="BZ19" i="2"/>
  <c r="BY19" i="2"/>
  <c r="BX19" i="2"/>
  <c r="CG18" i="2"/>
  <c r="CF18" i="2"/>
  <c r="CE18" i="2"/>
  <c r="CD18" i="2"/>
  <c r="CC18" i="2"/>
  <c r="CB18" i="2"/>
  <c r="CA18" i="2"/>
  <c r="BZ18" i="2"/>
  <c r="BY18" i="2"/>
  <c r="BX18" i="2"/>
  <c r="CG17" i="2"/>
  <c r="CF17" i="2"/>
  <c r="CE17" i="2"/>
  <c r="CD17" i="2"/>
  <c r="CC17" i="2"/>
  <c r="CB17" i="2"/>
  <c r="CA17" i="2"/>
  <c r="BZ17" i="2"/>
  <c r="BY17" i="2"/>
  <c r="BX17" i="2"/>
  <c r="CG16" i="2"/>
  <c r="CF16" i="2"/>
  <c r="CE16" i="2"/>
  <c r="CD16" i="2"/>
  <c r="CC16" i="2"/>
  <c r="CB16" i="2"/>
  <c r="CA16" i="2"/>
  <c r="BZ16" i="2"/>
  <c r="BY16" i="2"/>
  <c r="BX16" i="2"/>
  <c r="CG15" i="2"/>
  <c r="CF15" i="2"/>
  <c r="CE15" i="2"/>
  <c r="CD15" i="2"/>
  <c r="CC15" i="2"/>
  <c r="CB15" i="2"/>
  <c r="CA15" i="2"/>
  <c r="BZ15" i="2"/>
  <c r="BY15" i="2"/>
  <c r="BX15" i="2"/>
  <c r="CG14" i="2"/>
  <c r="CF14" i="2"/>
  <c r="CE14" i="2"/>
  <c r="CD14" i="2"/>
  <c r="CC14" i="2"/>
  <c r="CB14" i="2"/>
  <c r="CA14" i="2"/>
  <c r="BZ14" i="2"/>
  <c r="BY14" i="2"/>
  <c r="BX14" i="2"/>
  <c r="CG13" i="2"/>
  <c r="CF13" i="2"/>
  <c r="CE13" i="2"/>
  <c r="CD13" i="2"/>
  <c r="CC13" i="2"/>
  <c r="CB13" i="2"/>
  <c r="CA13" i="2"/>
  <c r="BZ13" i="2"/>
  <c r="BY13" i="2"/>
  <c r="BX13" i="2"/>
  <c r="CG12" i="2"/>
  <c r="CF12" i="2"/>
  <c r="CE12" i="2"/>
  <c r="CD12" i="2"/>
  <c r="CC12" i="2"/>
  <c r="CB12" i="2"/>
  <c r="CA12" i="2"/>
  <c r="BZ12" i="2"/>
  <c r="BY12" i="2"/>
  <c r="BX12" i="2"/>
  <c r="CG11" i="2"/>
  <c r="CF11" i="2"/>
  <c r="CE11" i="2"/>
  <c r="CD11" i="2"/>
  <c r="CC11" i="2"/>
  <c r="CB11" i="2"/>
  <c r="CA11" i="2"/>
  <c r="BZ11" i="2"/>
  <c r="BY11" i="2"/>
  <c r="BX11" i="2"/>
  <c r="CG10" i="2"/>
  <c r="CF10" i="2"/>
  <c r="CE10" i="2"/>
  <c r="CD10" i="2"/>
  <c r="CC10" i="2"/>
  <c r="CB10" i="2"/>
  <c r="CA10" i="2"/>
  <c r="BZ10" i="2"/>
  <c r="BY10" i="2"/>
  <c r="BX10" i="2"/>
  <c r="CG9" i="2"/>
  <c r="CF9" i="2"/>
  <c r="CE9" i="2"/>
  <c r="CD9" i="2"/>
  <c r="CC9" i="2"/>
  <c r="CB9" i="2"/>
  <c r="CA9" i="2"/>
  <c r="BZ9" i="2"/>
  <c r="BY9" i="2"/>
  <c r="BX9" i="2"/>
  <c r="CG8" i="2"/>
  <c r="CF8" i="2"/>
  <c r="CE8" i="2"/>
  <c r="CD8" i="2"/>
  <c r="CC8" i="2"/>
  <c r="CB8" i="2"/>
  <c r="CA8" i="2"/>
  <c r="BZ8" i="2"/>
  <c r="BY8" i="2"/>
  <c r="BX8" i="2"/>
  <c r="CG7" i="2"/>
  <c r="CF7" i="2"/>
  <c r="CE7" i="2"/>
  <c r="CD7" i="2"/>
  <c r="CC7" i="2"/>
  <c r="CB7" i="2"/>
  <c r="CA7" i="2"/>
  <c r="BZ7" i="2"/>
  <c r="BY7" i="2"/>
  <c r="BX7" i="2"/>
  <c r="CG6" i="2"/>
  <c r="CF6" i="2"/>
  <c r="CE6" i="2"/>
  <c r="CD6" i="2"/>
  <c r="CC6" i="2"/>
  <c r="CB6" i="2"/>
  <c r="CA6" i="2"/>
  <c r="BZ6" i="2"/>
  <c r="BY6" i="2"/>
  <c r="BX6" i="2"/>
  <c r="CG5" i="2"/>
  <c r="CF5" i="2"/>
  <c r="CE5" i="2"/>
  <c r="CD5" i="2"/>
  <c r="CC5" i="2"/>
  <c r="CB5" i="2"/>
  <c r="CA5" i="2"/>
  <c r="BZ5" i="2"/>
  <c r="BY5" i="2"/>
  <c r="BX5" i="2"/>
  <c r="CG4" i="2"/>
  <c r="CF4" i="2"/>
  <c r="CE4" i="2"/>
  <c r="CD4" i="2"/>
  <c r="CC4" i="2"/>
  <c r="CB4" i="2"/>
  <c r="CA4" i="2"/>
  <c r="BZ4" i="2"/>
  <c r="BY4" i="2"/>
  <c r="BX4" i="2"/>
  <c r="BL30" i="2"/>
  <c r="BK30" i="2"/>
  <c r="BJ30" i="2"/>
  <c r="BI30" i="2"/>
  <c r="BB30" i="2"/>
  <c r="BA30" i="2"/>
  <c r="AZ30" i="2"/>
  <c r="AY30" i="2"/>
  <c r="AX30" i="2"/>
  <c r="AW30" i="2"/>
  <c r="AV30" i="2"/>
  <c r="AU30" i="2"/>
  <c r="BE30" i="2" s="1"/>
  <c r="AT30" i="2"/>
  <c r="AS30" i="2"/>
  <c r="BC30" i="2" s="1"/>
  <c r="AR30" i="2"/>
  <c r="BH30" i="2" s="1"/>
  <c r="BD30" i="2"/>
  <c r="BW30" i="2"/>
  <c r="BW29" i="2"/>
  <c r="BV29" i="2"/>
  <c r="BU29" i="2"/>
  <c r="BT29" i="2"/>
  <c r="BS29" i="2"/>
  <c r="BK29" i="2"/>
  <c r="BC29" i="2"/>
  <c r="AX29" i="2"/>
  <c r="BH29" i="2" s="1"/>
  <c r="AW29" i="2"/>
  <c r="BG29" i="2" s="1"/>
  <c r="AV29" i="2"/>
  <c r="BF29" i="2" s="1"/>
  <c r="AU29" i="2"/>
  <c r="BE29" i="2" s="1"/>
  <c r="AT29" i="2"/>
  <c r="BD29" i="2" s="1"/>
  <c r="AS29" i="2"/>
  <c r="AR29" i="2"/>
  <c r="BJ29" i="2" s="1"/>
  <c r="AC29" i="2"/>
  <c r="AB29" i="2"/>
  <c r="AA29" i="2"/>
  <c r="Z29" i="2"/>
  <c r="Y29" i="2"/>
  <c r="X29" i="2"/>
  <c r="W29" i="2"/>
  <c r="AQ29" i="2" s="1"/>
  <c r="O29" i="2"/>
  <c r="H29" i="2"/>
  <c r="R29" i="2" s="1"/>
  <c r="G29" i="2"/>
  <c r="BR29" i="2" s="1"/>
  <c r="F29" i="2"/>
  <c r="BQ29" i="2" s="1"/>
  <c r="E29" i="2"/>
  <c r="BP29" i="2" s="1"/>
  <c r="D29" i="2"/>
  <c r="N29" i="2" s="1"/>
  <c r="C29" i="2"/>
  <c r="B29" i="2"/>
  <c r="V29" i="2" s="1"/>
  <c r="BW28" i="2"/>
  <c r="BV28" i="2"/>
  <c r="BU28" i="2"/>
  <c r="BT28" i="2"/>
  <c r="BD28" i="2"/>
  <c r="AX28" i="2"/>
  <c r="AW28" i="2"/>
  <c r="AV28" i="2"/>
  <c r="AU28" i="2"/>
  <c r="AT28" i="2"/>
  <c r="AS28" i="2"/>
  <c r="AR28" i="2"/>
  <c r="AO28" i="2"/>
  <c r="AN28" i="2"/>
  <c r="AJ28" i="2"/>
  <c r="AC28" i="2"/>
  <c r="AM28" i="2" s="1"/>
  <c r="AB28" i="2"/>
  <c r="AL28" i="2" s="1"/>
  <c r="AA28" i="2"/>
  <c r="AK28" i="2" s="1"/>
  <c r="Z28" i="2"/>
  <c r="Y28" i="2"/>
  <c r="AI28" i="2" s="1"/>
  <c r="X28" i="2"/>
  <c r="AH28" i="2" s="1"/>
  <c r="W28" i="2"/>
  <c r="AQ28" i="2" s="1"/>
  <c r="U28" i="2"/>
  <c r="T28" i="2"/>
  <c r="S28" i="2"/>
  <c r="P28" i="2"/>
  <c r="H28" i="2"/>
  <c r="BS28" i="2" s="1"/>
  <c r="G28" i="2"/>
  <c r="BR28" i="2" s="1"/>
  <c r="F28" i="2"/>
  <c r="BQ28" i="2" s="1"/>
  <c r="E28" i="2"/>
  <c r="O28" i="2" s="1"/>
  <c r="D28" i="2"/>
  <c r="C28" i="2"/>
  <c r="M28" i="2" s="1"/>
  <c r="B28" i="2"/>
  <c r="V28" i="2" s="1"/>
  <c r="BW27" i="2"/>
  <c r="BV27" i="2"/>
  <c r="BU27" i="2"/>
  <c r="BT27" i="2"/>
  <c r="BM27" i="2"/>
  <c r="BI27" i="2"/>
  <c r="BH27" i="2"/>
  <c r="BE27" i="2"/>
  <c r="AX27" i="2"/>
  <c r="AW27" i="2"/>
  <c r="BG27" i="2" s="1"/>
  <c r="AV27" i="2"/>
  <c r="BF27" i="2" s="1"/>
  <c r="AU27" i="2"/>
  <c r="AT27" i="2"/>
  <c r="BD27" i="2" s="1"/>
  <c r="AS27" i="2"/>
  <c r="BC27" i="2" s="1"/>
  <c r="AR27" i="2"/>
  <c r="BL27" i="2" s="1"/>
  <c r="AP27" i="2"/>
  <c r="AO27" i="2"/>
  <c r="AN27" i="2"/>
  <c r="AK27" i="2"/>
  <c r="AC27" i="2"/>
  <c r="AM27" i="2" s="1"/>
  <c r="AB27" i="2"/>
  <c r="AL27" i="2" s="1"/>
  <c r="AA27" i="2"/>
  <c r="Z27" i="2"/>
  <c r="AJ27" i="2" s="1"/>
  <c r="Y27" i="2"/>
  <c r="AI27" i="2" s="1"/>
  <c r="X27" i="2"/>
  <c r="AH27" i="2" s="1"/>
  <c r="W27" i="2"/>
  <c r="AQ27" i="2" s="1"/>
  <c r="U27" i="2"/>
  <c r="T27" i="2"/>
  <c r="S27" i="2"/>
  <c r="Q27" i="2"/>
  <c r="M27" i="2"/>
  <c r="H27" i="2"/>
  <c r="BS27" i="2" s="1"/>
  <c r="G27" i="2"/>
  <c r="BR27" i="2" s="1"/>
  <c r="F27" i="2"/>
  <c r="P27" i="2" s="1"/>
  <c r="E27" i="2"/>
  <c r="D27" i="2"/>
  <c r="N27" i="2" s="1"/>
  <c r="C27" i="2"/>
  <c r="B27" i="2"/>
  <c r="V27" i="2" s="1"/>
  <c r="BW26" i="2"/>
  <c r="BV26" i="2"/>
  <c r="BU26" i="2"/>
  <c r="BT26" i="2"/>
  <c r="BN26" i="2"/>
  <c r="BK26" i="2"/>
  <c r="BJ26" i="2"/>
  <c r="BI26" i="2"/>
  <c r="BH26" i="2"/>
  <c r="BF26" i="2"/>
  <c r="AX26" i="2"/>
  <c r="AW26" i="2"/>
  <c r="BG26" i="2" s="1"/>
  <c r="AV26" i="2"/>
  <c r="AU26" i="2"/>
  <c r="BE26" i="2" s="1"/>
  <c r="AT26" i="2"/>
  <c r="BD26" i="2" s="1"/>
  <c r="AS26" i="2"/>
  <c r="BC26" i="2" s="1"/>
  <c r="AR26" i="2"/>
  <c r="BL26" i="2" s="1"/>
  <c r="AP26" i="2"/>
  <c r="AO26" i="2"/>
  <c r="AN26" i="2"/>
  <c r="AL26" i="2"/>
  <c r="AH26" i="2"/>
  <c r="AC26" i="2"/>
  <c r="AM26" i="2" s="1"/>
  <c r="AB26" i="2"/>
  <c r="AA26" i="2"/>
  <c r="AK26" i="2" s="1"/>
  <c r="Z26" i="2"/>
  <c r="AJ26" i="2" s="1"/>
  <c r="Y26" i="2"/>
  <c r="AI26" i="2" s="1"/>
  <c r="X26" i="2"/>
  <c r="W26" i="2"/>
  <c r="AQ26" i="2" s="1"/>
  <c r="U26" i="2"/>
  <c r="T26" i="2"/>
  <c r="S26" i="2"/>
  <c r="R26" i="2"/>
  <c r="M26" i="2"/>
  <c r="H26" i="2"/>
  <c r="BS26" i="2" s="1"/>
  <c r="G26" i="2"/>
  <c r="Q26" i="2" s="1"/>
  <c r="F26" i="2"/>
  <c r="E26" i="2"/>
  <c r="O26" i="2" s="1"/>
  <c r="D26" i="2"/>
  <c r="N26" i="2" s="1"/>
  <c r="C26" i="2"/>
  <c r="B26" i="2"/>
  <c r="BM26" i="2" s="1"/>
  <c r="BW25" i="2"/>
  <c r="BV25" i="2"/>
  <c r="BU25" i="2"/>
  <c r="BT25" i="2"/>
  <c r="BO25" i="2"/>
  <c r="BK25" i="2"/>
  <c r="BJ25" i="2"/>
  <c r="BI25" i="2"/>
  <c r="BH25" i="2"/>
  <c r="BG25" i="2"/>
  <c r="BC25" i="2"/>
  <c r="AX25" i="2"/>
  <c r="AW25" i="2"/>
  <c r="AV25" i="2"/>
  <c r="BF25" i="2" s="1"/>
  <c r="AU25" i="2"/>
  <c r="BE25" i="2" s="1"/>
  <c r="AT25" i="2"/>
  <c r="BD25" i="2" s="1"/>
  <c r="AS25" i="2"/>
  <c r="AR25" i="2"/>
  <c r="BL25" i="2" s="1"/>
  <c r="AP25" i="2"/>
  <c r="AO25" i="2"/>
  <c r="AN25" i="2"/>
  <c r="AM25" i="2"/>
  <c r="AH25" i="2"/>
  <c r="AC25" i="2"/>
  <c r="AB25" i="2"/>
  <c r="AL25" i="2" s="1"/>
  <c r="AA25" i="2"/>
  <c r="AK25" i="2" s="1"/>
  <c r="Z25" i="2"/>
  <c r="AJ25" i="2" s="1"/>
  <c r="Y25" i="2"/>
  <c r="AI25" i="2" s="1"/>
  <c r="X25" i="2"/>
  <c r="W25" i="2"/>
  <c r="AQ25" i="2" s="1"/>
  <c r="U25" i="2"/>
  <c r="T25" i="2"/>
  <c r="S25" i="2"/>
  <c r="M25" i="2"/>
  <c r="H25" i="2"/>
  <c r="R25" i="2" s="1"/>
  <c r="G25" i="2"/>
  <c r="F25" i="2"/>
  <c r="P25" i="2" s="1"/>
  <c r="E25" i="2"/>
  <c r="O25" i="2" s="1"/>
  <c r="D25" i="2"/>
  <c r="N25" i="2" s="1"/>
  <c r="C25" i="2"/>
  <c r="BN25" i="2" s="1"/>
  <c r="B25" i="2"/>
  <c r="BM25" i="2" s="1"/>
  <c r="BW24" i="2"/>
  <c r="BV24" i="2"/>
  <c r="BU24" i="2"/>
  <c r="BT24" i="2"/>
  <c r="BP24" i="2"/>
  <c r="BK24" i="2"/>
  <c r="BJ24" i="2"/>
  <c r="BI24" i="2"/>
  <c r="BH24" i="2"/>
  <c r="AX24" i="2"/>
  <c r="AW24" i="2"/>
  <c r="BG24" i="2" s="1"/>
  <c r="AV24" i="2"/>
  <c r="BF24" i="2" s="1"/>
  <c r="AU24" i="2"/>
  <c r="BE24" i="2" s="1"/>
  <c r="AT24" i="2"/>
  <c r="BD24" i="2" s="1"/>
  <c r="AS24" i="2"/>
  <c r="BC24" i="2" s="1"/>
  <c r="AR24" i="2"/>
  <c r="BL24" i="2" s="1"/>
  <c r="AP24" i="2"/>
  <c r="AO24" i="2"/>
  <c r="AN24" i="2"/>
  <c r="AH24" i="2"/>
  <c r="AC24" i="2"/>
  <c r="AM24" i="2" s="1"/>
  <c r="AB24" i="2"/>
  <c r="AL24" i="2" s="1"/>
  <c r="AA24" i="2"/>
  <c r="AK24" i="2" s="1"/>
  <c r="Z24" i="2"/>
  <c r="AJ24" i="2" s="1"/>
  <c r="Y24" i="2"/>
  <c r="AI24" i="2" s="1"/>
  <c r="X24" i="2"/>
  <c r="W24" i="2"/>
  <c r="AQ24" i="2" s="1"/>
  <c r="U24" i="2"/>
  <c r="T24" i="2"/>
  <c r="M24" i="2"/>
  <c r="H24" i="2"/>
  <c r="G24" i="2"/>
  <c r="Q24" i="2" s="1"/>
  <c r="F24" i="2"/>
  <c r="P24" i="2" s="1"/>
  <c r="E24" i="2"/>
  <c r="O24" i="2" s="1"/>
  <c r="D24" i="2"/>
  <c r="BO24" i="2" s="1"/>
  <c r="C24" i="2"/>
  <c r="BN24" i="2" s="1"/>
  <c r="B24" i="2"/>
  <c r="S24" i="2" s="1"/>
  <c r="BW23" i="2"/>
  <c r="BV23" i="2"/>
  <c r="BU23" i="2"/>
  <c r="BT23" i="2"/>
  <c r="BQ23" i="2"/>
  <c r="BK23" i="2"/>
  <c r="BJ23" i="2"/>
  <c r="BI23" i="2"/>
  <c r="BC23" i="2"/>
  <c r="AX23" i="2"/>
  <c r="BH23" i="2" s="1"/>
  <c r="AW23" i="2"/>
  <c r="BG23" i="2" s="1"/>
  <c r="AV23" i="2"/>
  <c r="BF23" i="2" s="1"/>
  <c r="AU23" i="2"/>
  <c r="BE23" i="2" s="1"/>
  <c r="AT23" i="2"/>
  <c r="BD23" i="2" s="1"/>
  <c r="AS23" i="2"/>
  <c r="AR23" i="2"/>
  <c r="BL23" i="2" s="1"/>
  <c r="AP23" i="2"/>
  <c r="AO23" i="2"/>
  <c r="AN23" i="2"/>
  <c r="AH23" i="2"/>
  <c r="AC23" i="2"/>
  <c r="AM23" i="2" s="1"/>
  <c r="AB23" i="2"/>
  <c r="AL23" i="2" s="1"/>
  <c r="AA23" i="2"/>
  <c r="AK23" i="2" s="1"/>
  <c r="Z23" i="2"/>
  <c r="AJ23" i="2" s="1"/>
  <c r="Y23" i="2"/>
  <c r="AI23" i="2" s="1"/>
  <c r="X23" i="2"/>
  <c r="W23" i="2"/>
  <c r="AQ23" i="2" s="1"/>
  <c r="U23" i="2"/>
  <c r="M23" i="2"/>
  <c r="H23" i="2"/>
  <c r="R23" i="2" s="1"/>
  <c r="G23" i="2"/>
  <c r="Q23" i="2" s="1"/>
  <c r="F23" i="2"/>
  <c r="P23" i="2" s="1"/>
  <c r="E23" i="2"/>
  <c r="BP23" i="2" s="1"/>
  <c r="D23" i="2"/>
  <c r="BO23" i="2" s="1"/>
  <c r="C23" i="2"/>
  <c r="BN23" i="2" s="1"/>
  <c r="B23" i="2"/>
  <c r="T23" i="2" s="1"/>
  <c r="BW22" i="2"/>
  <c r="BV22" i="2"/>
  <c r="BU22" i="2"/>
  <c r="BT22" i="2"/>
  <c r="BR22" i="2"/>
  <c r="BK22" i="2"/>
  <c r="BJ22" i="2"/>
  <c r="BI22" i="2"/>
  <c r="BC22" i="2"/>
  <c r="AX22" i="2"/>
  <c r="BH22" i="2" s="1"/>
  <c r="AW22" i="2"/>
  <c r="BG22" i="2" s="1"/>
  <c r="AV22" i="2"/>
  <c r="BF22" i="2" s="1"/>
  <c r="AU22" i="2"/>
  <c r="BE22" i="2" s="1"/>
  <c r="AT22" i="2"/>
  <c r="BD22" i="2" s="1"/>
  <c r="AS22" i="2"/>
  <c r="AR22" i="2"/>
  <c r="BL22" i="2" s="1"/>
  <c r="AP22" i="2"/>
  <c r="AO22" i="2"/>
  <c r="AH22" i="2"/>
  <c r="AC22" i="2"/>
  <c r="AM22" i="2" s="1"/>
  <c r="AB22" i="2"/>
  <c r="AL22" i="2" s="1"/>
  <c r="AA22" i="2"/>
  <c r="AK22" i="2" s="1"/>
  <c r="Z22" i="2"/>
  <c r="AJ22" i="2" s="1"/>
  <c r="Y22" i="2"/>
  <c r="AI22" i="2" s="1"/>
  <c r="X22" i="2"/>
  <c r="W22" i="2"/>
  <c r="AN22" i="2" s="1"/>
  <c r="H22" i="2"/>
  <c r="G22" i="2"/>
  <c r="F22" i="2"/>
  <c r="BQ22" i="2" s="1"/>
  <c r="E22" i="2"/>
  <c r="BP22" i="2" s="1"/>
  <c r="D22" i="2"/>
  <c r="BO22" i="2" s="1"/>
  <c r="C22" i="2"/>
  <c r="BN22" i="2" s="1"/>
  <c r="B22" i="2"/>
  <c r="V22" i="2" s="1"/>
  <c r="BW21" i="2"/>
  <c r="BV21" i="2"/>
  <c r="BU21" i="2"/>
  <c r="BT21" i="2"/>
  <c r="BS21" i="2"/>
  <c r="BK21" i="2"/>
  <c r="BC21" i="2"/>
  <c r="AX21" i="2"/>
  <c r="BH21" i="2" s="1"/>
  <c r="AW21" i="2"/>
  <c r="BG21" i="2" s="1"/>
  <c r="AV21" i="2"/>
  <c r="BF21" i="2" s="1"/>
  <c r="AU21" i="2"/>
  <c r="BE21" i="2" s="1"/>
  <c r="AT21" i="2"/>
  <c r="BD21" i="2" s="1"/>
  <c r="AS21" i="2"/>
  <c r="AR21" i="2"/>
  <c r="BJ21" i="2" s="1"/>
  <c r="AQ21" i="2"/>
  <c r="AC21" i="2"/>
  <c r="AB21" i="2"/>
  <c r="AA21" i="2"/>
  <c r="Z21" i="2"/>
  <c r="Y21" i="2"/>
  <c r="X21" i="2"/>
  <c r="W21" i="2"/>
  <c r="O21" i="2"/>
  <c r="H21" i="2"/>
  <c r="R21" i="2" s="1"/>
  <c r="G21" i="2"/>
  <c r="BR21" i="2" s="1"/>
  <c r="F21" i="2"/>
  <c r="BQ21" i="2" s="1"/>
  <c r="E21" i="2"/>
  <c r="BP21" i="2" s="1"/>
  <c r="D21" i="2"/>
  <c r="N21" i="2" s="1"/>
  <c r="C21" i="2"/>
  <c r="B21" i="2"/>
  <c r="V21" i="2" s="1"/>
  <c r="BW20" i="2"/>
  <c r="BV20" i="2"/>
  <c r="BU20" i="2"/>
  <c r="BT20" i="2"/>
  <c r="BD20" i="2"/>
  <c r="AX20" i="2"/>
  <c r="AW20" i="2"/>
  <c r="BG20" i="2" s="1"/>
  <c r="AV20" i="2"/>
  <c r="AU20" i="2"/>
  <c r="AT20" i="2"/>
  <c r="AS20" i="2"/>
  <c r="AR20" i="2"/>
  <c r="AO20" i="2"/>
  <c r="AN20" i="2"/>
  <c r="AJ20" i="2"/>
  <c r="AC20" i="2"/>
  <c r="AM20" i="2" s="1"/>
  <c r="AB20" i="2"/>
  <c r="AL20" i="2" s="1"/>
  <c r="AA20" i="2"/>
  <c r="AK20" i="2" s="1"/>
  <c r="Z20" i="2"/>
  <c r="Y20" i="2"/>
  <c r="AI20" i="2" s="1"/>
  <c r="X20" i="2"/>
  <c r="AH20" i="2" s="1"/>
  <c r="W20" i="2"/>
  <c r="AQ20" i="2" s="1"/>
  <c r="U20" i="2"/>
  <c r="T20" i="2"/>
  <c r="S20" i="2"/>
  <c r="P20" i="2"/>
  <c r="H20" i="2"/>
  <c r="BS20" i="2" s="1"/>
  <c r="G20" i="2"/>
  <c r="BR20" i="2" s="1"/>
  <c r="F20" i="2"/>
  <c r="BQ20" i="2" s="1"/>
  <c r="E20" i="2"/>
  <c r="O20" i="2" s="1"/>
  <c r="D20" i="2"/>
  <c r="C20" i="2"/>
  <c r="M20" i="2" s="1"/>
  <c r="B20" i="2"/>
  <c r="V20" i="2" s="1"/>
  <c r="BW19" i="2"/>
  <c r="BV19" i="2"/>
  <c r="BU19" i="2"/>
  <c r="BT19" i="2"/>
  <c r="BM19" i="2"/>
  <c r="BE19" i="2"/>
  <c r="AX19" i="2"/>
  <c r="AW19" i="2"/>
  <c r="BG19" i="2" s="1"/>
  <c r="AV19" i="2"/>
  <c r="BF19" i="2" s="1"/>
  <c r="AU19" i="2"/>
  <c r="AT19" i="2"/>
  <c r="BD19" i="2" s="1"/>
  <c r="AS19" i="2"/>
  <c r="BC19" i="2" s="1"/>
  <c r="AR19" i="2"/>
  <c r="BL19" i="2" s="1"/>
  <c r="AP19" i="2"/>
  <c r="AO19" i="2"/>
  <c r="AN19" i="2"/>
  <c r="AK19" i="2"/>
  <c r="AC19" i="2"/>
  <c r="AM19" i="2" s="1"/>
  <c r="AB19" i="2"/>
  <c r="AL19" i="2" s="1"/>
  <c r="AA19" i="2"/>
  <c r="Z19" i="2"/>
  <c r="AJ19" i="2" s="1"/>
  <c r="Y19" i="2"/>
  <c r="AI19" i="2" s="1"/>
  <c r="X19" i="2"/>
  <c r="AH19" i="2" s="1"/>
  <c r="W19" i="2"/>
  <c r="AQ19" i="2" s="1"/>
  <c r="U19" i="2"/>
  <c r="T19" i="2"/>
  <c r="S19" i="2"/>
  <c r="Q19" i="2"/>
  <c r="M19" i="2"/>
  <c r="H19" i="2"/>
  <c r="BS19" i="2" s="1"/>
  <c r="G19" i="2"/>
  <c r="BR19" i="2" s="1"/>
  <c r="F19" i="2"/>
  <c r="P19" i="2" s="1"/>
  <c r="E19" i="2"/>
  <c r="D19" i="2"/>
  <c r="N19" i="2" s="1"/>
  <c r="C19" i="2"/>
  <c r="B19" i="2"/>
  <c r="V19" i="2" s="1"/>
  <c r="BW18" i="2"/>
  <c r="BV18" i="2"/>
  <c r="BU18" i="2"/>
  <c r="BT18" i="2"/>
  <c r="BN18" i="2"/>
  <c r="BJ18" i="2"/>
  <c r="BI18" i="2"/>
  <c r="BH18" i="2"/>
  <c r="BF18" i="2"/>
  <c r="AX18" i="2"/>
  <c r="AW18" i="2"/>
  <c r="BG18" i="2" s="1"/>
  <c r="AV18" i="2"/>
  <c r="AU18" i="2"/>
  <c r="BE18" i="2" s="1"/>
  <c r="AT18" i="2"/>
  <c r="BD18" i="2" s="1"/>
  <c r="AS18" i="2"/>
  <c r="BC18" i="2" s="1"/>
  <c r="AR18" i="2"/>
  <c r="BL18" i="2" s="1"/>
  <c r="AP18" i="2"/>
  <c r="AO18" i="2"/>
  <c r="AN18" i="2"/>
  <c r="AL18" i="2"/>
  <c r="AH18" i="2"/>
  <c r="AC18" i="2"/>
  <c r="AM18" i="2" s="1"/>
  <c r="AB18" i="2"/>
  <c r="AA18" i="2"/>
  <c r="AK18" i="2" s="1"/>
  <c r="Z18" i="2"/>
  <c r="AJ18" i="2" s="1"/>
  <c r="Y18" i="2"/>
  <c r="AI18" i="2" s="1"/>
  <c r="X18" i="2"/>
  <c r="W18" i="2"/>
  <c r="AQ18" i="2" s="1"/>
  <c r="U18" i="2"/>
  <c r="T18" i="2"/>
  <c r="S18" i="2"/>
  <c r="R18" i="2"/>
  <c r="M18" i="2"/>
  <c r="H18" i="2"/>
  <c r="BS18" i="2" s="1"/>
  <c r="G18" i="2"/>
  <c r="Q18" i="2" s="1"/>
  <c r="F18" i="2"/>
  <c r="E18" i="2"/>
  <c r="O18" i="2" s="1"/>
  <c r="D18" i="2"/>
  <c r="N18" i="2" s="1"/>
  <c r="C18" i="2"/>
  <c r="B18" i="2"/>
  <c r="BM18" i="2" s="1"/>
  <c r="BW17" i="2"/>
  <c r="BV17" i="2"/>
  <c r="BU17" i="2"/>
  <c r="BT17" i="2"/>
  <c r="BO17" i="2"/>
  <c r="BK17" i="2"/>
  <c r="BJ17" i="2"/>
  <c r="BI17" i="2"/>
  <c r="BH17" i="2"/>
  <c r="BG17" i="2"/>
  <c r="AX17" i="2"/>
  <c r="AW17" i="2"/>
  <c r="AV17" i="2"/>
  <c r="BF17" i="2" s="1"/>
  <c r="AU17" i="2"/>
  <c r="BE17" i="2" s="1"/>
  <c r="AT17" i="2"/>
  <c r="BD17" i="2" s="1"/>
  <c r="AS17" i="2"/>
  <c r="BC17" i="2" s="1"/>
  <c r="AR17" i="2"/>
  <c r="BL17" i="2" s="1"/>
  <c r="AP17" i="2"/>
  <c r="AO17" i="2"/>
  <c r="AN17" i="2"/>
  <c r="AM17" i="2"/>
  <c r="AH17" i="2"/>
  <c r="AC17" i="2"/>
  <c r="AB17" i="2"/>
  <c r="AL17" i="2" s="1"/>
  <c r="AA17" i="2"/>
  <c r="AK17" i="2" s="1"/>
  <c r="Z17" i="2"/>
  <c r="AJ17" i="2" s="1"/>
  <c r="Y17" i="2"/>
  <c r="AI17" i="2" s="1"/>
  <c r="X17" i="2"/>
  <c r="W17" i="2"/>
  <c r="AQ17" i="2" s="1"/>
  <c r="U17" i="2"/>
  <c r="T17" i="2"/>
  <c r="S17" i="2"/>
  <c r="M17" i="2"/>
  <c r="H17" i="2"/>
  <c r="R17" i="2" s="1"/>
  <c r="G17" i="2"/>
  <c r="F17" i="2"/>
  <c r="P17" i="2" s="1"/>
  <c r="E17" i="2"/>
  <c r="O17" i="2" s="1"/>
  <c r="D17" i="2"/>
  <c r="N17" i="2" s="1"/>
  <c r="C17" i="2"/>
  <c r="BN17" i="2" s="1"/>
  <c r="B17" i="2"/>
  <c r="BM17" i="2" s="1"/>
  <c r="BW16" i="2"/>
  <c r="BV16" i="2"/>
  <c r="BU16" i="2"/>
  <c r="BT16" i="2"/>
  <c r="BP16" i="2"/>
  <c r="BO16" i="2"/>
  <c r="BJ16" i="2"/>
  <c r="BI16" i="2"/>
  <c r="BH16" i="2"/>
  <c r="AX16" i="2"/>
  <c r="AW16" i="2"/>
  <c r="BG16" i="2" s="1"/>
  <c r="AV16" i="2"/>
  <c r="BF16" i="2" s="1"/>
  <c r="AU16" i="2"/>
  <c r="BE16" i="2" s="1"/>
  <c r="AT16" i="2"/>
  <c r="BD16" i="2" s="1"/>
  <c r="AS16" i="2"/>
  <c r="BC16" i="2" s="1"/>
  <c r="AR16" i="2"/>
  <c r="BL16" i="2" s="1"/>
  <c r="AP16" i="2"/>
  <c r="AO16" i="2"/>
  <c r="AN16" i="2"/>
  <c r="AH16" i="2"/>
  <c r="AC16" i="2"/>
  <c r="AM16" i="2" s="1"/>
  <c r="AB16" i="2"/>
  <c r="AL16" i="2" s="1"/>
  <c r="AA16" i="2"/>
  <c r="AK16" i="2" s="1"/>
  <c r="Z16" i="2"/>
  <c r="AJ16" i="2" s="1"/>
  <c r="Y16" i="2"/>
  <c r="AI16" i="2" s="1"/>
  <c r="X16" i="2"/>
  <c r="W16" i="2"/>
  <c r="AQ16" i="2" s="1"/>
  <c r="U16" i="2"/>
  <c r="T16" i="2"/>
  <c r="H16" i="2"/>
  <c r="G16" i="2"/>
  <c r="F16" i="2"/>
  <c r="E16" i="2"/>
  <c r="O16" i="2" s="1"/>
  <c r="D16" i="2"/>
  <c r="C16" i="2"/>
  <c r="BN16" i="2" s="1"/>
  <c r="B16" i="2"/>
  <c r="BM16" i="2" s="1"/>
  <c r="BW15" i="2"/>
  <c r="BV15" i="2"/>
  <c r="BU15" i="2"/>
  <c r="BT15" i="2"/>
  <c r="BM15" i="2"/>
  <c r="BH15" i="2"/>
  <c r="BF15" i="2"/>
  <c r="BE15" i="2"/>
  <c r="AX15" i="2"/>
  <c r="AW15" i="2"/>
  <c r="BG15" i="2" s="1"/>
  <c r="AV15" i="2"/>
  <c r="AU15" i="2"/>
  <c r="AT15" i="2"/>
  <c r="BD15" i="2" s="1"/>
  <c r="AS15" i="2"/>
  <c r="AR15" i="2"/>
  <c r="BL15" i="2" s="1"/>
  <c r="AN15" i="2"/>
  <c r="AL15" i="2"/>
  <c r="AK15" i="2"/>
  <c r="AC15" i="2"/>
  <c r="AM15" i="2" s="1"/>
  <c r="AB15" i="2"/>
  <c r="AA15" i="2"/>
  <c r="Z15" i="2"/>
  <c r="AJ15" i="2" s="1"/>
  <c r="Y15" i="2"/>
  <c r="AI15" i="2" s="1"/>
  <c r="X15" i="2"/>
  <c r="AH15" i="2" s="1"/>
  <c r="W15" i="2"/>
  <c r="AQ15" i="2" s="1"/>
  <c r="U15" i="2"/>
  <c r="T15" i="2"/>
  <c r="S15" i="2"/>
  <c r="R15" i="2"/>
  <c r="Q15" i="2"/>
  <c r="H15" i="2"/>
  <c r="BS15" i="2" s="1"/>
  <c r="G15" i="2"/>
  <c r="BR15" i="2" s="1"/>
  <c r="F15" i="2"/>
  <c r="P15" i="2" s="1"/>
  <c r="E15" i="2"/>
  <c r="D15" i="2"/>
  <c r="N15" i="2" s="1"/>
  <c r="C15" i="2"/>
  <c r="M15" i="2" s="1"/>
  <c r="B15" i="2"/>
  <c r="V15" i="2" s="1"/>
  <c r="BW14" i="2"/>
  <c r="BV14" i="2"/>
  <c r="BU14" i="2"/>
  <c r="BT14" i="2"/>
  <c r="BN14" i="2"/>
  <c r="BI14" i="2"/>
  <c r="BG14" i="2"/>
  <c r="BF14" i="2"/>
  <c r="AX14" i="2"/>
  <c r="AW14" i="2"/>
  <c r="AV14" i="2"/>
  <c r="AU14" i="2"/>
  <c r="BE14" i="2" s="1"/>
  <c r="AT14" i="2"/>
  <c r="AS14" i="2"/>
  <c r="BC14" i="2" s="1"/>
  <c r="AR14" i="2"/>
  <c r="BL14" i="2" s="1"/>
  <c r="AP14" i="2"/>
  <c r="AO14" i="2"/>
  <c r="AN14" i="2"/>
  <c r="AM14" i="2"/>
  <c r="AL14" i="2"/>
  <c r="AC14" i="2"/>
  <c r="AB14" i="2"/>
  <c r="AA14" i="2"/>
  <c r="AK14" i="2" s="1"/>
  <c r="Z14" i="2"/>
  <c r="AJ14" i="2" s="1"/>
  <c r="Y14" i="2"/>
  <c r="AI14" i="2" s="1"/>
  <c r="X14" i="2"/>
  <c r="AH14" i="2" s="1"/>
  <c r="W14" i="2"/>
  <c r="AQ14" i="2" s="1"/>
  <c r="U14" i="2"/>
  <c r="S14" i="2"/>
  <c r="R14" i="2"/>
  <c r="M14" i="2"/>
  <c r="H14" i="2"/>
  <c r="BS14" i="2" s="1"/>
  <c r="G14" i="2"/>
  <c r="Q14" i="2" s="1"/>
  <c r="F14" i="2"/>
  <c r="E14" i="2"/>
  <c r="O14" i="2" s="1"/>
  <c r="D14" i="2"/>
  <c r="N14" i="2" s="1"/>
  <c r="C14" i="2"/>
  <c r="B14" i="2"/>
  <c r="BM14" i="2" s="1"/>
  <c r="BW13" i="2"/>
  <c r="BV13" i="2"/>
  <c r="BU13" i="2"/>
  <c r="BT13" i="2"/>
  <c r="BO13" i="2"/>
  <c r="BK13" i="2"/>
  <c r="BJ13" i="2"/>
  <c r="BI13" i="2"/>
  <c r="BH13" i="2"/>
  <c r="BG13" i="2"/>
  <c r="AX13" i="2"/>
  <c r="AW13" i="2"/>
  <c r="AV13" i="2"/>
  <c r="BF13" i="2" s="1"/>
  <c r="AU13" i="2"/>
  <c r="AT13" i="2"/>
  <c r="BD13" i="2" s="1"/>
  <c r="AS13" i="2"/>
  <c r="BC13" i="2" s="1"/>
  <c r="AR13" i="2"/>
  <c r="BL13" i="2" s="1"/>
  <c r="AP13" i="2"/>
  <c r="AO13" i="2"/>
  <c r="AN13" i="2"/>
  <c r="AM13" i="2"/>
  <c r="AH13" i="2"/>
  <c r="AC13" i="2"/>
  <c r="AB13" i="2"/>
  <c r="AL13" i="2" s="1"/>
  <c r="AA13" i="2"/>
  <c r="AK13" i="2" s="1"/>
  <c r="Z13" i="2"/>
  <c r="AJ13" i="2" s="1"/>
  <c r="Y13" i="2"/>
  <c r="AI13" i="2" s="1"/>
  <c r="X13" i="2"/>
  <c r="W13" i="2"/>
  <c r="AQ13" i="2" s="1"/>
  <c r="T13" i="2"/>
  <c r="S13" i="2"/>
  <c r="H13" i="2"/>
  <c r="R13" i="2" s="1"/>
  <c r="G13" i="2"/>
  <c r="F13" i="2"/>
  <c r="P13" i="2" s="1"/>
  <c r="E13" i="2"/>
  <c r="O13" i="2" s="1"/>
  <c r="D13" i="2"/>
  <c r="C13" i="2"/>
  <c r="BN13" i="2" s="1"/>
  <c r="B13" i="2"/>
  <c r="BM13" i="2" s="1"/>
  <c r="BW12" i="2"/>
  <c r="BV12" i="2"/>
  <c r="BU12" i="2"/>
  <c r="BT12" i="2"/>
  <c r="BP12" i="2"/>
  <c r="BK12" i="2"/>
  <c r="BI12" i="2"/>
  <c r="BH12" i="2"/>
  <c r="BC12" i="2"/>
  <c r="AX12" i="2"/>
  <c r="AW12" i="2"/>
  <c r="BG12" i="2" s="1"/>
  <c r="AV12" i="2"/>
  <c r="AU12" i="2"/>
  <c r="BE12" i="2" s="1"/>
  <c r="AT12" i="2"/>
  <c r="BD12" i="2" s="1"/>
  <c r="AS12" i="2"/>
  <c r="AR12" i="2"/>
  <c r="BL12" i="2" s="1"/>
  <c r="AO12" i="2"/>
  <c r="AN12" i="2"/>
  <c r="AC12" i="2"/>
  <c r="AM12" i="2" s="1"/>
  <c r="AB12" i="2"/>
  <c r="AL12" i="2" s="1"/>
  <c r="AA12" i="2"/>
  <c r="AK12" i="2" s="1"/>
  <c r="Z12" i="2"/>
  <c r="AJ12" i="2" s="1"/>
  <c r="Y12" i="2"/>
  <c r="X12" i="2"/>
  <c r="AH12" i="2" s="1"/>
  <c r="W12" i="2"/>
  <c r="AQ12" i="2" s="1"/>
  <c r="U12" i="2"/>
  <c r="T12" i="2"/>
  <c r="S12" i="2"/>
  <c r="O12" i="2"/>
  <c r="M12" i="2"/>
  <c r="H12" i="2"/>
  <c r="G12" i="2"/>
  <c r="Q12" i="2" s="1"/>
  <c r="F12" i="2"/>
  <c r="P12" i="2" s="1"/>
  <c r="E12" i="2"/>
  <c r="D12" i="2"/>
  <c r="BO12" i="2" s="1"/>
  <c r="C12" i="2"/>
  <c r="BN12" i="2" s="1"/>
  <c r="B12" i="2"/>
  <c r="BM12" i="2" s="1"/>
  <c r="BW11" i="2"/>
  <c r="BV11" i="2"/>
  <c r="BU11" i="2"/>
  <c r="BT11" i="2"/>
  <c r="BQ11" i="2"/>
  <c r="BJ11" i="2"/>
  <c r="BI11" i="2"/>
  <c r="AX11" i="2"/>
  <c r="BH11" i="2" s="1"/>
  <c r="AW11" i="2"/>
  <c r="AV11" i="2"/>
  <c r="BF11" i="2" s="1"/>
  <c r="AU11" i="2"/>
  <c r="BE11" i="2" s="1"/>
  <c r="AT11" i="2"/>
  <c r="AS11" i="2"/>
  <c r="BC11" i="2" s="1"/>
  <c r="AR11" i="2"/>
  <c r="BL11" i="2" s="1"/>
  <c r="AP11" i="2"/>
  <c r="AO11" i="2"/>
  <c r="AN11" i="2"/>
  <c r="AJ11" i="2"/>
  <c r="AH11" i="2"/>
  <c r="AC11" i="2"/>
  <c r="AM11" i="2" s="1"/>
  <c r="AB11" i="2"/>
  <c r="AL11" i="2" s="1"/>
  <c r="AA11" i="2"/>
  <c r="AK11" i="2" s="1"/>
  <c r="Z11" i="2"/>
  <c r="Y11" i="2"/>
  <c r="AI11" i="2" s="1"/>
  <c r="X11" i="2"/>
  <c r="W11" i="2"/>
  <c r="AQ11" i="2" s="1"/>
  <c r="U11" i="2"/>
  <c r="M11" i="2"/>
  <c r="H11" i="2"/>
  <c r="R11" i="2" s="1"/>
  <c r="G11" i="2"/>
  <c r="Q11" i="2" s="1"/>
  <c r="F11" i="2"/>
  <c r="E11" i="2"/>
  <c r="BP11" i="2" s="1"/>
  <c r="D11" i="2"/>
  <c r="BO11" i="2" s="1"/>
  <c r="C11" i="2"/>
  <c r="BN11" i="2" s="1"/>
  <c r="B11" i="2"/>
  <c r="T11" i="2" s="1"/>
  <c r="BW10" i="2"/>
  <c r="BV10" i="2"/>
  <c r="BU10" i="2"/>
  <c r="BT10" i="2"/>
  <c r="BR10" i="2"/>
  <c r="BK10" i="2"/>
  <c r="BJ10" i="2"/>
  <c r="BI10" i="2"/>
  <c r="BE10" i="2"/>
  <c r="BC10" i="2"/>
  <c r="AX10" i="2"/>
  <c r="AW10" i="2"/>
  <c r="BG10" i="2" s="1"/>
  <c r="AV10" i="2"/>
  <c r="BF10" i="2" s="1"/>
  <c r="AU10" i="2"/>
  <c r="AT10" i="2"/>
  <c r="BD10" i="2" s="1"/>
  <c r="AS10" i="2"/>
  <c r="AR10" i="2"/>
  <c r="BL10" i="2" s="1"/>
  <c r="AP10" i="2"/>
  <c r="AH10" i="2"/>
  <c r="AC10" i="2"/>
  <c r="AM10" i="2" s="1"/>
  <c r="AB10" i="2"/>
  <c r="AL10" i="2" s="1"/>
  <c r="AA10" i="2"/>
  <c r="Z10" i="2"/>
  <c r="AJ10" i="2" s="1"/>
  <c r="Y10" i="2"/>
  <c r="X10" i="2"/>
  <c r="W10" i="2"/>
  <c r="AO10" i="2" s="1"/>
  <c r="H10" i="2"/>
  <c r="G10" i="2"/>
  <c r="F10" i="2"/>
  <c r="BQ10" i="2" s="1"/>
  <c r="E10" i="2"/>
  <c r="BP10" i="2" s="1"/>
  <c r="D10" i="2"/>
  <c r="BO10" i="2" s="1"/>
  <c r="C10" i="2"/>
  <c r="B10" i="2"/>
  <c r="BW9" i="2"/>
  <c r="BV9" i="2"/>
  <c r="BU9" i="2"/>
  <c r="BT9" i="2"/>
  <c r="BS9" i="2"/>
  <c r="BK9" i="2"/>
  <c r="BC9" i="2"/>
  <c r="AX9" i="2"/>
  <c r="BH9" i="2" s="1"/>
  <c r="AW9" i="2"/>
  <c r="BG9" i="2" s="1"/>
  <c r="AV9" i="2"/>
  <c r="AU9" i="2"/>
  <c r="BE9" i="2" s="1"/>
  <c r="AT9" i="2"/>
  <c r="AS9" i="2"/>
  <c r="AR9" i="2"/>
  <c r="BJ9" i="2" s="1"/>
  <c r="AQ9" i="2"/>
  <c r="AI9" i="2"/>
  <c r="AC9" i="2"/>
  <c r="AB9" i="2"/>
  <c r="AA9" i="2"/>
  <c r="Z9" i="2"/>
  <c r="Y9" i="2"/>
  <c r="X9" i="2"/>
  <c r="AH9" i="2" s="1"/>
  <c r="W9" i="2"/>
  <c r="U9" i="2"/>
  <c r="R9" i="2"/>
  <c r="P9" i="2"/>
  <c r="O9" i="2"/>
  <c r="H9" i="2"/>
  <c r="G9" i="2"/>
  <c r="BR9" i="2" s="1"/>
  <c r="F9" i="2"/>
  <c r="BQ9" i="2" s="1"/>
  <c r="E9" i="2"/>
  <c r="BP9" i="2" s="1"/>
  <c r="D9" i="2"/>
  <c r="C9" i="2"/>
  <c r="B9" i="2"/>
  <c r="V9" i="2" s="1"/>
  <c r="BW8" i="2"/>
  <c r="BV8" i="2"/>
  <c r="BU8" i="2"/>
  <c r="BT8" i="2"/>
  <c r="BM8" i="2"/>
  <c r="BL8" i="2"/>
  <c r="BD8" i="2"/>
  <c r="AX8" i="2"/>
  <c r="AW8" i="2"/>
  <c r="AV8" i="2"/>
  <c r="AU8" i="2"/>
  <c r="AT8" i="2"/>
  <c r="AS8" i="2"/>
  <c r="BC8" i="2" s="1"/>
  <c r="AR8" i="2"/>
  <c r="AP8" i="2"/>
  <c r="AM8" i="2"/>
  <c r="AK8" i="2"/>
  <c r="AJ8" i="2"/>
  <c r="AC8" i="2"/>
  <c r="AB8" i="2"/>
  <c r="AL8" i="2" s="1"/>
  <c r="AA8" i="2"/>
  <c r="Z8" i="2"/>
  <c r="Y8" i="2"/>
  <c r="AI8" i="2" s="1"/>
  <c r="X8" i="2"/>
  <c r="AH8" i="2" s="1"/>
  <c r="W8" i="2"/>
  <c r="AQ8" i="2" s="1"/>
  <c r="S8" i="2"/>
  <c r="Q8" i="2"/>
  <c r="P8" i="2"/>
  <c r="H8" i="2"/>
  <c r="BS8" i="2" s="1"/>
  <c r="G8" i="2"/>
  <c r="BR8" i="2" s="1"/>
  <c r="F8" i="2"/>
  <c r="BQ8" i="2" s="1"/>
  <c r="E8" i="2"/>
  <c r="D8" i="2"/>
  <c r="C8" i="2"/>
  <c r="M8" i="2" s="1"/>
  <c r="B8" i="2"/>
  <c r="V8" i="2" s="1"/>
  <c r="BW7" i="2"/>
  <c r="BV7" i="2"/>
  <c r="BU7" i="2"/>
  <c r="BT7" i="2"/>
  <c r="BK7" i="2"/>
  <c r="BH7" i="2"/>
  <c r="BF7" i="2"/>
  <c r="BE7" i="2"/>
  <c r="AX7" i="2"/>
  <c r="AW7" i="2"/>
  <c r="BG7" i="2" s="1"/>
  <c r="AV7" i="2"/>
  <c r="AU7" i="2"/>
  <c r="AT7" i="2"/>
  <c r="BD7" i="2" s="1"/>
  <c r="AS7" i="2"/>
  <c r="BC7" i="2" s="1"/>
  <c r="AR7" i="2"/>
  <c r="BL7" i="2" s="1"/>
  <c r="AQ7" i="2"/>
  <c r="AO7" i="2"/>
  <c r="AK7" i="2"/>
  <c r="AI7" i="2"/>
  <c r="AC7" i="2"/>
  <c r="AM7" i="2" s="1"/>
  <c r="AB7" i="2"/>
  <c r="AL7" i="2" s="1"/>
  <c r="AA7" i="2"/>
  <c r="Z7" i="2"/>
  <c r="AJ7" i="2" s="1"/>
  <c r="Y7" i="2"/>
  <c r="X7" i="2"/>
  <c r="AH7" i="2" s="1"/>
  <c r="W7" i="2"/>
  <c r="AP7" i="2" s="1"/>
  <c r="U7" i="2"/>
  <c r="T7" i="2"/>
  <c r="S7" i="2"/>
  <c r="O7" i="2"/>
  <c r="H7" i="2"/>
  <c r="BS7" i="2" s="1"/>
  <c r="G7" i="2"/>
  <c r="BR7" i="2" s="1"/>
  <c r="F7" i="2"/>
  <c r="BQ7" i="2" s="1"/>
  <c r="E7" i="2"/>
  <c r="BP7" i="2" s="1"/>
  <c r="D7" i="2"/>
  <c r="C7" i="2"/>
  <c r="M7" i="2" s="1"/>
  <c r="B7" i="2"/>
  <c r="V7" i="2" s="1"/>
  <c r="BW6" i="2"/>
  <c r="BV6" i="2"/>
  <c r="BU6" i="2"/>
  <c r="BT6" i="2"/>
  <c r="BQ6" i="2"/>
  <c r="BH6" i="2"/>
  <c r="BF6" i="2"/>
  <c r="AX6" i="2"/>
  <c r="AW6" i="2"/>
  <c r="BG6" i="2" s="1"/>
  <c r="AV6" i="2"/>
  <c r="AU6" i="2"/>
  <c r="BE6" i="2" s="1"/>
  <c r="AT6" i="2"/>
  <c r="AS6" i="2"/>
  <c r="BC6" i="2" s="1"/>
  <c r="AR6" i="2"/>
  <c r="BK6" i="2" s="1"/>
  <c r="AP6" i="2"/>
  <c r="AO6" i="2"/>
  <c r="AN6" i="2"/>
  <c r="AM6" i="2"/>
  <c r="AL6" i="2"/>
  <c r="AJ6" i="2"/>
  <c r="AH6" i="2"/>
  <c r="AC6" i="2"/>
  <c r="AB6" i="2"/>
  <c r="AA6" i="2"/>
  <c r="AK6" i="2" s="1"/>
  <c r="Z6" i="2"/>
  <c r="Y6" i="2"/>
  <c r="AI6" i="2" s="1"/>
  <c r="X6" i="2"/>
  <c r="BN6" i="2" s="1"/>
  <c r="W6" i="2"/>
  <c r="AQ6" i="2" s="1"/>
  <c r="Q6" i="2"/>
  <c r="H6" i="2"/>
  <c r="BS6" i="2" s="1"/>
  <c r="G6" i="2"/>
  <c r="BR6" i="2" s="1"/>
  <c r="F6" i="2"/>
  <c r="P6" i="2" s="1"/>
  <c r="E6" i="2"/>
  <c r="D6" i="2"/>
  <c r="BO6" i="2" s="1"/>
  <c r="C6" i="2"/>
  <c r="B6" i="2"/>
  <c r="V6" i="2" s="1"/>
  <c r="BW5" i="2"/>
  <c r="BV5" i="2"/>
  <c r="BU5" i="2"/>
  <c r="BT5" i="2"/>
  <c r="BK5" i="2"/>
  <c r="BJ5" i="2"/>
  <c r="BI5" i="2"/>
  <c r="BG5" i="2"/>
  <c r="BE5" i="2"/>
  <c r="AX5" i="2"/>
  <c r="BH5" i="2" s="1"/>
  <c r="AW5" i="2"/>
  <c r="AV5" i="2"/>
  <c r="BF5" i="2" s="1"/>
  <c r="AU5" i="2"/>
  <c r="AT5" i="2"/>
  <c r="BD5" i="2" s="1"/>
  <c r="AS5" i="2"/>
  <c r="BC5" i="2" s="1"/>
  <c r="AR5" i="2"/>
  <c r="BL5" i="2" s="1"/>
  <c r="AP5" i="2"/>
  <c r="AN5" i="2"/>
  <c r="AC5" i="2"/>
  <c r="AM5" i="2" s="1"/>
  <c r="AB5" i="2"/>
  <c r="AA5" i="2"/>
  <c r="AK5" i="2" s="1"/>
  <c r="Z5" i="2"/>
  <c r="Y5" i="2"/>
  <c r="AI5" i="2" s="1"/>
  <c r="X5" i="2"/>
  <c r="AH5" i="2" s="1"/>
  <c r="W5" i="2"/>
  <c r="AO5" i="2" s="1"/>
  <c r="U5" i="2"/>
  <c r="S5" i="2"/>
  <c r="M5" i="2"/>
  <c r="H5" i="2"/>
  <c r="BS5" i="2" s="1"/>
  <c r="G5" i="2"/>
  <c r="BR5" i="2" s="1"/>
  <c r="F5" i="2"/>
  <c r="BQ5" i="2" s="1"/>
  <c r="E5" i="2"/>
  <c r="BP5" i="2" s="1"/>
  <c r="D5" i="2"/>
  <c r="BO5" i="2" s="1"/>
  <c r="C5" i="2"/>
  <c r="BN5" i="2" s="1"/>
  <c r="B5" i="2"/>
  <c r="T5" i="2" s="1"/>
  <c r="BW4" i="2"/>
  <c r="BV4" i="2"/>
  <c r="BU4" i="2"/>
  <c r="BT4" i="2"/>
  <c r="BR4" i="2"/>
  <c r="BJ4" i="2"/>
  <c r="AX4" i="2"/>
  <c r="BH4" i="2" s="1"/>
  <c r="AW4" i="2"/>
  <c r="BG4" i="2" s="1"/>
  <c r="AV4" i="2"/>
  <c r="BF4" i="2" s="1"/>
  <c r="AU4" i="2"/>
  <c r="AT4" i="2"/>
  <c r="BD4" i="2" s="1"/>
  <c r="AS4" i="2"/>
  <c r="BC4" i="2" s="1"/>
  <c r="AR4" i="2"/>
  <c r="BI4" i="2" s="1"/>
  <c r="AP4" i="2"/>
  <c r="AN4" i="2"/>
  <c r="AK4" i="2"/>
  <c r="AH4" i="2"/>
  <c r="AC4" i="2"/>
  <c r="AM4" i="2" s="1"/>
  <c r="AB4" i="2"/>
  <c r="AL4" i="2" s="1"/>
  <c r="AA4" i="2"/>
  <c r="Z4" i="2"/>
  <c r="AJ4" i="2" s="1"/>
  <c r="Y4" i="2"/>
  <c r="AI4" i="2" s="1"/>
  <c r="X4" i="2"/>
  <c r="W4" i="2"/>
  <c r="AO4" i="2" s="1"/>
  <c r="H4" i="2"/>
  <c r="R4" i="2" s="1"/>
  <c r="G4" i="2"/>
  <c r="F4" i="2"/>
  <c r="BQ4" i="2" s="1"/>
  <c r="E4" i="2"/>
  <c r="BP4" i="2" s="1"/>
  <c r="D4" i="2"/>
  <c r="BO4" i="2" s="1"/>
  <c r="C4" i="2"/>
  <c r="M4" i="2" s="1"/>
  <c r="B4" i="2"/>
  <c r="U4" i="2" s="1"/>
  <c r="CG3" i="2"/>
  <c r="CF3" i="2"/>
  <c r="CE3" i="2"/>
  <c r="CD3" i="2"/>
  <c r="CC3" i="2"/>
  <c r="CB3" i="2"/>
  <c r="CA3" i="2"/>
  <c r="BZ3" i="2"/>
  <c r="BY3" i="2"/>
  <c r="BX3" i="2"/>
  <c r="BL3" i="2"/>
  <c r="BK3" i="2"/>
  <c r="BJ3" i="2"/>
  <c r="BI3" i="2"/>
  <c r="BH3" i="2"/>
  <c r="BG3" i="2"/>
  <c r="BF3" i="2"/>
  <c r="BE3" i="2"/>
  <c r="BD3" i="2"/>
  <c r="BC3" i="2"/>
  <c r="BW3" i="2"/>
  <c r="AX3" i="2"/>
  <c r="AW3" i="2"/>
  <c r="AV3" i="2"/>
  <c r="AU3" i="2"/>
  <c r="AT3" i="2"/>
  <c r="AS3" i="2"/>
  <c r="AR3" i="2"/>
  <c r="AC3" i="2"/>
  <c r="AB3" i="2"/>
  <c r="AA3" i="2"/>
  <c r="Z3" i="2"/>
  <c r="Y3" i="2"/>
  <c r="X3" i="2"/>
  <c r="W3" i="2"/>
  <c r="AQ3" i="2" s="1"/>
  <c r="H3" i="2"/>
  <c r="R3" i="2" s="1"/>
  <c r="G3" i="2"/>
  <c r="F3" i="2"/>
  <c r="E3" i="2"/>
  <c r="O3" i="2" s="1"/>
  <c r="D3" i="2"/>
  <c r="N3" i="2" s="1"/>
  <c r="C3" i="2"/>
  <c r="B3" i="2"/>
  <c r="V3" i="2" s="1"/>
  <c r="BV3" i="2"/>
  <c r="A4" i="2"/>
  <c r="V524" i="1"/>
  <c r="U524" i="1"/>
  <c r="T524" i="1"/>
  <c r="S524" i="1"/>
  <c r="R524" i="1"/>
  <c r="Q524" i="1"/>
  <c r="P524" i="1"/>
  <c r="V523" i="1"/>
  <c r="U523" i="1"/>
  <c r="T523" i="1"/>
  <c r="S523" i="1"/>
  <c r="R523" i="1"/>
  <c r="Q523" i="1"/>
  <c r="P523" i="1"/>
  <c r="V522" i="1"/>
  <c r="U522" i="1"/>
  <c r="T522" i="1"/>
  <c r="S522" i="1"/>
  <c r="R522" i="1"/>
  <c r="Q522" i="1"/>
  <c r="P522" i="1"/>
  <c r="V521" i="1"/>
  <c r="U521" i="1"/>
  <c r="T521" i="1"/>
  <c r="S521" i="1"/>
  <c r="R521" i="1"/>
  <c r="Q521" i="1"/>
  <c r="P521" i="1"/>
  <c r="V520" i="1"/>
  <c r="U520" i="1"/>
  <c r="T520" i="1"/>
  <c r="S520" i="1"/>
  <c r="R520" i="1"/>
  <c r="Q520" i="1"/>
  <c r="P520" i="1"/>
  <c r="V519" i="1"/>
  <c r="U519" i="1"/>
  <c r="T519" i="1"/>
  <c r="S519" i="1"/>
  <c r="R519" i="1"/>
  <c r="Q519" i="1"/>
  <c r="P519" i="1"/>
  <c r="U518" i="1"/>
  <c r="T518" i="1"/>
  <c r="S518" i="1"/>
  <c r="R518" i="1"/>
  <c r="Q518" i="1"/>
  <c r="P518" i="1"/>
  <c r="V518" i="1" s="1"/>
  <c r="U517" i="1"/>
  <c r="T517" i="1"/>
  <c r="S517" i="1"/>
  <c r="R517" i="1"/>
  <c r="Q517" i="1"/>
  <c r="P517" i="1"/>
  <c r="V517" i="1" s="1"/>
  <c r="V516" i="1"/>
  <c r="U516" i="1"/>
  <c r="T516" i="1"/>
  <c r="S516" i="1"/>
  <c r="R516" i="1"/>
  <c r="Q516" i="1"/>
  <c r="P516" i="1"/>
  <c r="V515" i="1"/>
  <c r="U515" i="1"/>
  <c r="T515" i="1"/>
  <c r="S515" i="1"/>
  <c r="R515" i="1"/>
  <c r="Q515" i="1"/>
  <c r="P515" i="1"/>
  <c r="V514" i="1"/>
  <c r="U514" i="1"/>
  <c r="T514" i="1"/>
  <c r="S514" i="1"/>
  <c r="R514" i="1"/>
  <c r="Q514" i="1"/>
  <c r="P514" i="1"/>
  <c r="V513" i="1"/>
  <c r="U513" i="1"/>
  <c r="T513" i="1"/>
  <c r="S513" i="1"/>
  <c r="R513" i="1"/>
  <c r="Q513" i="1"/>
  <c r="P513" i="1"/>
  <c r="V512" i="1"/>
  <c r="U512" i="1"/>
  <c r="T512" i="1"/>
  <c r="S512" i="1"/>
  <c r="R512" i="1"/>
  <c r="Q512" i="1"/>
  <c r="P512" i="1"/>
  <c r="V511" i="1"/>
  <c r="U511" i="1"/>
  <c r="T511" i="1"/>
  <c r="S511" i="1"/>
  <c r="R511" i="1"/>
  <c r="Q511" i="1"/>
  <c r="P511" i="1"/>
  <c r="U510" i="1"/>
  <c r="T510" i="1"/>
  <c r="S510" i="1"/>
  <c r="R510" i="1"/>
  <c r="Q510" i="1"/>
  <c r="P510" i="1"/>
  <c r="V510" i="1" s="1"/>
  <c r="V509" i="1"/>
  <c r="U509" i="1"/>
  <c r="T509" i="1"/>
  <c r="S509" i="1"/>
  <c r="R509" i="1"/>
  <c r="Q509" i="1"/>
  <c r="P509" i="1"/>
  <c r="V508" i="1"/>
  <c r="U508" i="1"/>
  <c r="T508" i="1"/>
  <c r="S508" i="1"/>
  <c r="R508" i="1"/>
  <c r="Q508" i="1"/>
  <c r="P508" i="1"/>
  <c r="V507" i="1"/>
  <c r="U507" i="1"/>
  <c r="T507" i="1"/>
  <c r="S507" i="1"/>
  <c r="R507" i="1"/>
  <c r="Q507" i="1"/>
  <c r="P507" i="1"/>
  <c r="V506" i="1"/>
  <c r="U506" i="1"/>
  <c r="T506" i="1"/>
  <c r="S506" i="1"/>
  <c r="R506" i="1"/>
  <c r="Q506" i="1"/>
  <c r="P506" i="1"/>
  <c r="V505" i="1"/>
  <c r="U505" i="1"/>
  <c r="T505" i="1"/>
  <c r="S505" i="1"/>
  <c r="R505" i="1"/>
  <c r="Q505" i="1"/>
  <c r="P505" i="1"/>
  <c r="V504" i="1"/>
  <c r="U504" i="1"/>
  <c r="T504" i="1"/>
  <c r="S504" i="1"/>
  <c r="R504" i="1"/>
  <c r="Q504" i="1"/>
  <c r="P504" i="1"/>
  <c r="V503" i="1"/>
  <c r="U503" i="1"/>
  <c r="T503" i="1"/>
  <c r="S503" i="1"/>
  <c r="R503" i="1"/>
  <c r="Q503" i="1"/>
  <c r="P503" i="1"/>
  <c r="U502" i="1"/>
  <c r="T502" i="1"/>
  <c r="S502" i="1"/>
  <c r="R502" i="1"/>
  <c r="Q502" i="1"/>
  <c r="P502" i="1"/>
  <c r="V502" i="1" s="1"/>
  <c r="V501" i="1"/>
  <c r="U501" i="1"/>
  <c r="T501" i="1"/>
  <c r="S501" i="1"/>
  <c r="R501" i="1"/>
  <c r="Q501" i="1"/>
  <c r="P501" i="1"/>
  <c r="V500" i="1"/>
  <c r="U500" i="1"/>
  <c r="T500" i="1"/>
  <c r="S500" i="1"/>
  <c r="R500" i="1"/>
  <c r="Q500" i="1"/>
  <c r="P500" i="1"/>
  <c r="V499" i="1"/>
  <c r="U499" i="1"/>
  <c r="T499" i="1"/>
  <c r="S499" i="1"/>
  <c r="R499" i="1"/>
  <c r="Q499" i="1"/>
  <c r="P499" i="1"/>
  <c r="V498" i="1"/>
  <c r="U498" i="1"/>
  <c r="T498" i="1"/>
  <c r="S498" i="1"/>
  <c r="R498" i="1"/>
  <c r="Q498" i="1"/>
  <c r="P498" i="1"/>
  <c r="V497" i="1"/>
  <c r="U497" i="1"/>
  <c r="T497" i="1"/>
  <c r="S497" i="1"/>
  <c r="R497" i="1"/>
  <c r="Q497" i="1"/>
  <c r="P497" i="1"/>
  <c r="V496" i="1"/>
  <c r="U496" i="1"/>
  <c r="T496" i="1"/>
  <c r="S496" i="1"/>
  <c r="R496" i="1"/>
  <c r="Q496" i="1"/>
  <c r="P496" i="1"/>
  <c r="V495" i="1"/>
  <c r="U495" i="1"/>
  <c r="T495" i="1"/>
  <c r="S495" i="1"/>
  <c r="R495" i="1"/>
  <c r="Q495" i="1"/>
  <c r="P495" i="1"/>
  <c r="U494" i="1"/>
  <c r="T494" i="1"/>
  <c r="S494" i="1"/>
  <c r="R494" i="1"/>
  <c r="Q494" i="1"/>
  <c r="P494" i="1"/>
  <c r="V494" i="1" s="1"/>
  <c r="V493" i="1"/>
  <c r="U493" i="1"/>
  <c r="T493" i="1"/>
  <c r="S493" i="1"/>
  <c r="R493" i="1"/>
  <c r="Q493" i="1"/>
  <c r="P493" i="1"/>
  <c r="V492" i="1"/>
  <c r="U492" i="1"/>
  <c r="T492" i="1"/>
  <c r="S492" i="1"/>
  <c r="R492" i="1"/>
  <c r="Q492" i="1"/>
  <c r="P492" i="1"/>
  <c r="V491" i="1"/>
  <c r="U491" i="1"/>
  <c r="T491" i="1"/>
  <c r="S491" i="1"/>
  <c r="R491" i="1"/>
  <c r="Q491" i="1"/>
  <c r="P491" i="1"/>
  <c r="V490" i="1"/>
  <c r="U490" i="1"/>
  <c r="T490" i="1"/>
  <c r="S490" i="1"/>
  <c r="R490" i="1"/>
  <c r="Q490" i="1"/>
  <c r="P490" i="1"/>
  <c r="V489" i="1"/>
  <c r="U489" i="1"/>
  <c r="T489" i="1"/>
  <c r="S489" i="1"/>
  <c r="R489" i="1"/>
  <c r="Q489" i="1"/>
  <c r="P489" i="1"/>
  <c r="V488" i="1"/>
  <c r="U488" i="1"/>
  <c r="T488" i="1"/>
  <c r="S488" i="1"/>
  <c r="R488" i="1"/>
  <c r="Q488" i="1"/>
  <c r="P488" i="1"/>
  <c r="V487" i="1"/>
  <c r="U487" i="1"/>
  <c r="T487" i="1"/>
  <c r="S487" i="1"/>
  <c r="R487" i="1"/>
  <c r="Q487" i="1"/>
  <c r="P487" i="1"/>
  <c r="U486" i="1"/>
  <c r="T486" i="1"/>
  <c r="S486" i="1"/>
  <c r="R486" i="1"/>
  <c r="Q486" i="1"/>
  <c r="P486" i="1"/>
  <c r="V486" i="1" s="1"/>
  <c r="V485" i="1"/>
  <c r="U485" i="1"/>
  <c r="T485" i="1"/>
  <c r="S485" i="1"/>
  <c r="R485" i="1"/>
  <c r="Q485" i="1"/>
  <c r="P485" i="1"/>
  <c r="V484" i="1"/>
  <c r="U484" i="1"/>
  <c r="T484" i="1"/>
  <c r="S484" i="1"/>
  <c r="R484" i="1"/>
  <c r="Q484" i="1"/>
  <c r="P484" i="1"/>
  <c r="V483" i="1"/>
  <c r="U483" i="1"/>
  <c r="T483" i="1"/>
  <c r="S483" i="1"/>
  <c r="R483" i="1"/>
  <c r="Q483" i="1"/>
  <c r="P483" i="1"/>
  <c r="V482" i="1"/>
  <c r="U482" i="1"/>
  <c r="T482" i="1"/>
  <c r="S482" i="1"/>
  <c r="R482" i="1"/>
  <c r="Q482" i="1"/>
  <c r="P482" i="1"/>
  <c r="V481" i="1"/>
  <c r="U481" i="1"/>
  <c r="T481" i="1"/>
  <c r="S481" i="1"/>
  <c r="R481" i="1"/>
  <c r="Q481" i="1"/>
  <c r="P481" i="1"/>
  <c r="V480" i="1"/>
  <c r="U480" i="1"/>
  <c r="T480" i="1"/>
  <c r="S480" i="1"/>
  <c r="R480" i="1"/>
  <c r="Q480" i="1"/>
  <c r="P480" i="1"/>
  <c r="V479" i="1"/>
  <c r="U479" i="1"/>
  <c r="T479" i="1"/>
  <c r="S479" i="1"/>
  <c r="R479" i="1"/>
  <c r="Q479" i="1"/>
  <c r="P479" i="1"/>
  <c r="V478" i="1"/>
  <c r="U478" i="1"/>
  <c r="T478" i="1"/>
  <c r="S478" i="1"/>
  <c r="R478" i="1"/>
  <c r="Q478" i="1"/>
  <c r="P478" i="1"/>
  <c r="V477" i="1"/>
  <c r="U477" i="1"/>
  <c r="T477" i="1"/>
  <c r="S477" i="1"/>
  <c r="R477" i="1"/>
  <c r="Q477" i="1"/>
  <c r="P477" i="1"/>
  <c r="V476" i="1"/>
  <c r="U476" i="1"/>
  <c r="T476" i="1"/>
  <c r="S476" i="1"/>
  <c r="R476" i="1"/>
  <c r="Q476" i="1"/>
  <c r="P476" i="1"/>
  <c r="V475" i="1"/>
  <c r="U475" i="1"/>
  <c r="T475" i="1"/>
  <c r="S475" i="1"/>
  <c r="R475" i="1"/>
  <c r="Q475" i="1"/>
  <c r="P475" i="1"/>
  <c r="V474" i="1"/>
  <c r="U474" i="1"/>
  <c r="T474" i="1"/>
  <c r="S474" i="1"/>
  <c r="R474" i="1"/>
  <c r="Q474" i="1"/>
  <c r="P474" i="1"/>
  <c r="V473" i="1"/>
  <c r="U473" i="1"/>
  <c r="T473" i="1"/>
  <c r="S473" i="1"/>
  <c r="R473" i="1"/>
  <c r="Q473" i="1"/>
  <c r="P473" i="1"/>
  <c r="V472" i="1"/>
  <c r="U472" i="1"/>
  <c r="T472" i="1"/>
  <c r="S472" i="1"/>
  <c r="R472" i="1"/>
  <c r="Q472" i="1"/>
  <c r="P472" i="1"/>
  <c r="V471" i="1"/>
  <c r="U471" i="1"/>
  <c r="T471" i="1"/>
  <c r="S471" i="1"/>
  <c r="R471" i="1"/>
  <c r="Q471" i="1"/>
  <c r="P471" i="1"/>
  <c r="V470" i="1"/>
  <c r="U470" i="1"/>
  <c r="T470" i="1"/>
  <c r="S470" i="1"/>
  <c r="R470" i="1"/>
  <c r="Q470" i="1"/>
  <c r="P470" i="1"/>
  <c r="V469" i="1"/>
  <c r="U469" i="1"/>
  <c r="T469" i="1"/>
  <c r="S469" i="1"/>
  <c r="R469" i="1"/>
  <c r="Q469" i="1"/>
  <c r="P469" i="1"/>
  <c r="V468" i="1"/>
  <c r="U468" i="1"/>
  <c r="T468" i="1"/>
  <c r="S468" i="1"/>
  <c r="R468" i="1"/>
  <c r="Q468" i="1"/>
  <c r="P468" i="1"/>
  <c r="V467" i="1"/>
  <c r="U467" i="1"/>
  <c r="T467" i="1"/>
  <c r="S467" i="1"/>
  <c r="R467" i="1"/>
  <c r="Q467" i="1"/>
  <c r="P467" i="1"/>
  <c r="V466" i="1"/>
  <c r="U466" i="1"/>
  <c r="T466" i="1"/>
  <c r="S466" i="1"/>
  <c r="R466" i="1"/>
  <c r="Q466" i="1"/>
  <c r="P466" i="1"/>
  <c r="U465" i="1"/>
  <c r="T465" i="1"/>
  <c r="S465" i="1"/>
  <c r="R465" i="1"/>
  <c r="Q465" i="1"/>
  <c r="P465" i="1"/>
  <c r="V465" i="1" s="1"/>
  <c r="V464" i="1"/>
  <c r="U464" i="1"/>
  <c r="T464" i="1"/>
  <c r="S464" i="1"/>
  <c r="R464" i="1"/>
  <c r="Q464" i="1"/>
  <c r="P464" i="1"/>
  <c r="V463" i="1"/>
  <c r="U463" i="1"/>
  <c r="T463" i="1"/>
  <c r="S463" i="1"/>
  <c r="R463" i="1"/>
  <c r="Q463" i="1"/>
  <c r="P463" i="1"/>
  <c r="V462" i="1"/>
  <c r="U462" i="1"/>
  <c r="T462" i="1"/>
  <c r="S462" i="1"/>
  <c r="R462" i="1"/>
  <c r="Q462" i="1"/>
  <c r="P462" i="1"/>
  <c r="V461" i="1"/>
  <c r="U461" i="1"/>
  <c r="T461" i="1"/>
  <c r="S461" i="1"/>
  <c r="R461" i="1"/>
  <c r="Q461" i="1"/>
  <c r="P461" i="1"/>
  <c r="V460" i="1"/>
  <c r="U460" i="1"/>
  <c r="T460" i="1"/>
  <c r="S460" i="1"/>
  <c r="R460" i="1"/>
  <c r="Q460" i="1"/>
  <c r="P460" i="1"/>
  <c r="V459" i="1"/>
  <c r="U459" i="1"/>
  <c r="T459" i="1"/>
  <c r="S459" i="1"/>
  <c r="R459" i="1"/>
  <c r="Q459" i="1"/>
  <c r="P459" i="1"/>
  <c r="V458" i="1"/>
  <c r="U458" i="1"/>
  <c r="T458" i="1"/>
  <c r="S458" i="1"/>
  <c r="R458" i="1"/>
  <c r="Q458" i="1"/>
  <c r="P458" i="1"/>
  <c r="V457" i="1"/>
  <c r="U457" i="1"/>
  <c r="T457" i="1"/>
  <c r="S457" i="1"/>
  <c r="R457" i="1"/>
  <c r="Q457" i="1"/>
  <c r="P457" i="1"/>
  <c r="V456" i="1"/>
  <c r="U456" i="1"/>
  <c r="T456" i="1"/>
  <c r="S456" i="1"/>
  <c r="R456" i="1"/>
  <c r="Q456" i="1"/>
  <c r="P456" i="1"/>
  <c r="V455" i="1"/>
  <c r="U455" i="1"/>
  <c r="T455" i="1"/>
  <c r="S455" i="1"/>
  <c r="R455" i="1"/>
  <c r="Q455" i="1"/>
  <c r="P455" i="1"/>
  <c r="V454" i="1"/>
  <c r="U454" i="1"/>
  <c r="T454" i="1"/>
  <c r="S454" i="1"/>
  <c r="R454" i="1"/>
  <c r="Q454" i="1"/>
  <c r="P454" i="1"/>
  <c r="V453" i="1"/>
  <c r="U453" i="1"/>
  <c r="T453" i="1"/>
  <c r="S453" i="1"/>
  <c r="R453" i="1"/>
  <c r="Q453" i="1"/>
  <c r="P453" i="1"/>
  <c r="U452" i="1"/>
  <c r="T452" i="1"/>
  <c r="S452" i="1"/>
  <c r="R452" i="1"/>
  <c r="Q452" i="1"/>
  <c r="P452" i="1"/>
  <c r="V452" i="1" s="1"/>
  <c r="U451" i="1"/>
  <c r="T451" i="1"/>
  <c r="S451" i="1"/>
  <c r="R451" i="1"/>
  <c r="Q451" i="1"/>
  <c r="P451" i="1"/>
  <c r="V451" i="1" s="1"/>
  <c r="V450" i="1"/>
  <c r="U450" i="1"/>
  <c r="T450" i="1"/>
  <c r="S450" i="1"/>
  <c r="R450" i="1"/>
  <c r="Q450" i="1"/>
  <c r="P450" i="1"/>
  <c r="V449" i="1"/>
  <c r="U449" i="1"/>
  <c r="T449" i="1"/>
  <c r="S449" i="1"/>
  <c r="R449" i="1"/>
  <c r="Q449" i="1"/>
  <c r="P449" i="1"/>
  <c r="U448" i="1"/>
  <c r="T448" i="1"/>
  <c r="S448" i="1"/>
  <c r="R448" i="1"/>
  <c r="Q448" i="1"/>
  <c r="P448" i="1"/>
  <c r="V448" i="1" s="1"/>
  <c r="V447" i="1"/>
  <c r="U447" i="1"/>
  <c r="T447" i="1"/>
  <c r="S447" i="1"/>
  <c r="R447" i="1"/>
  <c r="Q447" i="1"/>
  <c r="P447" i="1"/>
  <c r="U446" i="1"/>
  <c r="T446" i="1"/>
  <c r="S446" i="1"/>
  <c r="R446" i="1"/>
  <c r="Q446" i="1"/>
  <c r="V446" i="1" s="1"/>
  <c r="P446" i="1"/>
  <c r="U445" i="1"/>
  <c r="T445" i="1"/>
  <c r="S445" i="1"/>
  <c r="R445" i="1"/>
  <c r="Q445" i="1"/>
  <c r="P445" i="1"/>
  <c r="V445" i="1" s="1"/>
  <c r="V444" i="1"/>
  <c r="U444" i="1"/>
  <c r="T444" i="1"/>
  <c r="S444" i="1"/>
  <c r="R444" i="1"/>
  <c r="Q444" i="1"/>
  <c r="P444" i="1"/>
  <c r="U443" i="1"/>
  <c r="T443" i="1"/>
  <c r="S443" i="1"/>
  <c r="R443" i="1"/>
  <c r="Q443" i="1"/>
  <c r="P443" i="1"/>
  <c r="V443" i="1" s="1"/>
  <c r="V442" i="1"/>
  <c r="U442" i="1"/>
  <c r="T442" i="1"/>
  <c r="S442" i="1"/>
  <c r="R442" i="1"/>
  <c r="Q442" i="1"/>
  <c r="P442" i="1"/>
  <c r="V441" i="1"/>
  <c r="U441" i="1"/>
  <c r="T441" i="1"/>
  <c r="S441" i="1"/>
  <c r="R441" i="1"/>
  <c r="Q441" i="1"/>
  <c r="P441" i="1"/>
  <c r="V440" i="1"/>
  <c r="U440" i="1"/>
  <c r="T440" i="1"/>
  <c r="S440" i="1"/>
  <c r="R440" i="1"/>
  <c r="Q440" i="1"/>
  <c r="P440" i="1"/>
  <c r="U439" i="1"/>
  <c r="T439" i="1"/>
  <c r="S439" i="1"/>
  <c r="R439" i="1"/>
  <c r="Q439" i="1"/>
  <c r="V439" i="1" s="1"/>
  <c r="P439" i="1"/>
  <c r="U438" i="1"/>
  <c r="T438" i="1"/>
  <c r="S438" i="1"/>
  <c r="R438" i="1"/>
  <c r="Q438" i="1"/>
  <c r="P438" i="1"/>
  <c r="V438" i="1" s="1"/>
  <c r="U437" i="1"/>
  <c r="T437" i="1"/>
  <c r="S437" i="1"/>
  <c r="R437" i="1"/>
  <c r="Q437" i="1"/>
  <c r="P437" i="1"/>
  <c r="V437" i="1" s="1"/>
  <c r="U436" i="1"/>
  <c r="T436" i="1"/>
  <c r="S436" i="1"/>
  <c r="R436" i="1"/>
  <c r="Q436" i="1"/>
  <c r="V436" i="1" s="1"/>
  <c r="P436" i="1"/>
  <c r="U435" i="1"/>
  <c r="T435" i="1"/>
  <c r="S435" i="1"/>
  <c r="R435" i="1"/>
  <c r="Q435" i="1"/>
  <c r="P435" i="1"/>
  <c r="V435" i="1" s="1"/>
  <c r="U434" i="1"/>
  <c r="T434" i="1"/>
  <c r="S434" i="1"/>
  <c r="R434" i="1"/>
  <c r="Q434" i="1"/>
  <c r="P434" i="1"/>
  <c r="V434" i="1" s="1"/>
  <c r="V433" i="1"/>
  <c r="U433" i="1"/>
  <c r="T433" i="1"/>
  <c r="S433" i="1"/>
  <c r="R433" i="1"/>
  <c r="Q433" i="1"/>
  <c r="P433" i="1"/>
  <c r="V432" i="1"/>
  <c r="U432" i="1"/>
  <c r="T432" i="1"/>
  <c r="S432" i="1"/>
  <c r="R432" i="1"/>
  <c r="Q432" i="1"/>
  <c r="P432" i="1"/>
  <c r="V431" i="1"/>
  <c r="U431" i="1"/>
  <c r="T431" i="1"/>
  <c r="S431" i="1"/>
  <c r="R431" i="1"/>
  <c r="Q431" i="1"/>
  <c r="P431" i="1"/>
  <c r="U430" i="1"/>
  <c r="T430" i="1"/>
  <c r="S430" i="1"/>
  <c r="R430" i="1"/>
  <c r="Q430" i="1"/>
  <c r="P430" i="1"/>
  <c r="V430" i="1" s="1"/>
  <c r="U429" i="1"/>
  <c r="T429" i="1"/>
  <c r="S429" i="1"/>
  <c r="R429" i="1"/>
  <c r="Q429" i="1"/>
  <c r="P429" i="1"/>
  <c r="V429" i="1" s="1"/>
  <c r="V428" i="1"/>
  <c r="U428" i="1"/>
  <c r="T428" i="1"/>
  <c r="S428" i="1"/>
  <c r="R428" i="1"/>
  <c r="Q428" i="1"/>
  <c r="P428" i="1"/>
  <c r="U427" i="1"/>
  <c r="T427" i="1"/>
  <c r="S427" i="1"/>
  <c r="R427" i="1"/>
  <c r="Q427" i="1"/>
  <c r="P427" i="1"/>
  <c r="V427" i="1" s="1"/>
  <c r="U426" i="1"/>
  <c r="T426" i="1"/>
  <c r="S426" i="1"/>
  <c r="R426" i="1"/>
  <c r="Q426" i="1"/>
  <c r="P426" i="1"/>
  <c r="V426" i="1" s="1"/>
  <c r="V425" i="1"/>
  <c r="U425" i="1"/>
  <c r="T425" i="1"/>
  <c r="S425" i="1"/>
  <c r="R425" i="1"/>
  <c r="Q425" i="1"/>
  <c r="P425" i="1"/>
  <c r="V424" i="1"/>
  <c r="U424" i="1"/>
  <c r="T424" i="1"/>
  <c r="S424" i="1"/>
  <c r="R424" i="1"/>
  <c r="Q424" i="1"/>
  <c r="P424" i="1"/>
  <c r="V423" i="1"/>
  <c r="U423" i="1"/>
  <c r="T423" i="1"/>
  <c r="S423" i="1"/>
  <c r="R423" i="1"/>
  <c r="Q423" i="1"/>
  <c r="P423" i="1"/>
  <c r="U422" i="1"/>
  <c r="T422" i="1"/>
  <c r="S422" i="1"/>
  <c r="R422" i="1"/>
  <c r="Q422" i="1"/>
  <c r="P422" i="1"/>
  <c r="V422" i="1" s="1"/>
  <c r="V421" i="1"/>
  <c r="U421" i="1"/>
  <c r="T421" i="1"/>
  <c r="S421" i="1"/>
  <c r="R421" i="1"/>
  <c r="Q421" i="1"/>
  <c r="P421" i="1"/>
  <c r="V420" i="1"/>
  <c r="U420" i="1"/>
  <c r="T420" i="1"/>
  <c r="S420" i="1"/>
  <c r="R420" i="1"/>
  <c r="Q420" i="1"/>
  <c r="P420" i="1"/>
  <c r="U419" i="1"/>
  <c r="T419" i="1"/>
  <c r="S419" i="1"/>
  <c r="R419" i="1"/>
  <c r="Q419" i="1"/>
  <c r="P419" i="1"/>
  <c r="V419" i="1" s="1"/>
  <c r="U418" i="1"/>
  <c r="T418" i="1"/>
  <c r="S418" i="1"/>
  <c r="R418" i="1"/>
  <c r="Q418" i="1"/>
  <c r="P418" i="1"/>
  <c r="V418" i="1" s="1"/>
  <c r="V417" i="1"/>
  <c r="U417" i="1"/>
  <c r="T417" i="1"/>
  <c r="S417" i="1"/>
  <c r="R417" i="1"/>
  <c r="Q417" i="1"/>
  <c r="P417" i="1"/>
  <c r="V416" i="1"/>
  <c r="U416" i="1"/>
  <c r="T416" i="1"/>
  <c r="S416" i="1"/>
  <c r="R416" i="1"/>
  <c r="Q416" i="1"/>
  <c r="P416" i="1"/>
  <c r="V415" i="1"/>
  <c r="U415" i="1"/>
  <c r="T415" i="1"/>
  <c r="S415" i="1"/>
  <c r="R415" i="1"/>
  <c r="Q415" i="1"/>
  <c r="P415" i="1"/>
  <c r="U414" i="1"/>
  <c r="T414" i="1"/>
  <c r="S414" i="1"/>
  <c r="R414" i="1"/>
  <c r="Q414" i="1"/>
  <c r="P414" i="1"/>
  <c r="V414" i="1" s="1"/>
  <c r="U413" i="1"/>
  <c r="T413" i="1"/>
  <c r="S413" i="1"/>
  <c r="R413" i="1"/>
  <c r="Q413" i="1"/>
  <c r="P413" i="1"/>
  <c r="V413" i="1" s="1"/>
  <c r="V412" i="1"/>
  <c r="U412" i="1"/>
  <c r="T412" i="1"/>
  <c r="S412" i="1"/>
  <c r="R412" i="1"/>
  <c r="Q412" i="1"/>
  <c r="P412" i="1"/>
  <c r="U411" i="1"/>
  <c r="T411" i="1"/>
  <c r="S411" i="1"/>
  <c r="R411" i="1"/>
  <c r="Q411" i="1"/>
  <c r="P411" i="1"/>
  <c r="V411" i="1" s="1"/>
  <c r="U410" i="1"/>
  <c r="T410" i="1"/>
  <c r="S410" i="1"/>
  <c r="R410" i="1"/>
  <c r="Q410" i="1"/>
  <c r="P410" i="1"/>
  <c r="V410" i="1" s="1"/>
  <c r="V409" i="1"/>
  <c r="U409" i="1"/>
  <c r="T409" i="1"/>
  <c r="S409" i="1"/>
  <c r="R409" i="1"/>
  <c r="Q409" i="1"/>
  <c r="P409" i="1"/>
  <c r="V408" i="1"/>
  <c r="U408" i="1"/>
  <c r="T408" i="1"/>
  <c r="S408" i="1"/>
  <c r="R408" i="1"/>
  <c r="Q408" i="1"/>
  <c r="P408" i="1"/>
  <c r="V407" i="1"/>
  <c r="U407" i="1"/>
  <c r="T407" i="1"/>
  <c r="S407" i="1"/>
  <c r="R407" i="1"/>
  <c r="Q407" i="1"/>
  <c r="P407" i="1"/>
  <c r="U406" i="1"/>
  <c r="T406" i="1"/>
  <c r="S406" i="1"/>
  <c r="R406" i="1"/>
  <c r="Q406" i="1"/>
  <c r="P406" i="1"/>
  <c r="V406" i="1" s="1"/>
  <c r="V405" i="1"/>
  <c r="U405" i="1"/>
  <c r="T405" i="1"/>
  <c r="S405" i="1"/>
  <c r="R405" i="1"/>
  <c r="Q405" i="1"/>
  <c r="P405" i="1"/>
  <c r="V404" i="1"/>
  <c r="U404" i="1"/>
  <c r="T404" i="1"/>
  <c r="S404" i="1"/>
  <c r="R404" i="1"/>
  <c r="Q404" i="1"/>
  <c r="P404" i="1"/>
  <c r="U403" i="1"/>
  <c r="T403" i="1"/>
  <c r="S403" i="1"/>
  <c r="R403" i="1"/>
  <c r="Q403" i="1"/>
  <c r="P403" i="1"/>
  <c r="V403" i="1" s="1"/>
  <c r="U402" i="1"/>
  <c r="T402" i="1"/>
  <c r="S402" i="1"/>
  <c r="R402" i="1"/>
  <c r="Q402" i="1"/>
  <c r="V402" i="1" s="1"/>
  <c r="P402" i="1"/>
  <c r="V401" i="1"/>
  <c r="U401" i="1"/>
  <c r="T401" i="1"/>
  <c r="S401" i="1"/>
  <c r="R401" i="1"/>
  <c r="Q401" i="1"/>
  <c r="P401" i="1"/>
  <c r="V400" i="1"/>
  <c r="U400" i="1"/>
  <c r="T400" i="1"/>
  <c r="S400" i="1"/>
  <c r="R400" i="1"/>
  <c r="Q400" i="1"/>
  <c r="P400" i="1"/>
  <c r="V399" i="1"/>
  <c r="U399" i="1"/>
  <c r="T399" i="1"/>
  <c r="S399" i="1"/>
  <c r="R399" i="1"/>
  <c r="Q399" i="1"/>
  <c r="P399" i="1"/>
  <c r="U398" i="1"/>
  <c r="T398" i="1"/>
  <c r="S398" i="1"/>
  <c r="R398" i="1"/>
  <c r="Q398" i="1"/>
  <c r="V398" i="1" s="1"/>
  <c r="P398" i="1"/>
  <c r="U397" i="1"/>
  <c r="T397" i="1"/>
  <c r="S397" i="1"/>
  <c r="R397" i="1"/>
  <c r="Q397" i="1"/>
  <c r="P397" i="1"/>
  <c r="V397" i="1" s="1"/>
  <c r="V396" i="1"/>
  <c r="U396" i="1"/>
  <c r="T396" i="1"/>
  <c r="S396" i="1"/>
  <c r="R396" i="1"/>
  <c r="Q396" i="1"/>
  <c r="P396" i="1"/>
  <c r="U395" i="1"/>
  <c r="T395" i="1"/>
  <c r="S395" i="1"/>
  <c r="R395" i="1"/>
  <c r="Q395" i="1"/>
  <c r="P395" i="1"/>
  <c r="V395" i="1" s="1"/>
  <c r="U394" i="1"/>
  <c r="T394" i="1"/>
  <c r="S394" i="1"/>
  <c r="R394" i="1"/>
  <c r="Q394" i="1"/>
  <c r="V394" i="1" s="1"/>
  <c r="P394" i="1"/>
  <c r="V393" i="1"/>
  <c r="U393" i="1"/>
  <c r="T393" i="1"/>
  <c r="S393" i="1"/>
  <c r="R393" i="1"/>
  <c r="Q393" i="1"/>
  <c r="P393" i="1"/>
  <c r="V392" i="1"/>
  <c r="U392" i="1"/>
  <c r="T392" i="1"/>
  <c r="S392" i="1"/>
  <c r="R392" i="1"/>
  <c r="Q392" i="1"/>
  <c r="P392" i="1"/>
  <c r="V391" i="1"/>
  <c r="U391" i="1"/>
  <c r="T391" i="1"/>
  <c r="S391" i="1"/>
  <c r="R391" i="1"/>
  <c r="Q391" i="1"/>
  <c r="P391" i="1"/>
  <c r="U390" i="1"/>
  <c r="T390" i="1"/>
  <c r="S390" i="1"/>
  <c r="R390" i="1"/>
  <c r="Q390" i="1"/>
  <c r="P390" i="1"/>
  <c r="V390" i="1" s="1"/>
  <c r="U389" i="1"/>
  <c r="T389" i="1"/>
  <c r="S389" i="1"/>
  <c r="R389" i="1"/>
  <c r="Q389" i="1"/>
  <c r="P389" i="1"/>
  <c r="V389" i="1" s="1"/>
  <c r="V388" i="1"/>
  <c r="U388" i="1"/>
  <c r="T388" i="1"/>
  <c r="S388" i="1"/>
  <c r="R388" i="1"/>
  <c r="Q388" i="1"/>
  <c r="P388" i="1"/>
  <c r="U387" i="1"/>
  <c r="T387" i="1"/>
  <c r="S387" i="1"/>
  <c r="R387" i="1"/>
  <c r="Q387" i="1"/>
  <c r="P387" i="1"/>
  <c r="V387" i="1" s="1"/>
  <c r="U386" i="1"/>
  <c r="T386" i="1"/>
  <c r="S386" i="1"/>
  <c r="R386" i="1"/>
  <c r="Q386" i="1"/>
  <c r="P386" i="1"/>
  <c r="V386" i="1" s="1"/>
  <c r="V385" i="1"/>
  <c r="U385" i="1"/>
  <c r="T385" i="1"/>
  <c r="S385" i="1"/>
  <c r="R385" i="1"/>
  <c r="Q385" i="1"/>
  <c r="P385" i="1"/>
  <c r="V384" i="1"/>
  <c r="U384" i="1"/>
  <c r="T384" i="1"/>
  <c r="S384" i="1"/>
  <c r="R384" i="1"/>
  <c r="Q384" i="1"/>
  <c r="P384" i="1"/>
  <c r="V383" i="1"/>
  <c r="U383" i="1"/>
  <c r="T383" i="1"/>
  <c r="S383" i="1"/>
  <c r="R383" i="1"/>
  <c r="Q383" i="1"/>
  <c r="P383" i="1"/>
  <c r="U382" i="1"/>
  <c r="T382" i="1"/>
  <c r="S382" i="1"/>
  <c r="R382" i="1"/>
  <c r="Q382" i="1"/>
  <c r="P382" i="1"/>
  <c r="V382" i="1" s="1"/>
  <c r="V381" i="1"/>
  <c r="U381" i="1"/>
  <c r="T381" i="1"/>
  <c r="S381" i="1"/>
  <c r="R381" i="1"/>
  <c r="Q381" i="1"/>
  <c r="P381" i="1"/>
  <c r="V380" i="1"/>
  <c r="U380" i="1"/>
  <c r="T380" i="1"/>
  <c r="S380" i="1"/>
  <c r="R380" i="1"/>
  <c r="Q380" i="1"/>
  <c r="P380" i="1"/>
  <c r="U379" i="1"/>
  <c r="T379" i="1"/>
  <c r="S379" i="1"/>
  <c r="R379" i="1"/>
  <c r="Q379" i="1"/>
  <c r="V379" i="1" s="1"/>
  <c r="P379" i="1"/>
  <c r="U378" i="1"/>
  <c r="T378" i="1"/>
  <c r="S378" i="1"/>
  <c r="R378" i="1"/>
  <c r="Q378" i="1"/>
  <c r="P378" i="1"/>
  <c r="V378" i="1" s="1"/>
  <c r="V377" i="1"/>
  <c r="U377" i="1"/>
  <c r="T377" i="1"/>
  <c r="S377" i="1"/>
  <c r="R377" i="1"/>
  <c r="Q377" i="1"/>
  <c r="P377" i="1"/>
  <c r="V376" i="1"/>
  <c r="U376" i="1"/>
  <c r="T376" i="1"/>
  <c r="S376" i="1"/>
  <c r="R376" i="1"/>
  <c r="Q376" i="1"/>
  <c r="P376" i="1"/>
  <c r="V375" i="1"/>
  <c r="U375" i="1"/>
  <c r="T375" i="1"/>
  <c r="S375" i="1"/>
  <c r="R375" i="1"/>
  <c r="Q375" i="1"/>
  <c r="P375" i="1"/>
  <c r="U374" i="1"/>
  <c r="T374" i="1"/>
  <c r="S374" i="1"/>
  <c r="R374" i="1"/>
  <c r="Q374" i="1"/>
  <c r="P374" i="1"/>
  <c r="V374" i="1" s="1"/>
  <c r="U373" i="1"/>
  <c r="T373" i="1"/>
  <c r="S373" i="1"/>
  <c r="R373" i="1"/>
  <c r="Q373" i="1"/>
  <c r="P373" i="1"/>
  <c r="V373" i="1" s="1"/>
  <c r="V372" i="1"/>
  <c r="U372" i="1"/>
  <c r="T372" i="1"/>
  <c r="S372" i="1"/>
  <c r="R372" i="1"/>
  <c r="Q372" i="1"/>
  <c r="P372" i="1"/>
  <c r="U371" i="1"/>
  <c r="T371" i="1"/>
  <c r="S371" i="1"/>
  <c r="R371" i="1"/>
  <c r="Q371" i="1"/>
  <c r="P371" i="1"/>
  <c r="V371" i="1" s="1"/>
  <c r="U370" i="1"/>
  <c r="T370" i="1"/>
  <c r="S370" i="1"/>
  <c r="R370" i="1"/>
  <c r="Q370" i="1"/>
  <c r="P370" i="1"/>
  <c r="V370" i="1" s="1"/>
  <c r="V369" i="1"/>
  <c r="U369" i="1"/>
  <c r="T369" i="1"/>
  <c r="S369" i="1"/>
  <c r="R369" i="1"/>
  <c r="Q369" i="1"/>
  <c r="P369" i="1"/>
  <c r="V368" i="1"/>
  <c r="U368" i="1"/>
  <c r="T368" i="1"/>
  <c r="S368" i="1"/>
  <c r="R368" i="1"/>
  <c r="Q368" i="1"/>
  <c r="P368" i="1"/>
  <c r="V367" i="1"/>
  <c r="U367" i="1"/>
  <c r="T367" i="1"/>
  <c r="S367" i="1"/>
  <c r="R367" i="1"/>
  <c r="Q367" i="1"/>
  <c r="P367" i="1"/>
  <c r="U366" i="1"/>
  <c r="T366" i="1"/>
  <c r="S366" i="1"/>
  <c r="R366" i="1"/>
  <c r="Q366" i="1"/>
  <c r="P366" i="1"/>
  <c r="V366" i="1" s="1"/>
  <c r="U365" i="1"/>
  <c r="T365" i="1"/>
  <c r="S365" i="1"/>
  <c r="R365" i="1"/>
  <c r="Q365" i="1"/>
  <c r="P365" i="1"/>
  <c r="V365" i="1" s="1"/>
  <c r="V364" i="1"/>
  <c r="U364" i="1"/>
  <c r="T364" i="1"/>
  <c r="S364" i="1"/>
  <c r="R364" i="1"/>
  <c r="Q364" i="1"/>
  <c r="P364" i="1"/>
  <c r="U363" i="1"/>
  <c r="T363" i="1"/>
  <c r="S363" i="1"/>
  <c r="R363" i="1"/>
  <c r="Q363" i="1"/>
  <c r="P363" i="1"/>
  <c r="V363" i="1" s="1"/>
  <c r="U362" i="1"/>
  <c r="T362" i="1"/>
  <c r="S362" i="1"/>
  <c r="R362" i="1"/>
  <c r="Q362" i="1"/>
  <c r="P362" i="1"/>
  <c r="V362" i="1" s="1"/>
  <c r="V361" i="1"/>
  <c r="U361" i="1"/>
  <c r="T361" i="1"/>
  <c r="S361" i="1"/>
  <c r="R361" i="1"/>
  <c r="Q361" i="1"/>
  <c r="P361" i="1"/>
  <c r="V360" i="1"/>
  <c r="U360" i="1"/>
  <c r="T360" i="1"/>
  <c r="S360" i="1"/>
  <c r="R360" i="1"/>
  <c r="Q360" i="1"/>
  <c r="P360" i="1"/>
  <c r="V359" i="1"/>
  <c r="U359" i="1"/>
  <c r="T359" i="1"/>
  <c r="S359" i="1"/>
  <c r="R359" i="1"/>
  <c r="Q359" i="1"/>
  <c r="P359" i="1"/>
  <c r="U358" i="1"/>
  <c r="T358" i="1"/>
  <c r="S358" i="1"/>
  <c r="R358" i="1"/>
  <c r="Q358" i="1"/>
  <c r="P358" i="1"/>
  <c r="V358" i="1" s="1"/>
  <c r="U357" i="1"/>
  <c r="T357" i="1"/>
  <c r="S357" i="1"/>
  <c r="R357" i="1"/>
  <c r="Q357" i="1"/>
  <c r="P357" i="1"/>
  <c r="V357" i="1" s="1"/>
  <c r="V356" i="1"/>
  <c r="U356" i="1"/>
  <c r="T356" i="1"/>
  <c r="S356" i="1"/>
  <c r="R356" i="1"/>
  <c r="Q356" i="1"/>
  <c r="P356" i="1"/>
  <c r="U355" i="1"/>
  <c r="T355" i="1"/>
  <c r="S355" i="1"/>
  <c r="R355" i="1"/>
  <c r="Q355" i="1"/>
  <c r="P355" i="1"/>
  <c r="V355" i="1" s="1"/>
  <c r="U354" i="1"/>
  <c r="T354" i="1"/>
  <c r="S354" i="1"/>
  <c r="R354" i="1"/>
  <c r="Q354" i="1"/>
  <c r="P354" i="1"/>
  <c r="V354" i="1" s="1"/>
  <c r="V353" i="1"/>
  <c r="U353" i="1"/>
  <c r="T353" i="1"/>
  <c r="S353" i="1"/>
  <c r="R353" i="1"/>
  <c r="Q353" i="1"/>
  <c r="P353" i="1"/>
  <c r="V352" i="1"/>
  <c r="U352" i="1"/>
  <c r="T352" i="1"/>
  <c r="S352" i="1"/>
  <c r="R352" i="1"/>
  <c r="Q352" i="1"/>
  <c r="P352" i="1"/>
  <c r="U351" i="1"/>
  <c r="T351" i="1"/>
  <c r="S351" i="1"/>
  <c r="R351" i="1"/>
  <c r="Q351" i="1"/>
  <c r="V351" i="1" s="1"/>
  <c r="P351" i="1"/>
  <c r="U350" i="1"/>
  <c r="T350" i="1"/>
  <c r="S350" i="1"/>
  <c r="R350" i="1"/>
  <c r="Q350" i="1"/>
  <c r="V350" i="1" s="1"/>
  <c r="P350" i="1"/>
  <c r="U349" i="1"/>
  <c r="T349" i="1"/>
  <c r="S349" i="1"/>
  <c r="R349" i="1"/>
  <c r="Q349" i="1"/>
  <c r="P349" i="1"/>
  <c r="V349" i="1" s="1"/>
  <c r="V348" i="1"/>
  <c r="U348" i="1"/>
  <c r="T348" i="1"/>
  <c r="S348" i="1"/>
  <c r="R348" i="1"/>
  <c r="Q348" i="1"/>
  <c r="P348" i="1"/>
  <c r="U347" i="1"/>
  <c r="T347" i="1"/>
  <c r="S347" i="1"/>
  <c r="R347" i="1"/>
  <c r="Q347" i="1"/>
  <c r="V347" i="1" s="1"/>
  <c r="P347" i="1"/>
  <c r="U346" i="1"/>
  <c r="T346" i="1"/>
  <c r="S346" i="1"/>
  <c r="R346" i="1"/>
  <c r="Q346" i="1"/>
  <c r="P346" i="1"/>
  <c r="V346" i="1" s="1"/>
  <c r="V345" i="1"/>
  <c r="U345" i="1"/>
  <c r="T345" i="1"/>
  <c r="S345" i="1"/>
  <c r="R345" i="1"/>
  <c r="Q345" i="1"/>
  <c r="P345" i="1"/>
  <c r="V344" i="1"/>
  <c r="U344" i="1"/>
  <c r="T344" i="1"/>
  <c r="S344" i="1"/>
  <c r="R344" i="1"/>
  <c r="Q344" i="1"/>
  <c r="P344" i="1"/>
  <c r="V343" i="1"/>
  <c r="U343" i="1"/>
  <c r="T343" i="1"/>
  <c r="S343" i="1"/>
  <c r="R343" i="1"/>
  <c r="Q343" i="1"/>
  <c r="P343" i="1"/>
  <c r="U342" i="1"/>
  <c r="T342" i="1"/>
  <c r="S342" i="1"/>
  <c r="R342" i="1"/>
  <c r="Q342" i="1"/>
  <c r="V342" i="1" s="1"/>
  <c r="P342" i="1"/>
  <c r="U341" i="1"/>
  <c r="T341" i="1"/>
  <c r="S341" i="1"/>
  <c r="R341" i="1"/>
  <c r="Q341" i="1"/>
  <c r="P341" i="1"/>
  <c r="V341" i="1" s="1"/>
  <c r="V340" i="1"/>
  <c r="U340" i="1"/>
  <c r="T340" i="1"/>
  <c r="S340" i="1"/>
  <c r="R340" i="1"/>
  <c r="Q340" i="1"/>
  <c r="P340" i="1"/>
  <c r="U339" i="1"/>
  <c r="T339" i="1"/>
  <c r="S339" i="1"/>
  <c r="R339" i="1"/>
  <c r="Q339" i="1"/>
  <c r="P339" i="1"/>
  <c r="V339" i="1" s="1"/>
  <c r="U338" i="1"/>
  <c r="T338" i="1"/>
  <c r="S338" i="1"/>
  <c r="R338" i="1"/>
  <c r="Q338" i="1"/>
  <c r="P338" i="1"/>
  <c r="V338" i="1" s="1"/>
  <c r="V337" i="1"/>
  <c r="U337" i="1"/>
  <c r="T337" i="1"/>
  <c r="S337" i="1"/>
  <c r="R337" i="1"/>
  <c r="Q337" i="1"/>
  <c r="P337" i="1"/>
  <c r="V336" i="1"/>
  <c r="U336" i="1"/>
  <c r="T336" i="1"/>
  <c r="S336" i="1"/>
  <c r="R336" i="1"/>
  <c r="Q336" i="1"/>
  <c r="P336" i="1"/>
  <c r="V335" i="1"/>
  <c r="U335" i="1"/>
  <c r="T335" i="1"/>
  <c r="S335" i="1"/>
  <c r="R335" i="1"/>
  <c r="Q335" i="1"/>
  <c r="P335" i="1"/>
  <c r="U334" i="1"/>
  <c r="T334" i="1"/>
  <c r="S334" i="1"/>
  <c r="R334" i="1"/>
  <c r="Q334" i="1"/>
  <c r="V334" i="1" s="1"/>
  <c r="P334" i="1"/>
  <c r="U333" i="1"/>
  <c r="T333" i="1"/>
  <c r="S333" i="1"/>
  <c r="R333" i="1"/>
  <c r="Q333" i="1"/>
  <c r="P333" i="1"/>
  <c r="V333" i="1" s="1"/>
  <c r="V332" i="1"/>
  <c r="U332" i="1"/>
  <c r="T332" i="1"/>
  <c r="S332" i="1"/>
  <c r="R332" i="1"/>
  <c r="Q332" i="1"/>
  <c r="P332" i="1"/>
  <c r="U331" i="1"/>
  <c r="T331" i="1"/>
  <c r="S331" i="1"/>
  <c r="R331" i="1"/>
  <c r="Q331" i="1"/>
  <c r="P331" i="1"/>
  <c r="V331" i="1" s="1"/>
  <c r="U330" i="1"/>
  <c r="T330" i="1"/>
  <c r="S330" i="1"/>
  <c r="R330" i="1"/>
  <c r="Q330" i="1"/>
  <c r="P330" i="1"/>
  <c r="V330" i="1" s="1"/>
  <c r="V329" i="1"/>
  <c r="U329" i="1"/>
  <c r="T329" i="1"/>
  <c r="S329" i="1"/>
  <c r="R329" i="1"/>
  <c r="Q329" i="1"/>
  <c r="P329" i="1"/>
  <c r="V328" i="1"/>
  <c r="U328" i="1"/>
  <c r="T328" i="1"/>
  <c r="S328" i="1"/>
  <c r="R328" i="1"/>
  <c r="Q328" i="1"/>
  <c r="P328" i="1"/>
  <c r="V327" i="1"/>
  <c r="U327" i="1"/>
  <c r="T327" i="1"/>
  <c r="S327" i="1"/>
  <c r="R327" i="1"/>
  <c r="Q327" i="1"/>
  <c r="P327" i="1"/>
  <c r="U326" i="1"/>
  <c r="T326" i="1"/>
  <c r="S326" i="1"/>
  <c r="R326" i="1"/>
  <c r="Q326" i="1"/>
  <c r="P326" i="1"/>
  <c r="V326" i="1" s="1"/>
  <c r="U325" i="1"/>
  <c r="T325" i="1"/>
  <c r="S325" i="1"/>
  <c r="R325" i="1"/>
  <c r="Q325" i="1"/>
  <c r="P325" i="1"/>
  <c r="V325" i="1" s="1"/>
  <c r="V324" i="1"/>
  <c r="U324" i="1"/>
  <c r="T324" i="1"/>
  <c r="S324" i="1"/>
  <c r="R324" i="1"/>
  <c r="Q324" i="1"/>
  <c r="P324" i="1"/>
  <c r="U323" i="1"/>
  <c r="T323" i="1"/>
  <c r="S323" i="1"/>
  <c r="R323" i="1"/>
  <c r="Q323" i="1"/>
  <c r="P323" i="1"/>
  <c r="V323" i="1" s="1"/>
  <c r="U322" i="1"/>
  <c r="T322" i="1"/>
  <c r="S322" i="1"/>
  <c r="R322" i="1"/>
  <c r="Q322" i="1"/>
  <c r="P322" i="1"/>
  <c r="V322" i="1" s="1"/>
  <c r="V321" i="1"/>
  <c r="U321" i="1"/>
  <c r="T321" i="1"/>
  <c r="S321" i="1"/>
  <c r="R321" i="1"/>
  <c r="Q321" i="1"/>
  <c r="P321" i="1"/>
  <c r="V320" i="1"/>
  <c r="U320" i="1"/>
  <c r="T320" i="1"/>
  <c r="S320" i="1"/>
  <c r="R320" i="1"/>
  <c r="Q320" i="1"/>
  <c r="P320" i="1"/>
  <c r="V319" i="1"/>
  <c r="U319" i="1"/>
  <c r="T319" i="1"/>
  <c r="S319" i="1"/>
  <c r="R319" i="1"/>
  <c r="Q319" i="1"/>
  <c r="P319" i="1"/>
  <c r="U318" i="1"/>
  <c r="T318" i="1"/>
  <c r="S318" i="1"/>
  <c r="R318" i="1"/>
  <c r="Q318" i="1"/>
  <c r="P318" i="1"/>
  <c r="V318" i="1" s="1"/>
  <c r="U317" i="1"/>
  <c r="T317" i="1"/>
  <c r="S317" i="1"/>
  <c r="R317" i="1"/>
  <c r="Q317" i="1"/>
  <c r="P317" i="1"/>
  <c r="V317" i="1" s="1"/>
  <c r="V316" i="1"/>
  <c r="U316" i="1"/>
  <c r="T316" i="1"/>
  <c r="S316" i="1"/>
  <c r="R316" i="1"/>
  <c r="Q316" i="1"/>
  <c r="P316" i="1"/>
  <c r="U315" i="1"/>
  <c r="T315" i="1"/>
  <c r="S315" i="1"/>
  <c r="R315" i="1"/>
  <c r="Q315" i="1"/>
  <c r="P315" i="1"/>
  <c r="V315" i="1" s="1"/>
  <c r="U314" i="1"/>
  <c r="T314" i="1"/>
  <c r="S314" i="1"/>
  <c r="R314" i="1"/>
  <c r="Q314" i="1"/>
  <c r="P314" i="1"/>
  <c r="V314" i="1" s="1"/>
  <c r="V313" i="1"/>
  <c r="U313" i="1"/>
  <c r="T313" i="1"/>
  <c r="S313" i="1"/>
  <c r="R313" i="1"/>
  <c r="Q313" i="1"/>
  <c r="P313" i="1"/>
  <c r="V312" i="1"/>
  <c r="U312" i="1"/>
  <c r="T312" i="1"/>
  <c r="S312" i="1"/>
  <c r="R312" i="1"/>
  <c r="Q312" i="1"/>
  <c r="P312" i="1"/>
  <c r="V311" i="1"/>
  <c r="U311" i="1"/>
  <c r="T311" i="1"/>
  <c r="S311" i="1"/>
  <c r="R311" i="1"/>
  <c r="Q311" i="1"/>
  <c r="P311" i="1"/>
  <c r="U310" i="1"/>
  <c r="T310" i="1"/>
  <c r="S310" i="1"/>
  <c r="R310" i="1"/>
  <c r="Q310" i="1"/>
  <c r="P310" i="1"/>
  <c r="V310" i="1" s="1"/>
  <c r="U309" i="1"/>
  <c r="T309" i="1"/>
  <c r="S309" i="1"/>
  <c r="R309" i="1"/>
  <c r="Q309" i="1"/>
  <c r="P309" i="1"/>
  <c r="V309" i="1" s="1"/>
  <c r="V308" i="1"/>
  <c r="U308" i="1"/>
  <c r="T308" i="1"/>
  <c r="S308" i="1"/>
  <c r="R308" i="1"/>
  <c r="Q308" i="1"/>
  <c r="P308" i="1"/>
  <c r="U307" i="1"/>
  <c r="T307" i="1"/>
  <c r="S307" i="1"/>
  <c r="R307" i="1"/>
  <c r="Q307" i="1"/>
  <c r="P307" i="1"/>
  <c r="V307" i="1" s="1"/>
  <c r="U306" i="1"/>
  <c r="T306" i="1"/>
  <c r="S306" i="1"/>
  <c r="R306" i="1"/>
  <c r="Q306" i="1"/>
  <c r="P306" i="1"/>
  <c r="V306" i="1" s="1"/>
  <c r="V305" i="1"/>
  <c r="U305" i="1"/>
  <c r="T305" i="1"/>
  <c r="S305" i="1"/>
  <c r="R305" i="1"/>
  <c r="Q305" i="1"/>
  <c r="P305" i="1"/>
  <c r="V304" i="1"/>
  <c r="U304" i="1"/>
  <c r="T304" i="1"/>
  <c r="S304" i="1"/>
  <c r="R304" i="1"/>
  <c r="Q304" i="1"/>
  <c r="P304" i="1"/>
  <c r="V303" i="1"/>
  <c r="U303" i="1"/>
  <c r="T303" i="1"/>
  <c r="S303" i="1"/>
  <c r="R303" i="1"/>
  <c r="Q303" i="1"/>
  <c r="P303" i="1"/>
  <c r="U302" i="1"/>
  <c r="T302" i="1"/>
  <c r="S302" i="1"/>
  <c r="R302" i="1"/>
  <c r="Q302" i="1"/>
  <c r="P302" i="1"/>
  <c r="V302" i="1" s="1"/>
  <c r="U301" i="1"/>
  <c r="T301" i="1"/>
  <c r="S301" i="1"/>
  <c r="R301" i="1"/>
  <c r="Q301" i="1"/>
  <c r="P301" i="1"/>
  <c r="V301" i="1" s="1"/>
  <c r="V300" i="1"/>
  <c r="U300" i="1"/>
  <c r="T300" i="1"/>
  <c r="S300" i="1"/>
  <c r="R300" i="1"/>
  <c r="Q300" i="1"/>
  <c r="P300" i="1"/>
  <c r="U299" i="1"/>
  <c r="T299" i="1"/>
  <c r="S299" i="1"/>
  <c r="R299" i="1"/>
  <c r="Q299" i="1"/>
  <c r="P299" i="1"/>
  <c r="V299" i="1" s="1"/>
  <c r="U298" i="1"/>
  <c r="T298" i="1"/>
  <c r="S298" i="1"/>
  <c r="R298" i="1"/>
  <c r="Q298" i="1"/>
  <c r="P298" i="1"/>
  <c r="V298" i="1" s="1"/>
  <c r="V297" i="1"/>
  <c r="U297" i="1"/>
  <c r="T297" i="1"/>
  <c r="S297" i="1"/>
  <c r="R297" i="1"/>
  <c r="Q297" i="1"/>
  <c r="P297" i="1"/>
  <c r="V296" i="1"/>
  <c r="U296" i="1"/>
  <c r="T296" i="1"/>
  <c r="S296" i="1"/>
  <c r="R296" i="1"/>
  <c r="Q296" i="1"/>
  <c r="P296" i="1"/>
  <c r="V295" i="1"/>
  <c r="U295" i="1"/>
  <c r="T295" i="1"/>
  <c r="S295" i="1"/>
  <c r="R295" i="1"/>
  <c r="Q295" i="1"/>
  <c r="P295" i="1"/>
  <c r="V294" i="1"/>
  <c r="U294" i="1"/>
  <c r="T294" i="1"/>
  <c r="S294" i="1"/>
  <c r="R294" i="1"/>
  <c r="Q294" i="1"/>
  <c r="P294" i="1"/>
  <c r="V293" i="1"/>
  <c r="U293" i="1"/>
  <c r="T293" i="1"/>
  <c r="S293" i="1"/>
  <c r="R293" i="1"/>
  <c r="Q293" i="1"/>
  <c r="P293" i="1"/>
  <c r="V292" i="1"/>
  <c r="U292" i="1"/>
  <c r="T292" i="1"/>
  <c r="S292" i="1"/>
  <c r="R292" i="1"/>
  <c r="Q292" i="1"/>
  <c r="P292" i="1"/>
  <c r="U291" i="1"/>
  <c r="T291" i="1"/>
  <c r="S291" i="1"/>
  <c r="R291" i="1"/>
  <c r="Q291" i="1"/>
  <c r="P291" i="1"/>
  <c r="V291" i="1" s="1"/>
  <c r="U290" i="1"/>
  <c r="T290" i="1"/>
  <c r="S290" i="1"/>
  <c r="R290" i="1"/>
  <c r="Q290" i="1"/>
  <c r="P290" i="1"/>
  <c r="V290" i="1" s="1"/>
  <c r="V289" i="1"/>
  <c r="U289" i="1"/>
  <c r="T289" i="1"/>
  <c r="S289" i="1"/>
  <c r="R289" i="1"/>
  <c r="Q289" i="1"/>
  <c r="P289" i="1"/>
  <c r="V288" i="1"/>
  <c r="U288" i="1"/>
  <c r="T288" i="1"/>
  <c r="S288" i="1"/>
  <c r="R288" i="1"/>
  <c r="Q288" i="1"/>
  <c r="P288" i="1"/>
  <c r="V287" i="1"/>
  <c r="U287" i="1"/>
  <c r="T287" i="1"/>
  <c r="S287" i="1"/>
  <c r="R287" i="1"/>
  <c r="Q287" i="1"/>
  <c r="P287" i="1"/>
  <c r="U286" i="1"/>
  <c r="T286" i="1"/>
  <c r="S286" i="1"/>
  <c r="R286" i="1"/>
  <c r="Q286" i="1"/>
  <c r="P286" i="1"/>
  <c r="V286" i="1" s="1"/>
  <c r="U285" i="1"/>
  <c r="T285" i="1"/>
  <c r="S285" i="1"/>
  <c r="R285" i="1"/>
  <c r="Q285" i="1"/>
  <c r="P285" i="1"/>
  <c r="V285" i="1" s="1"/>
  <c r="V284" i="1"/>
  <c r="U284" i="1"/>
  <c r="T284" i="1"/>
  <c r="S284" i="1"/>
  <c r="R284" i="1"/>
  <c r="Q284" i="1"/>
  <c r="P284" i="1"/>
  <c r="U283" i="1"/>
  <c r="T283" i="1"/>
  <c r="S283" i="1"/>
  <c r="R283" i="1"/>
  <c r="Q283" i="1"/>
  <c r="P283" i="1"/>
  <c r="V283" i="1" s="1"/>
  <c r="U282" i="1"/>
  <c r="T282" i="1"/>
  <c r="S282" i="1"/>
  <c r="R282" i="1"/>
  <c r="Q282" i="1"/>
  <c r="V282" i="1" s="1"/>
  <c r="P282" i="1"/>
  <c r="V281" i="1"/>
  <c r="U281" i="1"/>
  <c r="T281" i="1"/>
  <c r="S281" i="1"/>
  <c r="R281" i="1"/>
  <c r="Q281" i="1"/>
  <c r="P281" i="1"/>
  <c r="V280" i="1"/>
  <c r="U280" i="1"/>
  <c r="T280" i="1"/>
  <c r="S280" i="1"/>
  <c r="R280" i="1"/>
  <c r="Q280" i="1"/>
  <c r="P280" i="1"/>
  <c r="V279" i="1"/>
  <c r="U279" i="1"/>
  <c r="T279" i="1"/>
  <c r="S279" i="1"/>
  <c r="R279" i="1"/>
  <c r="Q279" i="1"/>
  <c r="P279" i="1"/>
  <c r="U278" i="1"/>
  <c r="T278" i="1"/>
  <c r="S278" i="1"/>
  <c r="R278" i="1"/>
  <c r="Q278" i="1"/>
  <c r="P278" i="1"/>
  <c r="V278" i="1" s="1"/>
  <c r="U277" i="1"/>
  <c r="T277" i="1"/>
  <c r="S277" i="1"/>
  <c r="R277" i="1"/>
  <c r="Q277" i="1"/>
  <c r="P277" i="1"/>
  <c r="V277" i="1" s="1"/>
  <c r="V276" i="1"/>
  <c r="U276" i="1"/>
  <c r="T276" i="1"/>
  <c r="S276" i="1"/>
  <c r="R276" i="1"/>
  <c r="Q276" i="1"/>
  <c r="P276" i="1"/>
  <c r="U275" i="1"/>
  <c r="T275" i="1"/>
  <c r="S275" i="1"/>
  <c r="R275" i="1"/>
  <c r="Q275" i="1"/>
  <c r="P275" i="1"/>
  <c r="V275" i="1" s="1"/>
  <c r="U274" i="1"/>
  <c r="T274" i="1"/>
  <c r="S274" i="1"/>
  <c r="R274" i="1"/>
  <c r="Q274" i="1"/>
  <c r="P274" i="1"/>
  <c r="V274" i="1" s="1"/>
  <c r="V273" i="1"/>
  <c r="U273" i="1"/>
  <c r="T273" i="1"/>
  <c r="S273" i="1"/>
  <c r="R273" i="1"/>
  <c r="Q273" i="1"/>
  <c r="P273" i="1"/>
  <c r="V272" i="1"/>
  <c r="U272" i="1"/>
  <c r="T272" i="1"/>
  <c r="S272" i="1"/>
  <c r="R272" i="1"/>
  <c r="Q272" i="1"/>
  <c r="P272" i="1"/>
  <c r="V271" i="1"/>
  <c r="U271" i="1"/>
  <c r="T271" i="1"/>
  <c r="S271" i="1"/>
  <c r="R271" i="1"/>
  <c r="Q271" i="1"/>
  <c r="P271" i="1"/>
  <c r="U270" i="1"/>
  <c r="T270" i="1"/>
  <c r="S270" i="1"/>
  <c r="R270" i="1"/>
  <c r="Q270" i="1"/>
  <c r="P270" i="1"/>
  <c r="V270" i="1" s="1"/>
  <c r="U269" i="1"/>
  <c r="T269" i="1"/>
  <c r="S269" i="1"/>
  <c r="R269" i="1"/>
  <c r="Q269" i="1"/>
  <c r="P269" i="1"/>
  <c r="V269" i="1" s="1"/>
  <c r="V268" i="1"/>
  <c r="U268" i="1"/>
  <c r="T268" i="1"/>
  <c r="S268" i="1"/>
  <c r="R268" i="1"/>
  <c r="Q268" i="1"/>
  <c r="P268" i="1"/>
  <c r="U267" i="1"/>
  <c r="T267" i="1"/>
  <c r="S267" i="1"/>
  <c r="R267" i="1"/>
  <c r="Q267" i="1"/>
  <c r="P267" i="1"/>
  <c r="V267" i="1" s="1"/>
  <c r="U266" i="1"/>
  <c r="T266" i="1"/>
  <c r="S266" i="1"/>
  <c r="R266" i="1"/>
  <c r="Q266" i="1"/>
  <c r="P266" i="1"/>
  <c r="V266" i="1" s="1"/>
  <c r="V265" i="1"/>
  <c r="U265" i="1"/>
  <c r="T265" i="1"/>
  <c r="S265" i="1"/>
  <c r="R265" i="1"/>
  <c r="Q265" i="1"/>
  <c r="P265" i="1"/>
  <c r="V264" i="1"/>
  <c r="U264" i="1"/>
  <c r="T264" i="1"/>
  <c r="S264" i="1"/>
  <c r="R264" i="1"/>
  <c r="Q264" i="1"/>
  <c r="P264" i="1"/>
  <c r="V263" i="1"/>
  <c r="U263" i="1"/>
  <c r="T263" i="1"/>
  <c r="S263" i="1"/>
  <c r="R263" i="1"/>
  <c r="Q263" i="1"/>
  <c r="P263" i="1"/>
  <c r="U262" i="1"/>
  <c r="T262" i="1"/>
  <c r="S262" i="1"/>
  <c r="R262" i="1"/>
  <c r="Q262" i="1"/>
  <c r="P262" i="1"/>
  <c r="V262" i="1" s="1"/>
  <c r="U261" i="1"/>
  <c r="T261" i="1"/>
  <c r="S261" i="1"/>
  <c r="R261" i="1"/>
  <c r="Q261" i="1"/>
  <c r="P261" i="1"/>
  <c r="V261" i="1" s="1"/>
  <c r="V260" i="1"/>
  <c r="U260" i="1"/>
  <c r="T260" i="1"/>
  <c r="S260" i="1"/>
  <c r="R260" i="1"/>
  <c r="Q260" i="1"/>
  <c r="P260" i="1"/>
  <c r="U259" i="1"/>
  <c r="T259" i="1"/>
  <c r="S259" i="1"/>
  <c r="R259" i="1"/>
  <c r="Q259" i="1"/>
  <c r="P259" i="1"/>
  <c r="V259" i="1" s="1"/>
  <c r="U258" i="1"/>
  <c r="T258" i="1"/>
  <c r="S258" i="1"/>
  <c r="R258" i="1"/>
  <c r="Q258" i="1"/>
  <c r="P258" i="1"/>
  <c r="V258" i="1" s="1"/>
  <c r="V257" i="1"/>
  <c r="U257" i="1"/>
  <c r="T257" i="1"/>
  <c r="S257" i="1"/>
  <c r="R257" i="1"/>
  <c r="Q257" i="1"/>
  <c r="P257" i="1"/>
  <c r="V256" i="1"/>
  <c r="U256" i="1"/>
  <c r="T256" i="1"/>
  <c r="S256" i="1"/>
  <c r="R256" i="1"/>
  <c r="Q256" i="1"/>
  <c r="P256" i="1"/>
  <c r="V255" i="1"/>
  <c r="U255" i="1"/>
  <c r="T255" i="1"/>
  <c r="S255" i="1"/>
  <c r="R255" i="1"/>
  <c r="Q255" i="1"/>
  <c r="P255" i="1"/>
  <c r="U254" i="1"/>
  <c r="T254" i="1"/>
  <c r="S254" i="1"/>
  <c r="R254" i="1"/>
  <c r="Q254" i="1"/>
  <c r="P254" i="1"/>
  <c r="V254" i="1" s="1"/>
  <c r="U253" i="1"/>
  <c r="T253" i="1"/>
  <c r="S253" i="1"/>
  <c r="R253" i="1"/>
  <c r="Q253" i="1"/>
  <c r="P253" i="1"/>
  <c r="V253" i="1" s="1"/>
  <c r="V252" i="1"/>
  <c r="U252" i="1"/>
  <c r="T252" i="1"/>
  <c r="S252" i="1"/>
  <c r="R252" i="1"/>
  <c r="Q252" i="1"/>
  <c r="P252" i="1"/>
  <c r="U251" i="1"/>
  <c r="T251" i="1"/>
  <c r="S251" i="1"/>
  <c r="R251" i="1"/>
  <c r="Q251" i="1"/>
  <c r="P251" i="1"/>
  <c r="V251" i="1" s="1"/>
  <c r="U250" i="1"/>
  <c r="T250" i="1"/>
  <c r="S250" i="1"/>
  <c r="R250" i="1"/>
  <c r="Q250" i="1"/>
  <c r="P250" i="1"/>
  <c r="V250" i="1" s="1"/>
  <c r="V249" i="1"/>
  <c r="U249" i="1"/>
  <c r="T249" i="1"/>
  <c r="S249" i="1"/>
  <c r="R249" i="1"/>
  <c r="Q249" i="1"/>
  <c r="P249" i="1"/>
  <c r="V248" i="1"/>
  <c r="U248" i="1"/>
  <c r="T248" i="1"/>
  <c r="S248" i="1"/>
  <c r="R248" i="1"/>
  <c r="Q248" i="1"/>
  <c r="P248" i="1"/>
  <c r="V247" i="1"/>
  <c r="U247" i="1"/>
  <c r="T247" i="1"/>
  <c r="S247" i="1"/>
  <c r="R247" i="1"/>
  <c r="Q247" i="1"/>
  <c r="P247" i="1"/>
  <c r="U246" i="1"/>
  <c r="T246" i="1"/>
  <c r="S246" i="1"/>
  <c r="R246" i="1"/>
  <c r="Q246" i="1"/>
  <c r="P246" i="1"/>
  <c r="V246" i="1" s="1"/>
  <c r="U245" i="1"/>
  <c r="T245" i="1"/>
  <c r="S245" i="1"/>
  <c r="R245" i="1"/>
  <c r="Q245" i="1"/>
  <c r="P245" i="1"/>
  <c r="V245" i="1" s="1"/>
  <c r="V244" i="1"/>
  <c r="U244" i="1"/>
  <c r="T244" i="1"/>
  <c r="S244" i="1"/>
  <c r="R244" i="1"/>
  <c r="Q244" i="1"/>
  <c r="P244" i="1"/>
  <c r="U243" i="1"/>
  <c r="T243" i="1"/>
  <c r="S243" i="1"/>
  <c r="R243" i="1"/>
  <c r="Q243" i="1"/>
  <c r="P243" i="1"/>
  <c r="V243" i="1" s="1"/>
  <c r="U242" i="1"/>
  <c r="T242" i="1"/>
  <c r="S242" i="1"/>
  <c r="R242" i="1"/>
  <c r="Q242" i="1"/>
  <c r="P242" i="1"/>
  <c r="V242" i="1" s="1"/>
  <c r="V241" i="1"/>
  <c r="U241" i="1"/>
  <c r="T241" i="1"/>
  <c r="S241" i="1"/>
  <c r="R241" i="1"/>
  <c r="Q241" i="1"/>
  <c r="P241" i="1"/>
  <c r="V240" i="1"/>
  <c r="U240" i="1"/>
  <c r="T240" i="1"/>
  <c r="S240" i="1"/>
  <c r="R240" i="1"/>
  <c r="Q240" i="1"/>
  <c r="P240" i="1"/>
  <c r="V239" i="1"/>
  <c r="U239" i="1"/>
  <c r="T239" i="1"/>
  <c r="S239" i="1"/>
  <c r="R239" i="1"/>
  <c r="Q239" i="1"/>
  <c r="P239" i="1"/>
  <c r="U238" i="1"/>
  <c r="T238" i="1"/>
  <c r="S238" i="1"/>
  <c r="R238" i="1"/>
  <c r="Q238" i="1"/>
  <c r="P238" i="1"/>
  <c r="V238" i="1" s="1"/>
  <c r="U237" i="1"/>
  <c r="T237" i="1"/>
  <c r="S237" i="1"/>
  <c r="R237" i="1"/>
  <c r="Q237" i="1"/>
  <c r="P237" i="1"/>
  <c r="V237" i="1" s="1"/>
  <c r="V236" i="1"/>
  <c r="U236" i="1"/>
  <c r="T236" i="1"/>
  <c r="S236" i="1"/>
  <c r="R236" i="1"/>
  <c r="Q236" i="1"/>
  <c r="P236" i="1"/>
  <c r="U235" i="1"/>
  <c r="T235" i="1"/>
  <c r="S235" i="1"/>
  <c r="R235" i="1"/>
  <c r="Q235" i="1"/>
  <c r="P235" i="1"/>
  <c r="V235" i="1" s="1"/>
  <c r="U234" i="1"/>
  <c r="T234" i="1"/>
  <c r="S234" i="1"/>
  <c r="R234" i="1"/>
  <c r="Q234" i="1"/>
  <c r="P234" i="1"/>
  <c r="V234" i="1" s="1"/>
  <c r="V233" i="1"/>
  <c r="U233" i="1"/>
  <c r="T233" i="1"/>
  <c r="S233" i="1"/>
  <c r="R233" i="1"/>
  <c r="Q233" i="1"/>
  <c r="P233" i="1"/>
  <c r="V232" i="1"/>
  <c r="U232" i="1"/>
  <c r="T232" i="1"/>
  <c r="S232" i="1"/>
  <c r="R232" i="1"/>
  <c r="Q232" i="1"/>
  <c r="P232" i="1"/>
  <c r="V231" i="1"/>
  <c r="U231" i="1"/>
  <c r="T231" i="1"/>
  <c r="S231" i="1"/>
  <c r="R231" i="1"/>
  <c r="Q231" i="1"/>
  <c r="P231" i="1"/>
  <c r="U230" i="1"/>
  <c r="T230" i="1"/>
  <c r="S230" i="1"/>
  <c r="R230" i="1"/>
  <c r="Q230" i="1"/>
  <c r="P230" i="1"/>
  <c r="V230" i="1" s="1"/>
  <c r="U229" i="1"/>
  <c r="T229" i="1"/>
  <c r="S229" i="1"/>
  <c r="R229" i="1"/>
  <c r="Q229" i="1"/>
  <c r="P229" i="1"/>
  <c r="V229" i="1" s="1"/>
  <c r="V228" i="1"/>
  <c r="U228" i="1"/>
  <c r="T228" i="1"/>
  <c r="S228" i="1"/>
  <c r="R228" i="1"/>
  <c r="Q228" i="1"/>
  <c r="P228" i="1"/>
  <c r="U227" i="1"/>
  <c r="T227" i="1"/>
  <c r="S227" i="1"/>
  <c r="R227" i="1"/>
  <c r="Q227" i="1"/>
  <c r="P227" i="1"/>
  <c r="V227" i="1" s="1"/>
  <c r="U226" i="1"/>
  <c r="T226" i="1"/>
  <c r="S226" i="1"/>
  <c r="R226" i="1"/>
  <c r="Q226" i="1"/>
  <c r="P226" i="1"/>
  <c r="V226" i="1" s="1"/>
  <c r="V225" i="1"/>
  <c r="U225" i="1"/>
  <c r="T225" i="1"/>
  <c r="S225" i="1"/>
  <c r="R225" i="1"/>
  <c r="Q225" i="1"/>
  <c r="P225" i="1"/>
  <c r="V224" i="1"/>
  <c r="U224" i="1"/>
  <c r="T224" i="1"/>
  <c r="S224" i="1"/>
  <c r="R224" i="1"/>
  <c r="Q224" i="1"/>
  <c r="P224" i="1"/>
  <c r="V223" i="1"/>
  <c r="U223" i="1"/>
  <c r="T223" i="1"/>
  <c r="S223" i="1"/>
  <c r="R223" i="1"/>
  <c r="Q223" i="1"/>
  <c r="P223" i="1"/>
  <c r="U222" i="1"/>
  <c r="T222" i="1"/>
  <c r="S222" i="1"/>
  <c r="R222" i="1"/>
  <c r="Q222" i="1"/>
  <c r="P222" i="1"/>
  <c r="V222" i="1" s="1"/>
  <c r="U221" i="1"/>
  <c r="T221" i="1"/>
  <c r="S221" i="1"/>
  <c r="R221" i="1"/>
  <c r="Q221" i="1"/>
  <c r="P221" i="1"/>
  <c r="V221" i="1" s="1"/>
  <c r="V220" i="1"/>
  <c r="U220" i="1"/>
  <c r="T220" i="1"/>
  <c r="S220" i="1"/>
  <c r="R220" i="1"/>
  <c r="Q220" i="1"/>
  <c r="P220" i="1"/>
  <c r="U219" i="1"/>
  <c r="T219" i="1"/>
  <c r="S219" i="1"/>
  <c r="R219" i="1"/>
  <c r="Q219" i="1"/>
  <c r="P219" i="1"/>
  <c r="V219" i="1" s="1"/>
  <c r="U218" i="1"/>
  <c r="T218" i="1"/>
  <c r="S218" i="1"/>
  <c r="R218" i="1"/>
  <c r="Q218" i="1"/>
  <c r="P218" i="1"/>
  <c r="V218" i="1" s="1"/>
  <c r="V217" i="1"/>
  <c r="U217" i="1"/>
  <c r="T217" i="1"/>
  <c r="S217" i="1"/>
  <c r="R217" i="1"/>
  <c r="Q217" i="1"/>
  <c r="P217" i="1"/>
  <c r="V216" i="1"/>
  <c r="U216" i="1"/>
  <c r="T216" i="1"/>
  <c r="S216" i="1"/>
  <c r="R216" i="1"/>
  <c r="Q216" i="1"/>
  <c r="P216" i="1"/>
  <c r="V215" i="1"/>
  <c r="U215" i="1"/>
  <c r="T215" i="1"/>
  <c r="S215" i="1"/>
  <c r="R215" i="1"/>
  <c r="Q215" i="1"/>
  <c r="P215" i="1"/>
  <c r="U214" i="1"/>
  <c r="T214" i="1"/>
  <c r="S214" i="1"/>
  <c r="R214" i="1"/>
  <c r="Q214" i="1"/>
  <c r="V214" i="1" s="1"/>
  <c r="P214" i="1"/>
  <c r="V213" i="1"/>
  <c r="U213" i="1"/>
  <c r="T213" i="1"/>
  <c r="S213" i="1"/>
  <c r="R213" i="1"/>
  <c r="Q213" i="1"/>
  <c r="P213" i="1"/>
  <c r="V212" i="1"/>
  <c r="U212" i="1"/>
  <c r="T212" i="1"/>
  <c r="S212" i="1"/>
  <c r="R212" i="1"/>
  <c r="Q212" i="1"/>
  <c r="P212" i="1"/>
  <c r="U211" i="1"/>
  <c r="T211" i="1"/>
  <c r="S211" i="1"/>
  <c r="R211" i="1"/>
  <c r="Q211" i="1"/>
  <c r="P211" i="1"/>
  <c r="V211" i="1" s="1"/>
  <c r="U210" i="1"/>
  <c r="T210" i="1"/>
  <c r="S210" i="1"/>
  <c r="R210" i="1"/>
  <c r="Q210" i="1"/>
  <c r="P210" i="1"/>
  <c r="V210" i="1" s="1"/>
  <c r="V209" i="1"/>
  <c r="U209" i="1"/>
  <c r="T209" i="1"/>
  <c r="S209" i="1"/>
  <c r="R209" i="1"/>
  <c r="Q209" i="1"/>
  <c r="P209" i="1"/>
  <c r="V208" i="1"/>
  <c r="U208" i="1"/>
  <c r="T208" i="1"/>
  <c r="S208" i="1"/>
  <c r="R208" i="1"/>
  <c r="Q208" i="1"/>
  <c r="P208" i="1"/>
  <c r="V207" i="1"/>
  <c r="U207" i="1"/>
  <c r="T207" i="1"/>
  <c r="S207" i="1"/>
  <c r="R207" i="1"/>
  <c r="Q207" i="1"/>
  <c r="P207" i="1"/>
  <c r="U206" i="1"/>
  <c r="T206" i="1"/>
  <c r="S206" i="1"/>
  <c r="R206" i="1"/>
  <c r="Q206" i="1"/>
  <c r="V206" i="1" s="1"/>
  <c r="P206" i="1"/>
  <c r="U205" i="1"/>
  <c r="T205" i="1"/>
  <c r="S205" i="1"/>
  <c r="R205" i="1"/>
  <c r="Q205" i="1"/>
  <c r="P205" i="1"/>
  <c r="V205" i="1" s="1"/>
  <c r="V204" i="1"/>
  <c r="U204" i="1"/>
  <c r="T204" i="1"/>
  <c r="S204" i="1"/>
  <c r="R204" i="1"/>
  <c r="Q204" i="1"/>
  <c r="P204" i="1"/>
  <c r="U203" i="1"/>
  <c r="T203" i="1"/>
  <c r="S203" i="1"/>
  <c r="R203" i="1"/>
  <c r="Q203" i="1"/>
  <c r="P203" i="1"/>
  <c r="V203" i="1" s="1"/>
  <c r="U202" i="1"/>
  <c r="T202" i="1"/>
  <c r="S202" i="1"/>
  <c r="R202" i="1"/>
  <c r="Q202" i="1"/>
  <c r="P202" i="1"/>
  <c r="V202" i="1" s="1"/>
  <c r="V201" i="1"/>
  <c r="U201" i="1"/>
  <c r="T201" i="1"/>
  <c r="S201" i="1"/>
  <c r="R201" i="1"/>
  <c r="Q201" i="1"/>
  <c r="P201" i="1"/>
  <c r="V200" i="1"/>
  <c r="U200" i="1"/>
  <c r="T200" i="1"/>
  <c r="S200" i="1"/>
  <c r="R200" i="1"/>
  <c r="Q200" i="1"/>
  <c r="P200" i="1"/>
  <c r="U199" i="1"/>
  <c r="T199" i="1"/>
  <c r="S199" i="1"/>
  <c r="R199" i="1"/>
  <c r="Q199" i="1"/>
  <c r="V199" i="1" s="1"/>
  <c r="P199" i="1"/>
  <c r="U198" i="1"/>
  <c r="T198" i="1"/>
  <c r="S198" i="1"/>
  <c r="R198" i="1"/>
  <c r="Q198" i="1"/>
  <c r="V198" i="1" s="1"/>
  <c r="P198" i="1"/>
  <c r="U197" i="1"/>
  <c r="T197" i="1"/>
  <c r="S197" i="1"/>
  <c r="R197" i="1"/>
  <c r="Q197" i="1"/>
  <c r="P197" i="1"/>
  <c r="V197" i="1" s="1"/>
  <c r="V196" i="1"/>
  <c r="U196" i="1"/>
  <c r="T196" i="1"/>
  <c r="S196" i="1"/>
  <c r="R196" i="1"/>
  <c r="Q196" i="1"/>
  <c r="P196" i="1"/>
  <c r="U195" i="1"/>
  <c r="T195" i="1"/>
  <c r="S195" i="1"/>
  <c r="R195" i="1"/>
  <c r="Q195" i="1"/>
  <c r="P195" i="1"/>
  <c r="V195" i="1" s="1"/>
  <c r="U194" i="1"/>
  <c r="T194" i="1"/>
  <c r="S194" i="1"/>
  <c r="R194" i="1"/>
  <c r="Q194" i="1"/>
  <c r="P194" i="1"/>
  <c r="V194" i="1" s="1"/>
  <c r="V193" i="1"/>
  <c r="U193" i="1"/>
  <c r="T193" i="1"/>
  <c r="S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U190" i="1"/>
  <c r="T190" i="1"/>
  <c r="S190" i="1"/>
  <c r="R190" i="1"/>
  <c r="Q190" i="1"/>
  <c r="V190" i="1" s="1"/>
  <c r="P190" i="1"/>
  <c r="U189" i="1"/>
  <c r="T189" i="1"/>
  <c r="S189" i="1"/>
  <c r="R189" i="1"/>
  <c r="Q189" i="1"/>
  <c r="P189" i="1"/>
  <c r="V189" i="1" s="1"/>
  <c r="V188" i="1"/>
  <c r="U188" i="1"/>
  <c r="T188" i="1"/>
  <c r="S188" i="1"/>
  <c r="R188" i="1"/>
  <c r="Q188" i="1"/>
  <c r="P188" i="1"/>
  <c r="U187" i="1"/>
  <c r="T187" i="1"/>
  <c r="S187" i="1"/>
  <c r="R187" i="1"/>
  <c r="Q187" i="1"/>
  <c r="P187" i="1"/>
  <c r="V187" i="1" s="1"/>
  <c r="U186" i="1"/>
  <c r="T186" i="1"/>
  <c r="S186" i="1"/>
  <c r="R186" i="1"/>
  <c r="Q186" i="1"/>
  <c r="P186" i="1"/>
  <c r="V186" i="1" s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U182" i="1"/>
  <c r="T182" i="1"/>
  <c r="S182" i="1"/>
  <c r="R182" i="1"/>
  <c r="Q182" i="1"/>
  <c r="P182" i="1"/>
  <c r="V182" i="1" s="1"/>
  <c r="U181" i="1"/>
  <c r="T181" i="1"/>
  <c r="S181" i="1"/>
  <c r="R181" i="1"/>
  <c r="Q181" i="1"/>
  <c r="P181" i="1"/>
  <c r="V181" i="1" s="1"/>
  <c r="V180" i="1"/>
  <c r="U180" i="1"/>
  <c r="T180" i="1"/>
  <c r="S180" i="1"/>
  <c r="R180" i="1"/>
  <c r="Q180" i="1"/>
  <c r="P180" i="1"/>
  <c r="U179" i="1"/>
  <c r="T179" i="1"/>
  <c r="S179" i="1"/>
  <c r="R179" i="1"/>
  <c r="Q179" i="1"/>
  <c r="P179" i="1"/>
  <c r="V179" i="1" s="1"/>
  <c r="U178" i="1"/>
  <c r="T178" i="1"/>
  <c r="S178" i="1"/>
  <c r="R178" i="1"/>
  <c r="Q178" i="1"/>
  <c r="P178" i="1"/>
  <c r="V178" i="1" s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U174" i="1"/>
  <c r="T174" i="1"/>
  <c r="S174" i="1"/>
  <c r="R174" i="1"/>
  <c r="Q174" i="1"/>
  <c r="P174" i="1"/>
  <c r="V174" i="1" s="1"/>
  <c r="U173" i="1"/>
  <c r="T173" i="1"/>
  <c r="S173" i="1"/>
  <c r="R173" i="1"/>
  <c r="Q173" i="1"/>
  <c r="P173" i="1"/>
  <c r="V173" i="1" s="1"/>
  <c r="V172" i="1"/>
  <c r="U172" i="1"/>
  <c r="T172" i="1"/>
  <c r="S172" i="1"/>
  <c r="R172" i="1"/>
  <c r="Q172" i="1"/>
  <c r="P172" i="1"/>
  <c r="U171" i="1"/>
  <c r="T171" i="1"/>
  <c r="S171" i="1"/>
  <c r="R171" i="1"/>
  <c r="Q171" i="1"/>
  <c r="P171" i="1"/>
  <c r="V171" i="1" s="1"/>
  <c r="U170" i="1"/>
  <c r="T170" i="1"/>
  <c r="S170" i="1"/>
  <c r="R170" i="1"/>
  <c r="Q170" i="1"/>
  <c r="P170" i="1"/>
  <c r="V170" i="1" s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U166" i="1"/>
  <c r="T166" i="1"/>
  <c r="S166" i="1"/>
  <c r="R166" i="1"/>
  <c r="Q166" i="1"/>
  <c r="P166" i="1"/>
  <c r="V166" i="1" s="1"/>
  <c r="U165" i="1"/>
  <c r="T165" i="1"/>
  <c r="S165" i="1"/>
  <c r="R165" i="1"/>
  <c r="Q165" i="1"/>
  <c r="P165" i="1"/>
  <c r="V165" i="1" s="1"/>
  <c r="V164" i="1"/>
  <c r="U164" i="1"/>
  <c r="T164" i="1"/>
  <c r="S164" i="1"/>
  <c r="R164" i="1"/>
  <c r="Q164" i="1"/>
  <c r="P164" i="1"/>
  <c r="U163" i="1"/>
  <c r="T163" i="1"/>
  <c r="S163" i="1"/>
  <c r="R163" i="1"/>
  <c r="Q163" i="1"/>
  <c r="P163" i="1"/>
  <c r="V163" i="1" s="1"/>
  <c r="U162" i="1"/>
  <c r="T162" i="1"/>
  <c r="S162" i="1"/>
  <c r="R162" i="1"/>
  <c r="Q162" i="1"/>
  <c r="P162" i="1"/>
  <c r="V162" i="1" s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U158" i="1"/>
  <c r="T158" i="1"/>
  <c r="S158" i="1"/>
  <c r="R158" i="1"/>
  <c r="Q158" i="1"/>
  <c r="P158" i="1"/>
  <c r="V158" i="1" s="1"/>
  <c r="U157" i="1"/>
  <c r="T157" i="1"/>
  <c r="S157" i="1"/>
  <c r="R157" i="1"/>
  <c r="Q157" i="1"/>
  <c r="P157" i="1"/>
  <c r="V157" i="1" s="1"/>
  <c r="V156" i="1"/>
  <c r="U156" i="1"/>
  <c r="T156" i="1"/>
  <c r="S156" i="1"/>
  <c r="R156" i="1"/>
  <c r="Q156" i="1"/>
  <c r="P156" i="1"/>
  <c r="U155" i="1"/>
  <c r="T155" i="1"/>
  <c r="S155" i="1"/>
  <c r="R155" i="1"/>
  <c r="Q155" i="1"/>
  <c r="P155" i="1"/>
  <c r="V155" i="1" s="1"/>
  <c r="U154" i="1"/>
  <c r="T154" i="1"/>
  <c r="S154" i="1"/>
  <c r="R154" i="1"/>
  <c r="Q154" i="1"/>
  <c r="P154" i="1"/>
  <c r="V154" i="1" s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U150" i="1"/>
  <c r="T150" i="1"/>
  <c r="S150" i="1"/>
  <c r="R150" i="1"/>
  <c r="Q150" i="1"/>
  <c r="P150" i="1"/>
  <c r="V150" i="1" s="1"/>
  <c r="U149" i="1"/>
  <c r="T149" i="1"/>
  <c r="S149" i="1"/>
  <c r="R149" i="1"/>
  <c r="Q149" i="1"/>
  <c r="P149" i="1"/>
  <c r="V149" i="1" s="1"/>
  <c r="V148" i="1"/>
  <c r="U148" i="1"/>
  <c r="T148" i="1"/>
  <c r="S148" i="1"/>
  <c r="R148" i="1"/>
  <c r="Q148" i="1"/>
  <c r="P148" i="1"/>
  <c r="U147" i="1"/>
  <c r="T147" i="1"/>
  <c r="S147" i="1"/>
  <c r="R147" i="1"/>
  <c r="Q147" i="1"/>
  <c r="P147" i="1"/>
  <c r="V147" i="1" s="1"/>
  <c r="U146" i="1"/>
  <c r="T146" i="1"/>
  <c r="S146" i="1"/>
  <c r="R146" i="1"/>
  <c r="Q146" i="1"/>
  <c r="P146" i="1"/>
  <c r="V146" i="1" s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U142" i="1"/>
  <c r="T142" i="1"/>
  <c r="S142" i="1"/>
  <c r="R142" i="1"/>
  <c r="Q142" i="1"/>
  <c r="P142" i="1"/>
  <c r="V142" i="1" s="1"/>
  <c r="U141" i="1"/>
  <c r="T141" i="1"/>
  <c r="S141" i="1"/>
  <c r="R141" i="1"/>
  <c r="Q141" i="1"/>
  <c r="P141" i="1"/>
  <c r="V141" i="1" s="1"/>
  <c r="V140" i="1"/>
  <c r="U140" i="1"/>
  <c r="T140" i="1"/>
  <c r="S140" i="1"/>
  <c r="R140" i="1"/>
  <c r="Q140" i="1"/>
  <c r="P140" i="1"/>
  <c r="U139" i="1"/>
  <c r="T139" i="1"/>
  <c r="S139" i="1"/>
  <c r="R139" i="1"/>
  <c r="Q139" i="1"/>
  <c r="P139" i="1"/>
  <c r="V139" i="1" s="1"/>
  <c r="U138" i="1"/>
  <c r="T138" i="1"/>
  <c r="S138" i="1"/>
  <c r="R138" i="1"/>
  <c r="Q138" i="1"/>
  <c r="P138" i="1"/>
  <c r="V138" i="1" s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U134" i="1"/>
  <c r="T134" i="1"/>
  <c r="S134" i="1"/>
  <c r="R134" i="1"/>
  <c r="Q134" i="1"/>
  <c r="P134" i="1"/>
  <c r="V134" i="1" s="1"/>
  <c r="U133" i="1"/>
  <c r="T133" i="1"/>
  <c r="S133" i="1"/>
  <c r="R133" i="1"/>
  <c r="Q133" i="1"/>
  <c r="P133" i="1"/>
  <c r="V133" i="1" s="1"/>
  <c r="V132" i="1"/>
  <c r="U132" i="1"/>
  <c r="T132" i="1"/>
  <c r="S132" i="1"/>
  <c r="R132" i="1"/>
  <c r="Q132" i="1"/>
  <c r="P132" i="1"/>
  <c r="U131" i="1"/>
  <c r="T131" i="1"/>
  <c r="S131" i="1"/>
  <c r="R131" i="1"/>
  <c r="Q131" i="1"/>
  <c r="V131" i="1" s="1"/>
  <c r="P131" i="1"/>
  <c r="U130" i="1"/>
  <c r="T130" i="1"/>
  <c r="S130" i="1"/>
  <c r="R130" i="1"/>
  <c r="Q130" i="1"/>
  <c r="V130" i="1" s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U126" i="1"/>
  <c r="T126" i="1"/>
  <c r="S126" i="1"/>
  <c r="R126" i="1"/>
  <c r="Q126" i="1"/>
  <c r="P126" i="1"/>
  <c r="V126" i="1" s="1"/>
  <c r="U125" i="1"/>
  <c r="T125" i="1"/>
  <c r="S125" i="1"/>
  <c r="R125" i="1"/>
  <c r="Q125" i="1"/>
  <c r="P125" i="1"/>
  <c r="V125" i="1" s="1"/>
  <c r="V124" i="1"/>
  <c r="U124" i="1"/>
  <c r="T124" i="1"/>
  <c r="S124" i="1"/>
  <c r="R124" i="1"/>
  <c r="Q124" i="1"/>
  <c r="P124" i="1"/>
  <c r="U123" i="1"/>
  <c r="T123" i="1"/>
  <c r="S123" i="1"/>
  <c r="R123" i="1"/>
  <c r="Q123" i="1"/>
  <c r="P123" i="1"/>
  <c r="V123" i="1" s="1"/>
  <c r="U122" i="1"/>
  <c r="T122" i="1"/>
  <c r="S122" i="1"/>
  <c r="R122" i="1"/>
  <c r="Q122" i="1"/>
  <c r="P122" i="1"/>
  <c r="V122" i="1" s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U118" i="1"/>
  <c r="T118" i="1"/>
  <c r="S118" i="1"/>
  <c r="R118" i="1"/>
  <c r="Q118" i="1"/>
  <c r="P118" i="1"/>
  <c r="V118" i="1" s="1"/>
  <c r="U117" i="1"/>
  <c r="T117" i="1"/>
  <c r="S117" i="1"/>
  <c r="R117" i="1"/>
  <c r="Q117" i="1"/>
  <c r="P117" i="1"/>
  <c r="V117" i="1" s="1"/>
  <c r="V116" i="1"/>
  <c r="U116" i="1"/>
  <c r="T116" i="1"/>
  <c r="S116" i="1"/>
  <c r="R116" i="1"/>
  <c r="Q116" i="1"/>
  <c r="P116" i="1"/>
  <c r="U115" i="1"/>
  <c r="T115" i="1"/>
  <c r="S115" i="1"/>
  <c r="R115" i="1"/>
  <c r="Q115" i="1"/>
  <c r="P115" i="1"/>
  <c r="V115" i="1" s="1"/>
  <c r="U114" i="1"/>
  <c r="T114" i="1"/>
  <c r="S114" i="1"/>
  <c r="R114" i="1"/>
  <c r="Q114" i="1"/>
  <c r="P114" i="1"/>
  <c r="V114" i="1" s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U110" i="1"/>
  <c r="T110" i="1"/>
  <c r="S110" i="1"/>
  <c r="R110" i="1"/>
  <c r="Q110" i="1"/>
  <c r="P110" i="1"/>
  <c r="V110" i="1" s="1"/>
  <c r="U109" i="1"/>
  <c r="T109" i="1"/>
  <c r="S109" i="1"/>
  <c r="R109" i="1"/>
  <c r="Q109" i="1"/>
  <c r="P109" i="1"/>
  <c r="V109" i="1" s="1"/>
  <c r="V108" i="1"/>
  <c r="U108" i="1"/>
  <c r="T108" i="1"/>
  <c r="S108" i="1"/>
  <c r="R108" i="1"/>
  <c r="Q108" i="1"/>
  <c r="P108" i="1"/>
  <c r="U107" i="1"/>
  <c r="T107" i="1"/>
  <c r="S107" i="1"/>
  <c r="R107" i="1"/>
  <c r="Q107" i="1"/>
  <c r="P107" i="1"/>
  <c r="V107" i="1" s="1"/>
  <c r="U106" i="1"/>
  <c r="T106" i="1"/>
  <c r="S106" i="1"/>
  <c r="R106" i="1"/>
  <c r="Q106" i="1"/>
  <c r="P106" i="1"/>
  <c r="V106" i="1" s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U102" i="1"/>
  <c r="T102" i="1"/>
  <c r="S102" i="1"/>
  <c r="R102" i="1"/>
  <c r="Q102" i="1"/>
  <c r="P102" i="1"/>
  <c r="V102" i="1" s="1"/>
  <c r="U101" i="1"/>
  <c r="T101" i="1"/>
  <c r="S101" i="1"/>
  <c r="R101" i="1"/>
  <c r="Q101" i="1"/>
  <c r="P101" i="1"/>
  <c r="V101" i="1" s="1"/>
  <c r="V100" i="1"/>
  <c r="U100" i="1"/>
  <c r="T100" i="1"/>
  <c r="S100" i="1"/>
  <c r="R100" i="1"/>
  <c r="Q100" i="1"/>
  <c r="P100" i="1"/>
  <c r="U99" i="1"/>
  <c r="T99" i="1"/>
  <c r="S99" i="1"/>
  <c r="R99" i="1"/>
  <c r="Q99" i="1"/>
  <c r="P99" i="1"/>
  <c r="V99" i="1" s="1"/>
  <c r="U98" i="1"/>
  <c r="T98" i="1"/>
  <c r="S98" i="1"/>
  <c r="R98" i="1"/>
  <c r="Q98" i="1"/>
  <c r="P98" i="1"/>
  <c r="V98" i="1" s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U94" i="1"/>
  <c r="T94" i="1"/>
  <c r="S94" i="1"/>
  <c r="R94" i="1"/>
  <c r="Q94" i="1"/>
  <c r="V94" i="1" s="1"/>
  <c r="P94" i="1"/>
  <c r="U93" i="1"/>
  <c r="T93" i="1"/>
  <c r="S93" i="1"/>
  <c r="R93" i="1"/>
  <c r="Q93" i="1"/>
  <c r="P93" i="1"/>
  <c r="V93" i="1" s="1"/>
  <c r="V92" i="1"/>
  <c r="U92" i="1"/>
  <c r="T92" i="1"/>
  <c r="S92" i="1"/>
  <c r="R92" i="1"/>
  <c r="Q92" i="1"/>
  <c r="P92" i="1"/>
  <c r="U91" i="1"/>
  <c r="T91" i="1"/>
  <c r="S91" i="1"/>
  <c r="R91" i="1"/>
  <c r="Q91" i="1"/>
  <c r="V91" i="1" s="1"/>
  <c r="P91" i="1"/>
  <c r="U90" i="1"/>
  <c r="T90" i="1"/>
  <c r="S90" i="1"/>
  <c r="R90" i="1"/>
  <c r="Q90" i="1"/>
  <c r="V90" i="1" s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U86" i="1"/>
  <c r="T86" i="1"/>
  <c r="S86" i="1"/>
  <c r="R86" i="1"/>
  <c r="Q86" i="1"/>
  <c r="P86" i="1"/>
  <c r="V86" i="1" s="1"/>
  <c r="V85" i="1"/>
  <c r="U85" i="1"/>
  <c r="T85" i="1"/>
  <c r="S85" i="1"/>
  <c r="R85" i="1"/>
  <c r="Q85" i="1"/>
  <c r="P85" i="1"/>
  <c r="U84" i="1"/>
  <c r="T84" i="1"/>
  <c r="S84" i="1"/>
  <c r="R84" i="1"/>
  <c r="Q84" i="1"/>
  <c r="V84" i="1" s="1"/>
  <c r="P84" i="1"/>
  <c r="U83" i="1"/>
  <c r="T83" i="1"/>
  <c r="S83" i="1"/>
  <c r="R83" i="1"/>
  <c r="Q83" i="1"/>
  <c r="V83" i="1" s="1"/>
  <c r="P83" i="1"/>
  <c r="U82" i="1"/>
  <c r="T82" i="1"/>
  <c r="S82" i="1"/>
  <c r="R82" i="1"/>
  <c r="Q82" i="1"/>
  <c r="P82" i="1"/>
  <c r="V82" i="1" s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U78" i="1"/>
  <c r="T78" i="1"/>
  <c r="S78" i="1"/>
  <c r="R78" i="1"/>
  <c r="Q78" i="1"/>
  <c r="V78" i="1" s="1"/>
  <c r="P78" i="1"/>
  <c r="V77" i="1"/>
  <c r="U77" i="1"/>
  <c r="T77" i="1"/>
  <c r="S77" i="1"/>
  <c r="R77" i="1"/>
  <c r="Q77" i="1"/>
  <c r="P77" i="1"/>
  <c r="U76" i="1"/>
  <c r="T76" i="1"/>
  <c r="S76" i="1"/>
  <c r="R76" i="1"/>
  <c r="Q76" i="1"/>
  <c r="V76" i="1" s="1"/>
  <c r="P76" i="1"/>
  <c r="U75" i="1"/>
  <c r="T75" i="1"/>
  <c r="S75" i="1"/>
  <c r="R75" i="1"/>
  <c r="Q75" i="1"/>
  <c r="V75" i="1" s="1"/>
  <c r="P75" i="1"/>
  <c r="U74" i="1"/>
  <c r="T74" i="1"/>
  <c r="S74" i="1"/>
  <c r="R74" i="1"/>
  <c r="Q74" i="1"/>
  <c r="V74" i="1" s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U71" i="1"/>
  <c r="T71" i="1"/>
  <c r="S71" i="1"/>
  <c r="R71" i="1"/>
  <c r="Q71" i="1"/>
  <c r="V71" i="1" s="1"/>
  <c r="P71" i="1"/>
  <c r="U70" i="1"/>
  <c r="T70" i="1"/>
  <c r="S70" i="1"/>
  <c r="R70" i="1"/>
  <c r="Q70" i="1"/>
  <c r="V70" i="1" s="1"/>
  <c r="P70" i="1"/>
  <c r="U69" i="1"/>
  <c r="T69" i="1"/>
  <c r="S69" i="1"/>
  <c r="R69" i="1"/>
  <c r="Q69" i="1"/>
  <c r="P69" i="1"/>
  <c r="V69" i="1" s="1"/>
  <c r="V68" i="1"/>
  <c r="U68" i="1"/>
  <c r="T68" i="1"/>
  <c r="S68" i="1"/>
  <c r="R68" i="1"/>
  <c r="Q68" i="1"/>
  <c r="P68" i="1"/>
  <c r="U67" i="1"/>
  <c r="T67" i="1"/>
  <c r="S67" i="1"/>
  <c r="R67" i="1"/>
  <c r="Q67" i="1"/>
  <c r="P67" i="1"/>
  <c r="V67" i="1" s="1"/>
  <c r="U66" i="1"/>
  <c r="T66" i="1"/>
  <c r="S66" i="1"/>
  <c r="R66" i="1"/>
  <c r="Q66" i="1"/>
  <c r="P66" i="1"/>
  <c r="V66" i="1" s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U63" i="1"/>
  <c r="T63" i="1"/>
  <c r="S63" i="1"/>
  <c r="R63" i="1"/>
  <c r="Q63" i="1"/>
  <c r="V63" i="1" s="1"/>
  <c r="P63" i="1"/>
  <c r="U62" i="1"/>
  <c r="T62" i="1"/>
  <c r="S62" i="1"/>
  <c r="R62" i="1"/>
  <c r="Q62" i="1"/>
  <c r="P62" i="1"/>
  <c r="V62" i="1" s="1"/>
  <c r="U61" i="1"/>
  <c r="T61" i="1"/>
  <c r="S61" i="1"/>
  <c r="R61" i="1"/>
  <c r="Q61" i="1"/>
  <c r="P61" i="1"/>
  <c r="V61" i="1" s="1"/>
  <c r="V60" i="1"/>
  <c r="U60" i="1"/>
  <c r="T60" i="1"/>
  <c r="S60" i="1"/>
  <c r="R60" i="1"/>
  <c r="Q60" i="1"/>
  <c r="P60" i="1"/>
  <c r="U59" i="1"/>
  <c r="T59" i="1"/>
  <c r="S59" i="1"/>
  <c r="R59" i="1"/>
  <c r="Q59" i="1"/>
  <c r="V59" i="1" s="1"/>
  <c r="P59" i="1"/>
  <c r="U58" i="1"/>
  <c r="T58" i="1"/>
  <c r="S58" i="1"/>
  <c r="R58" i="1"/>
  <c r="Q58" i="1"/>
  <c r="V58" i="1" s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U54" i="1"/>
  <c r="T54" i="1"/>
  <c r="S54" i="1"/>
  <c r="R54" i="1"/>
  <c r="Q54" i="1"/>
  <c r="P54" i="1"/>
  <c r="V54" i="1" s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U51" i="1"/>
  <c r="T51" i="1"/>
  <c r="S51" i="1"/>
  <c r="R51" i="1"/>
  <c r="Q51" i="1"/>
  <c r="P51" i="1"/>
  <c r="V51" i="1" s="1"/>
  <c r="U50" i="1"/>
  <c r="T50" i="1"/>
  <c r="S50" i="1"/>
  <c r="R50" i="1"/>
  <c r="Q50" i="1"/>
  <c r="P50" i="1"/>
  <c r="V50" i="1" s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U46" i="1"/>
  <c r="T46" i="1"/>
  <c r="S46" i="1"/>
  <c r="R46" i="1"/>
  <c r="Q46" i="1"/>
  <c r="P46" i="1"/>
  <c r="V46" i="1" s="1"/>
  <c r="U45" i="1"/>
  <c r="T45" i="1"/>
  <c r="S45" i="1"/>
  <c r="R45" i="1"/>
  <c r="Q45" i="1"/>
  <c r="P45" i="1"/>
  <c r="V45" i="1" s="1"/>
  <c r="U44" i="1"/>
  <c r="T44" i="1"/>
  <c r="S44" i="1"/>
  <c r="R44" i="1"/>
  <c r="Q44" i="1"/>
  <c r="V44" i="1" s="1"/>
  <c r="P44" i="1"/>
  <c r="U43" i="1"/>
  <c r="T43" i="1"/>
  <c r="S43" i="1"/>
  <c r="R43" i="1"/>
  <c r="Q43" i="1"/>
  <c r="P43" i="1"/>
  <c r="V43" i="1" s="1"/>
  <c r="U42" i="1"/>
  <c r="T42" i="1"/>
  <c r="S42" i="1"/>
  <c r="R42" i="1"/>
  <c r="Q42" i="1"/>
  <c r="P42" i="1"/>
  <c r="V42" i="1" s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U38" i="1"/>
  <c r="T38" i="1"/>
  <c r="S38" i="1"/>
  <c r="R38" i="1"/>
  <c r="Q38" i="1"/>
  <c r="V38" i="1" s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U35" i="1"/>
  <c r="T35" i="1"/>
  <c r="S35" i="1"/>
  <c r="R35" i="1"/>
  <c r="Q35" i="1"/>
  <c r="V35" i="1" s="1"/>
  <c r="P35" i="1"/>
  <c r="U34" i="1"/>
  <c r="T34" i="1"/>
  <c r="S34" i="1"/>
  <c r="R34" i="1"/>
  <c r="Q34" i="1"/>
  <c r="P34" i="1"/>
  <c r="V34" i="1" s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U30" i="1"/>
  <c r="T30" i="1"/>
  <c r="S30" i="1"/>
  <c r="R30" i="1"/>
  <c r="Q30" i="1"/>
  <c r="P30" i="1"/>
  <c r="V30" i="1" s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U27" i="1"/>
  <c r="T27" i="1"/>
  <c r="S27" i="1"/>
  <c r="R27" i="1"/>
  <c r="Q27" i="1"/>
  <c r="P27" i="1"/>
  <c r="V27" i="1" s="1"/>
  <c r="U26" i="1"/>
  <c r="T26" i="1"/>
  <c r="S26" i="1"/>
  <c r="R26" i="1"/>
  <c r="Q26" i="1"/>
  <c r="P26" i="1"/>
  <c r="V26" i="1" s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U22" i="1"/>
  <c r="T22" i="1"/>
  <c r="S22" i="1"/>
  <c r="R22" i="1"/>
  <c r="Q22" i="1"/>
  <c r="P22" i="1"/>
  <c r="V22" i="1" s="1"/>
  <c r="U21" i="1"/>
  <c r="T21" i="1"/>
  <c r="S21" i="1"/>
  <c r="R21" i="1"/>
  <c r="Q21" i="1"/>
  <c r="P21" i="1"/>
  <c r="V21" i="1" s="1"/>
  <c r="V20" i="1"/>
  <c r="U20" i="1"/>
  <c r="T20" i="1"/>
  <c r="S20" i="1"/>
  <c r="R20" i="1"/>
  <c r="Q20" i="1"/>
  <c r="P20" i="1"/>
  <c r="U19" i="1"/>
  <c r="T19" i="1"/>
  <c r="S19" i="1"/>
  <c r="R19" i="1"/>
  <c r="Q19" i="1"/>
  <c r="P19" i="1"/>
  <c r="V19" i="1" s="1"/>
  <c r="U18" i="1"/>
  <c r="T18" i="1"/>
  <c r="S18" i="1"/>
  <c r="R18" i="1"/>
  <c r="Q18" i="1"/>
  <c r="P18" i="1"/>
  <c r="V18" i="1" s="1"/>
  <c r="V17" i="1"/>
  <c r="U17" i="1"/>
  <c r="T17" i="1"/>
  <c r="S17" i="1"/>
  <c r="R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U14" i="1"/>
  <c r="T14" i="1"/>
  <c r="S14" i="1"/>
  <c r="R14" i="1"/>
  <c r="Q14" i="1"/>
  <c r="P14" i="1"/>
  <c r="V14" i="1" s="1"/>
  <c r="V13" i="1"/>
  <c r="U13" i="1"/>
  <c r="T13" i="1"/>
  <c r="S13" i="1"/>
  <c r="R13" i="1"/>
  <c r="Q13" i="1"/>
  <c r="P13" i="1"/>
  <c r="U12" i="1"/>
  <c r="T12" i="1"/>
  <c r="S12" i="1"/>
  <c r="R12" i="1"/>
  <c r="Q12" i="1"/>
  <c r="V12" i="1" s="1"/>
  <c r="P12" i="1"/>
  <c r="U11" i="1"/>
  <c r="T11" i="1"/>
  <c r="S11" i="1"/>
  <c r="R11" i="1"/>
  <c r="Q11" i="1"/>
  <c r="P11" i="1"/>
  <c r="V11" i="1" s="1"/>
  <c r="U10" i="1"/>
  <c r="T10" i="1"/>
  <c r="S10" i="1"/>
  <c r="R10" i="1"/>
  <c r="Q10" i="1"/>
  <c r="P10" i="1"/>
  <c r="V10" i="1" s="1"/>
  <c r="V9" i="1"/>
  <c r="U9" i="1"/>
  <c r="T9" i="1"/>
  <c r="S9" i="1"/>
  <c r="R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U6" i="1"/>
  <c r="T6" i="1"/>
  <c r="S6" i="1"/>
  <c r="R6" i="1"/>
  <c r="Q6" i="1"/>
  <c r="V6" i="1" s="1"/>
  <c r="P6" i="1"/>
  <c r="V5" i="1"/>
  <c r="U5" i="1"/>
  <c r="T5" i="1"/>
  <c r="S5" i="1"/>
  <c r="R5" i="1"/>
  <c r="Q5" i="1"/>
  <c r="P5" i="1"/>
  <c r="U4" i="1"/>
  <c r="T4" i="1"/>
  <c r="S4" i="1"/>
  <c r="R4" i="1"/>
  <c r="Q4" i="1"/>
  <c r="V4" i="1" s="1"/>
  <c r="P4" i="1"/>
  <c r="U3" i="1"/>
  <c r="T3" i="1"/>
  <c r="S3" i="1"/>
  <c r="R3" i="1"/>
  <c r="Q3" i="1"/>
  <c r="P3" i="1"/>
  <c r="V3" i="1" s="1"/>
  <c r="U2" i="1"/>
  <c r="T2" i="1"/>
  <c r="S2" i="1"/>
  <c r="R2" i="1"/>
  <c r="Q2" i="1"/>
  <c r="P2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31" i="4" l="1"/>
  <c r="I34" i="4" s="1"/>
  <c r="DA118" i="3"/>
  <c r="DJ126" i="3"/>
  <c r="DB126" i="3"/>
  <c r="DB118" i="3"/>
  <c r="DE126" i="3"/>
  <c r="BR126" i="3"/>
  <c r="BU126" i="3" s="1"/>
  <c r="DC118" i="3"/>
  <c r="CG118" i="3" s="1"/>
  <c r="DG126" i="3"/>
  <c r="DF126" i="3"/>
  <c r="DB111" i="3"/>
  <c r="DE118" i="3"/>
  <c r="DH126" i="3"/>
  <c r="BR111" i="3"/>
  <c r="CD111" i="3" s="1"/>
  <c r="DH118" i="3"/>
  <c r="DI126" i="3"/>
  <c r="BR118" i="3"/>
  <c r="CD118" i="3" s="1"/>
  <c r="DJ118" i="3"/>
  <c r="CG105" i="3"/>
  <c r="BV105" i="3"/>
  <c r="CF115" i="3"/>
  <c r="BU115" i="3"/>
  <c r="CG116" i="3"/>
  <c r="CR116" i="3" s="1"/>
  <c r="BV116" i="3"/>
  <c r="CE119" i="3"/>
  <c r="BT119" i="3"/>
  <c r="CF120" i="3"/>
  <c r="BU120" i="3"/>
  <c r="CF121" i="3"/>
  <c r="BU121" i="3"/>
  <c r="CI125" i="3"/>
  <c r="BX125" i="3"/>
  <c r="CE129" i="3"/>
  <c r="BT129" i="3"/>
  <c r="CE12" i="3"/>
  <c r="CJ12" i="3"/>
  <c r="CI12" i="3"/>
  <c r="CH12" i="3"/>
  <c r="CG12" i="3"/>
  <c r="BS12" i="3"/>
  <c r="BY12" i="3"/>
  <c r="BX12" i="3"/>
  <c r="CD12" i="3"/>
  <c r="BW12" i="3"/>
  <c r="BV12" i="3"/>
  <c r="BU12" i="3"/>
  <c r="CF12" i="3"/>
  <c r="BT12" i="3"/>
  <c r="CE24" i="3"/>
  <c r="CJ24" i="3"/>
  <c r="CI24" i="3"/>
  <c r="CH24" i="3"/>
  <c r="CG24" i="3"/>
  <c r="CD24" i="3"/>
  <c r="BW24" i="3"/>
  <c r="BV24" i="3"/>
  <c r="BU24" i="3"/>
  <c r="BT24" i="3"/>
  <c r="BS24" i="3"/>
  <c r="CF24" i="3"/>
  <c r="BY24" i="3"/>
  <c r="BX24" i="3"/>
  <c r="CG33" i="3"/>
  <c r="CF33" i="3"/>
  <c r="CE33" i="3"/>
  <c r="CJ33" i="3"/>
  <c r="CI33" i="3"/>
  <c r="BX33" i="3"/>
  <c r="BW33" i="3"/>
  <c r="BV33" i="3"/>
  <c r="BU33" i="3"/>
  <c r="BT33" i="3"/>
  <c r="BS33" i="3"/>
  <c r="CH33" i="3"/>
  <c r="CD33" i="3"/>
  <c r="BY33" i="3"/>
  <c r="CI41" i="3"/>
  <c r="CH41" i="3"/>
  <c r="CD41" i="3"/>
  <c r="CO41" i="3" s="1"/>
  <c r="CG41" i="3"/>
  <c r="CF41" i="3"/>
  <c r="CE41" i="3"/>
  <c r="CJ41" i="3"/>
  <c r="BY41" i="3"/>
  <c r="BX41" i="3"/>
  <c r="BW41" i="3"/>
  <c r="BV41" i="3"/>
  <c r="BU41" i="3"/>
  <c r="BT41" i="3"/>
  <c r="BS41" i="3"/>
  <c r="CE51" i="3"/>
  <c r="CJ51" i="3"/>
  <c r="CI51" i="3"/>
  <c r="CH51" i="3"/>
  <c r="CG51" i="3"/>
  <c r="BS51" i="3"/>
  <c r="CF51" i="3"/>
  <c r="BY51" i="3"/>
  <c r="BX51" i="3"/>
  <c r="BW51" i="3"/>
  <c r="BV51" i="3"/>
  <c r="CD51" i="3"/>
  <c r="BU51" i="3"/>
  <c r="BT51" i="3"/>
  <c r="CH111" i="3"/>
  <c r="BW111" i="3"/>
  <c r="CF117" i="3"/>
  <c r="BU117" i="3"/>
  <c r="BY126" i="3"/>
  <c r="T10" i="3"/>
  <c r="T20" i="3"/>
  <c r="O28" i="3"/>
  <c r="O29" i="3"/>
  <c r="O30" i="3"/>
  <c r="DA79" i="3"/>
  <c r="BU80" i="3"/>
  <c r="BW81" i="3"/>
  <c r="BW97" i="3"/>
  <c r="DJ78" i="3"/>
  <c r="BG147" i="3"/>
  <c r="BG148" i="3" s="1"/>
  <c r="BX85" i="3"/>
  <c r="BT87" i="3"/>
  <c r="BV88" i="3"/>
  <c r="BX89" i="3"/>
  <c r="CE103" i="3"/>
  <c r="BT103" i="3"/>
  <c r="CI14" i="3"/>
  <c r="CH14" i="3"/>
  <c r="CG14" i="3"/>
  <c r="CF14" i="3"/>
  <c r="CE14" i="3"/>
  <c r="BU14" i="3"/>
  <c r="BT14" i="3"/>
  <c r="CD14" i="3"/>
  <c r="BS14" i="3"/>
  <c r="BY14" i="3"/>
  <c r="CJ14" i="3"/>
  <c r="BX14" i="3"/>
  <c r="BW14" i="3"/>
  <c r="BV14" i="3"/>
  <c r="CJ54" i="3"/>
  <c r="CI54" i="3"/>
  <c r="CH54" i="3"/>
  <c r="CG54" i="3"/>
  <c r="CD54" i="3"/>
  <c r="CF54" i="3"/>
  <c r="CE54" i="3"/>
  <c r="BV54" i="3"/>
  <c r="BU54" i="3"/>
  <c r="BT54" i="3"/>
  <c r="BS54" i="3"/>
  <c r="BY54" i="3"/>
  <c r="BX54" i="3"/>
  <c r="BW54" i="3"/>
  <c r="CI102" i="3"/>
  <c r="BX102" i="3"/>
  <c r="CE109" i="3"/>
  <c r="CP109" i="3" s="1"/>
  <c r="BT109" i="3"/>
  <c r="CJ119" i="3"/>
  <c r="BY119" i="3"/>
  <c r="CJ120" i="3"/>
  <c r="BY120" i="3"/>
  <c r="CU120" i="3" s="1"/>
  <c r="CJ124" i="3"/>
  <c r="BY124" i="3"/>
  <c r="CG129" i="3"/>
  <c r="BV129" i="3"/>
  <c r="CE16" i="3"/>
  <c r="CJ16" i="3"/>
  <c r="CI16" i="3"/>
  <c r="CH16" i="3"/>
  <c r="CG16" i="3"/>
  <c r="CD16" i="3"/>
  <c r="BW16" i="3"/>
  <c r="BV16" i="3"/>
  <c r="BU16" i="3"/>
  <c r="BT16" i="3"/>
  <c r="CF16" i="3"/>
  <c r="BS16" i="3"/>
  <c r="BY16" i="3"/>
  <c r="BX16" i="3"/>
  <c r="CI26" i="3"/>
  <c r="CH26" i="3"/>
  <c r="CG26" i="3"/>
  <c r="CF26" i="3"/>
  <c r="CE26" i="3"/>
  <c r="BY26" i="3"/>
  <c r="BX26" i="3"/>
  <c r="BW26" i="3"/>
  <c r="BV26" i="3"/>
  <c r="CJ26" i="3"/>
  <c r="BU26" i="3"/>
  <c r="BT26" i="3"/>
  <c r="CD26" i="3"/>
  <c r="BS26" i="3"/>
  <c r="CE43" i="3"/>
  <c r="CJ43" i="3"/>
  <c r="CI43" i="3"/>
  <c r="CH43" i="3"/>
  <c r="CG43" i="3"/>
  <c r="BS43" i="3"/>
  <c r="BY43" i="3"/>
  <c r="BX43" i="3"/>
  <c r="CT43" i="3" s="1"/>
  <c r="BW43" i="3"/>
  <c r="BV43" i="3"/>
  <c r="BU43" i="3"/>
  <c r="CF43" i="3"/>
  <c r="CD43" i="3"/>
  <c r="BT43" i="3"/>
  <c r="CG85" i="3"/>
  <c r="CG93" i="3"/>
  <c r="W4" i="3"/>
  <c r="O12" i="3"/>
  <c r="V20" i="3"/>
  <c r="CJ7" i="3"/>
  <c r="CI7" i="3"/>
  <c r="CH7" i="3"/>
  <c r="CG7" i="3"/>
  <c r="CF7" i="3"/>
  <c r="CE7" i="3"/>
  <c r="BV7" i="3"/>
  <c r="CD7" i="3"/>
  <c r="BU7" i="3"/>
  <c r="BT7" i="3"/>
  <c r="BS7" i="3"/>
  <c r="BY7" i="3"/>
  <c r="BX7" i="3"/>
  <c r="BW7" i="3"/>
  <c r="CJ15" i="3"/>
  <c r="CI15" i="3"/>
  <c r="CH15" i="3"/>
  <c r="CG15" i="3"/>
  <c r="CF15" i="3"/>
  <c r="CE15" i="3"/>
  <c r="BV15" i="3"/>
  <c r="CD15" i="3"/>
  <c r="BU15" i="3"/>
  <c r="BT15" i="3"/>
  <c r="BS15" i="3"/>
  <c r="BY15" i="3"/>
  <c r="BX15" i="3"/>
  <c r="BW15" i="3"/>
  <c r="CJ23" i="3"/>
  <c r="CI23" i="3"/>
  <c r="CH23" i="3"/>
  <c r="CG23" i="3"/>
  <c r="CF23" i="3"/>
  <c r="CE23" i="3"/>
  <c r="BV23" i="3"/>
  <c r="CD23" i="3"/>
  <c r="BU23" i="3"/>
  <c r="BT23" i="3"/>
  <c r="BS23" i="3"/>
  <c r="BY23" i="3"/>
  <c r="BX23" i="3"/>
  <c r="BW23" i="3"/>
  <c r="BW88" i="3"/>
  <c r="CF118" i="3"/>
  <c r="BU118" i="3"/>
  <c r="CI34" i="3"/>
  <c r="CH34" i="3"/>
  <c r="CG34" i="3"/>
  <c r="CF34" i="3"/>
  <c r="CE34" i="3"/>
  <c r="BY34" i="3"/>
  <c r="BX34" i="3"/>
  <c r="BW34" i="3"/>
  <c r="BV34" i="3"/>
  <c r="BU34" i="3"/>
  <c r="BT34" i="3"/>
  <c r="CJ34" i="3"/>
  <c r="CD34" i="3"/>
  <c r="BS34" i="3"/>
  <c r="CJ101" i="3"/>
  <c r="BY101" i="3"/>
  <c r="CI81" i="3"/>
  <c r="CE101" i="3"/>
  <c r="BT101" i="3"/>
  <c r="CF103" i="3"/>
  <c r="BU103" i="3"/>
  <c r="CE4" i="3"/>
  <c r="CJ4" i="3"/>
  <c r="CI4" i="3"/>
  <c r="CH4" i="3"/>
  <c r="CG4" i="3"/>
  <c r="BS4" i="3"/>
  <c r="BY4" i="3"/>
  <c r="BX4" i="3"/>
  <c r="CD4" i="3"/>
  <c r="BW4" i="3"/>
  <c r="CF4" i="3"/>
  <c r="BV4" i="3"/>
  <c r="BU4" i="3"/>
  <c r="BT4" i="3"/>
  <c r="CF79" i="3"/>
  <c r="CJ86" i="3"/>
  <c r="CJ90" i="3"/>
  <c r="CJ95" i="3"/>
  <c r="BY98" i="3"/>
  <c r="CJ98" i="3"/>
  <c r="CG101" i="3"/>
  <c r="BV101" i="3"/>
  <c r="BY102" i="3"/>
  <c r="CJ102" i="3"/>
  <c r="CI108" i="3"/>
  <c r="BX108" i="3"/>
  <c r="CG109" i="3"/>
  <c r="BV109" i="3"/>
  <c r="BU111" i="3"/>
  <c r="CF111" i="3"/>
  <c r="CI118" i="3"/>
  <c r="BX118" i="3"/>
  <c r="CG123" i="3"/>
  <c r="BV123" i="3"/>
  <c r="CH129" i="3"/>
  <c r="BW129" i="3"/>
  <c r="CI6" i="3"/>
  <c r="CH6" i="3"/>
  <c r="CG6" i="3"/>
  <c r="CF6" i="3"/>
  <c r="CE6" i="3"/>
  <c r="BU6" i="3"/>
  <c r="BT6" i="3"/>
  <c r="CD6" i="3"/>
  <c r="BS6" i="3"/>
  <c r="CJ6" i="3"/>
  <c r="BY6" i="3"/>
  <c r="BX6" i="3"/>
  <c r="BW6" i="3"/>
  <c r="BV6" i="3"/>
  <c r="CG17" i="3"/>
  <c r="CF17" i="3"/>
  <c r="CE17" i="3"/>
  <c r="CJ17" i="3"/>
  <c r="CI17" i="3"/>
  <c r="BX17" i="3"/>
  <c r="BW17" i="3"/>
  <c r="BV17" i="3"/>
  <c r="CH17" i="3"/>
  <c r="BU17" i="3"/>
  <c r="BT17" i="3"/>
  <c r="BS17" i="3"/>
  <c r="CD17" i="3"/>
  <c r="BY17" i="3"/>
  <c r="CJ27" i="3"/>
  <c r="CI27" i="3"/>
  <c r="CH27" i="3"/>
  <c r="CG27" i="3"/>
  <c r="CF27" i="3"/>
  <c r="CE27" i="3"/>
  <c r="BY27" i="3"/>
  <c r="BX27" i="3"/>
  <c r="BW27" i="3"/>
  <c r="BV27" i="3"/>
  <c r="CD27" i="3"/>
  <c r="BU27" i="3"/>
  <c r="BT27" i="3"/>
  <c r="BS27" i="3"/>
  <c r="CE35" i="3"/>
  <c r="CJ35" i="3"/>
  <c r="CI35" i="3"/>
  <c r="CH35" i="3"/>
  <c r="CG35" i="3"/>
  <c r="CR35" i="3" s="1"/>
  <c r="BS35" i="3"/>
  <c r="BY35" i="3"/>
  <c r="BX35" i="3"/>
  <c r="CD35" i="3"/>
  <c r="BW35" i="3"/>
  <c r="CF35" i="3"/>
  <c r="BV35" i="3"/>
  <c r="BU35" i="3"/>
  <c r="CQ35" i="3" s="1"/>
  <c r="BT35" i="3"/>
  <c r="CJ46" i="3"/>
  <c r="CI46" i="3"/>
  <c r="CH46" i="3"/>
  <c r="CG46" i="3"/>
  <c r="CD46" i="3"/>
  <c r="CF46" i="3"/>
  <c r="CE46" i="3"/>
  <c r="BV46" i="3"/>
  <c r="BU46" i="3"/>
  <c r="BT46" i="3"/>
  <c r="BS46" i="3"/>
  <c r="BY46" i="3"/>
  <c r="BX46" i="3"/>
  <c r="BW46" i="3"/>
  <c r="CJ85" i="3"/>
  <c r="CE89" i="3"/>
  <c r="CE98" i="3"/>
  <c r="BW124" i="3"/>
  <c r="CH124" i="3"/>
  <c r="S2" i="3"/>
  <c r="O4" i="3"/>
  <c r="W5" i="3"/>
  <c r="R9" i="3"/>
  <c r="O10" i="3"/>
  <c r="R14" i="3"/>
  <c r="T17" i="3"/>
  <c r="O20" i="3"/>
  <c r="W20" i="3"/>
  <c r="Q26" i="3"/>
  <c r="R29" i="3"/>
  <c r="R30" i="3"/>
  <c r="CI30" i="3"/>
  <c r="CH30" i="3"/>
  <c r="CG30" i="3"/>
  <c r="CF30" i="3"/>
  <c r="CE30" i="3"/>
  <c r="BU30" i="3"/>
  <c r="CJ30" i="3"/>
  <c r="BT30" i="3"/>
  <c r="CD30" i="3"/>
  <c r="BS30" i="3"/>
  <c r="BY30" i="3"/>
  <c r="BX30" i="3"/>
  <c r="BW30" i="3"/>
  <c r="BV30" i="3"/>
  <c r="CI37" i="3"/>
  <c r="CH37" i="3"/>
  <c r="CS37" i="3" s="1"/>
  <c r="CG37" i="3"/>
  <c r="CF37" i="3"/>
  <c r="CE37" i="3"/>
  <c r="BU37" i="3"/>
  <c r="BT37" i="3"/>
  <c r="CD37" i="3"/>
  <c r="BS37" i="3"/>
  <c r="CJ37" i="3"/>
  <c r="BY37" i="3"/>
  <c r="BX37" i="3"/>
  <c r="BW37" i="3"/>
  <c r="BV37" i="3"/>
  <c r="CI45" i="3"/>
  <c r="CH45" i="3"/>
  <c r="CG45" i="3"/>
  <c r="CF45" i="3"/>
  <c r="CQ45" i="3" s="1"/>
  <c r="CE45" i="3"/>
  <c r="CD45" i="3"/>
  <c r="BU45" i="3"/>
  <c r="BT45" i="3"/>
  <c r="BS45" i="3"/>
  <c r="BY45" i="3"/>
  <c r="CJ45" i="3"/>
  <c r="BX45" i="3"/>
  <c r="BW45" i="3"/>
  <c r="BV45" i="3"/>
  <c r="CI53" i="3"/>
  <c r="CH53" i="3"/>
  <c r="CG53" i="3"/>
  <c r="CF53" i="3"/>
  <c r="CE53" i="3"/>
  <c r="CD53" i="3"/>
  <c r="CO53" i="3" s="1"/>
  <c r="BU53" i="3"/>
  <c r="BT53" i="3"/>
  <c r="BS53" i="3"/>
  <c r="BY53" i="3"/>
  <c r="BX53" i="3"/>
  <c r="BW53" i="3"/>
  <c r="CJ53" i="3"/>
  <c r="BV53" i="3"/>
  <c r="DB78" i="3"/>
  <c r="DC79" i="3"/>
  <c r="BT86" i="3"/>
  <c r="BT90" i="3"/>
  <c r="BV95" i="3"/>
  <c r="BT98" i="3"/>
  <c r="CG120" i="3"/>
  <c r="BV120" i="3"/>
  <c r="CR120" i="3" s="1"/>
  <c r="CI97" i="3"/>
  <c r="BW109" i="3"/>
  <c r="CH109" i="3"/>
  <c r="CE8" i="3"/>
  <c r="CJ8" i="3"/>
  <c r="CI8" i="3"/>
  <c r="CH8" i="3"/>
  <c r="CG8" i="3"/>
  <c r="CD8" i="3"/>
  <c r="BW8" i="3"/>
  <c r="BV8" i="3"/>
  <c r="CF8" i="3"/>
  <c r="BU8" i="3"/>
  <c r="BT8" i="3"/>
  <c r="BS8" i="3"/>
  <c r="BY8" i="3"/>
  <c r="BX8" i="3"/>
  <c r="CG36" i="3"/>
  <c r="CF36" i="3"/>
  <c r="CE36" i="3"/>
  <c r="CJ36" i="3"/>
  <c r="CI36" i="3"/>
  <c r="BT36" i="3"/>
  <c r="BS36" i="3"/>
  <c r="CO36" i="3" s="1"/>
  <c r="CD36" i="3"/>
  <c r="BY36" i="3"/>
  <c r="CH36" i="3"/>
  <c r="BX36" i="3"/>
  <c r="BW36" i="3"/>
  <c r="BV36" i="3"/>
  <c r="BU36" i="3"/>
  <c r="CE47" i="3"/>
  <c r="CP47" i="3" s="1"/>
  <c r="CJ47" i="3"/>
  <c r="CD47" i="3"/>
  <c r="CI47" i="3"/>
  <c r="CH47" i="3"/>
  <c r="CG47" i="3"/>
  <c r="BW47" i="3"/>
  <c r="BV47" i="3"/>
  <c r="BU47" i="3"/>
  <c r="CQ47" i="3" s="1"/>
  <c r="BT47" i="3"/>
  <c r="CF47" i="3"/>
  <c r="BS47" i="3"/>
  <c r="BY47" i="3"/>
  <c r="BX47" i="3"/>
  <c r="CJ103" i="3"/>
  <c r="BY103" i="3"/>
  <c r="P4" i="3"/>
  <c r="P10" i="3"/>
  <c r="S14" i="3"/>
  <c r="P20" i="3"/>
  <c r="R25" i="3"/>
  <c r="R26" i="3"/>
  <c r="S28" i="3"/>
  <c r="S29" i="3"/>
  <c r="CG5" i="3"/>
  <c r="CF5" i="3"/>
  <c r="CE5" i="3"/>
  <c r="CJ5" i="3"/>
  <c r="CI5" i="3"/>
  <c r="BT5" i="3"/>
  <c r="BS5" i="3"/>
  <c r="CD5" i="3"/>
  <c r="BY5" i="3"/>
  <c r="CH5" i="3"/>
  <c r="BX5" i="3"/>
  <c r="BW5" i="3"/>
  <c r="BV5" i="3"/>
  <c r="BU5" i="3"/>
  <c r="CG13" i="3"/>
  <c r="CF13" i="3"/>
  <c r="CE13" i="3"/>
  <c r="CJ13" i="3"/>
  <c r="CI13" i="3"/>
  <c r="BT13" i="3"/>
  <c r="BS13" i="3"/>
  <c r="CD13" i="3"/>
  <c r="BY13" i="3"/>
  <c r="BX13" i="3"/>
  <c r="BW13" i="3"/>
  <c r="CH13" i="3"/>
  <c r="BV13" i="3"/>
  <c r="BU13" i="3"/>
  <c r="CG21" i="3"/>
  <c r="CF21" i="3"/>
  <c r="CE21" i="3"/>
  <c r="CJ21" i="3"/>
  <c r="CI21" i="3"/>
  <c r="CH21" i="3"/>
  <c r="BT21" i="3"/>
  <c r="BS21" i="3"/>
  <c r="CD21" i="3"/>
  <c r="BY21" i="3"/>
  <c r="BX21" i="3"/>
  <c r="BW21" i="3"/>
  <c r="BV21" i="3"/>
  <c r="BU21" i="3"/>
  <c r="CG44" i="3"/>
  <c r="CF44" i="3"/>
  <c r="CE44" i="3"/>
  <c r="CJ44" i="3"/>
  <c r="CI44" i="3"/>
  <c r="CD44" i="3"/>
  <c r="BT44" i="3"/>
  <c r="BS44" i="3"/>
  <c r="BY44" i="3"/>
  <c r="BX44" i="3"/>
  <c r="BW44" i="3"/>
  <c r="CH44" i="3"/>
  <c r="BV44" i="3"/>
  <c r="BU44" i="3"/>
  <c r="CG52" i="3"/>
  <c r="CR52" i="3" s="1"/>
  <c r="CF52" i="3"/>
  <c r="CE52" i="3"/>
  <c r="CJ52" i="3"/>
  <c r="CI52" i="3"/>
  <c r="CD52" i="3"/>
  <c r="CH52" i="3"/>
  <c r="BT52" i="3"/>
  <c r="BS52" i="3"/>
  <c r="BY52" i="3"/>
  <c r="BX52" i="3"/>
  <c r="BW52" i="3"/>
  <c r="BV52" i="3"/>
  <c r="BU52" i="3"/>
  <c r="DF81" i="3"/>
  <c r="DB85" i="3"/>
  <c r="DC86" i="3"/>
  <c r="DF89" i="3"/>
  <c r="DB93" i="3"/>
  <c r="DD95" i="3"/>
  <c r="DF97" i="3"/>
  <c r="DB101" i="3"/>
  <c r="DD103" i="3"/>
  <c r="DE104" i="3"/>
  <c r="DF105" i="3"/>
  <c r="DA108" i="3"/>
  <c r="DB109" i="3"/>
  <c r="DE111" i="3"/>
  <c r="DA115" i="3"/>
  <c r="DB116" i="3"/>
  <c r="DC117" i="3"/>
  <c r="DD118" i="3"/>
  <c r="DE119" i="3"/>
  <c r="DA123" i="3"/>
  <c r="DB124" i="3"/>
  <c r="DC125" i="3"/>
  <c r="BU86" i="3"/>
  <c r="BU90" i="3"/>
  <c r="CJ108" i="3"/>
  <c r="BY108" i="3"/>
  <c r="CJ116" i="3"/>
  <c r="CU116" i="3" s="1"/>
  <c r="BY116" i="3"/>
  <c r="CG121" i="3"/>
  <c r="BV121" i="3"/>
  <c r="CJ125" i="3"/>
  <c r="BY125" i="3"/>
  <c r="CF129" i="3"/>
  <c r="BU129" i="3"/>
  <c r="CG108" i="3"/>
  <c r="BV108" i="3"/>
  <c r="BW101" i="3"/>
  <c r="CH101" i="3"/>
  <c r="CH123" i="3"/>
  <c r="BW123" i="3"/>
  <c r="CF125" i="3"/>
  <c r="BU125" i="3"/>
  <c r="CI18" i="3"/>
  <c r="CH18" i="3"/>
  <c r="CG18" i="3"/>
  <c r="CF18" i="3"/>
  <c r="CE18" i="3"/>
  <c r="BY18" i="3"/>
  <c r="BX18" i="3"/>
  <c r="CJ18" i="3"/>
  <c r="BW18" i="3"/>
  <c r="BV18" i="3"/>
  <c r="BU18" i="3"/>
  <c r="BT18" i="3"/>
  <c r="CD18" i="3"/>
  <c r="BS18" i="3"/>
  <c r="CH89" i="3"/>
  <c r="CH93" i="3"/>
  <c r="CE95" i="3"/>
  <c r="CI98" i="3"/>
  <c r="BX98" i="3"/>
  <c r="CI100" i="3"/>
  <c r="BX100" i="3"/>
  <c r="CI101" i="3"/>
  <c r="BX101" i="3"/>
  <c r="CT101" i="3" s="1"/>
  <c r="CI105" i="3"/>
  <c r="BX105" i="3"/>
  <c r="CI109" i="3"/>
  <c r="BX109" i="3"/>
  <c r="CE111" i="3"/>
  <c r="BT111" i="3"/>
  <c r="BY117" i="3"/>
  <c r="CJ117" i="3"/>
  <c r="BU119" i="3"/>
  <c r="CQ119" i="3" s="1"/>
  <c r="CF119" i="3"/>
  <c r="BW120" i="3"/>
  <c r="CH120" i="3"/>
  <c r="CI123" i="3"/>
  <c r="BX123" i="3"/>
  <c r="CE124" i="3"/>
  <c r="BT124" i="3"/>
  <c r="CP124" i="3" s="1"/>
  <c r="CG126" i="3"/>
  <c r="CG9" i="3"/>
  <c r="CF9" i="3"/>
  <c r="CE9" i="3"/>
  <c r="CJ9" i="3"/>
  <c r="CI9" i="3"/>
  <c r="BX9" i="3"/>
  <c r="CH9" i="3"/>
  <c r="BW9" i="3"/>
  <c r="BV9" i="3"/>
  <c r="BU9" i="3"/>
  <c r="BT9" i="3"/>
  <c r="BS9" i="3"/>
  <c r="CD9" i="3"/>
  <c r="BY9" i="3"/>
  <c r="CJ19" i="3"/>
  <c r="CI19" i="3"/>
  <c r="CH19" i="3"/>
  <c r="CG19" i="3"/>
  <c r="CF19" i="3"/>
  <c r="CE19" i="3"/>
  <c r="BY19" i="3"/>
  <c r="BX19" i="3"/>
  <c r="BW19" i="3"/>
  <c r="BV19" i="3"/>
  <c r="CD19" i="3"/>
  <c r="BU19" i="3"/>
  <c r="BT19" i="3"/>
  <c r="BS19" i="3"/>
  <c r="CG29" i="3"/>
  <c r="CF29" i="3"/>
  <c r="CE29" i="3"/>
  <c r="CJ29" i="3"/>
  <c r="CI29" i="3"/>
  <c r="BT29" i="3"/>
  <c r="BS29" i="3"/>
  <c r="CH29" i="3"/>
  <c r="CD29" i="3"/>
  <c r="BY29" i="3"/>
  <c r="BX29" i="3"/>
  <c r="BW29" i="3"/>
  <c r="BV29" i="3"/>
  <c r="BU29" i="3"/>
  <c r="CJ38" i="3"/>
  <c r="CI38" i="3"/>
  <c r="CH38" i="3"/>
  <c r="CS38" i="3" s="1"/>
  <c r="CG38" i="3"/>
  <c r="CF38" i="3"/>
  <c r="CE38" i="3"/>
  <c r="BV38" i="3"/>
  <c r="CD38" i="3"/>
  <c r="BU38" i="3"/>
  <c r="BT38" i="3"/>
  <c r="BS38" i="3"/>
  <c r="CO38" i="3" s="1"/>
  <c r="BY38" i="3"/>
  <c r="BX38" i="3"/>
  <c r="BW38" i="3"/>
  <c r="CG48" i="3"/>
  <c r="CF48" i="3"/>
  <c r="CE48" i="3"/>
  <c r="CD48" i="3"/>
  <c r="CJ48" i="3"/>
  <c r="CU48" i="3" s="1"/>
  <c r="CI48" i="3"/>
  <c r="BX48" i="3"/>
  <c r="BW48" i="3"/>
  <c r="BV48" i="3"/>
  <c r="CH48" i="3"/>
  <c r="BU48" i="3"/>
  <c r="BT48" i="3"/>
  <c r="BS48" i="3"/>
  <c r="BY48" i="3"/>
  <c r="CD89" i="3"/>
  <c r="CI95" i="3"/>
  <c r="BU100" i="3"/>
  <c r="CF100" i="3"/>
  <c r="BU104" i="3"/>
  <c r="CF104" i="3"/>
  <c r="CH119" i="3"/>
  <c r="BW119" i="3"/>
  <c r="CE125" i="3"/>
  <c r="CP125" i="3" s="1"/>
  <c r="BT125" i="3"/>
  <c r="CI129" i="3"/>
  <c r="BX129" i="3"/>
  <c r="Q3" i="3"/>
  <c r="Q4" i="3"/>
  <c r="Q10" i="3"/>
  <c r="R12" i="3"/>
  <c r="T14" i="3"/>
  <c r="Q20" i="3"/>
  <c r="P22" i="3"/>
  <c r="Q23" i="3"/>
  <c r="R24" i="3"/>
  <c r="S25" i="3"/>
  <c r="S26" i="3"/>
  <c r="S27" i="3"/>
  <c r="T29" i="3"/>
  <c r="T30" i="3"/>
  <c r="BX87" i="3"/>
  <c r="BT89" i="3"/>
  <c r="BT93" i="3"/>
  <c r="BX95" i="3"/>
  <c r="CH100" i="3"/>
  <c r="BW100" i="3"/>
  <c r="CH106" i="3"/>
  <c r="BW106" i="3"/>
  <c r="CI115" i="3"/>
  <c r="BX115" i="3"/>
  <c r="CG119" i="3"/>
  <c r="BV119" i="3"/>
  <c r="CI124" i="3"/>
  <c r="BX124" i="3"/>
  <c r="CD42" i="3"/>
  <c r="CJ42" i="3"/>
  <c r="CI42" i="3"/>
  <c r="CH42" i="3"/>
  <c r="CG42" i="3"/>
  <c r="CF42" i="3"/>
  <c r="CE42" i="3"/>
  <c r="BY42" i="3"/>
  <c r="BX42" i="3"/>
  <c r="BW42" i="3"/>
  <c r="BV42" i="3"/>
  <c r="BU42" i="3"/>
  <c r="BT42" i="3"/>
  <c r="BS42" i="3"/>
  <c r="CI92" i="3"/>
  <c r="CE105" i="3"/>
  <c r="BT105" i="3"/>
  <c r="BU108" i="3"/>
  <c r="CF108" i="3"/>
  <c r="CH117" i="3"/>
  <c r="BW117" i="3"/>
  <c r="CE28" i="3"/>
  <c r="CJ28" i="3"/>
  <c r="CI28" i="3"/>
  <c r="CH28" i="3"/>
  <c r="CG28" i="3"/>
  <c r="BS28" i="3"/>
  <c r="BY28" i="3"/>
  <c r="CF28" i="3"/>
  <c r="BX28" i="3"/>
  <c r="CD28" i="3"/>
  <c r="BW28" i="3"/>
  <c r="BV28" i="3"/>
  <c r="BU28" i="3"/>
  <c r="BT28" i="3"/>
  <c r="CE81" i="3"/>
  <c r="CH84" i="3"/>
  <c r="CI93" i="3"/>
  <c r="CF95" i="3"/>
  <c r="CF98" i="3"/>
  <c r="CG100" i="3"/>
  <c r="BV100" i="3"/>
  <c r="CG103" i="3"/>
  <c r="BV103" i="3"/>
  <c r="CH104" i="3"/>
  <c r="BW104" i="3"/>
  <c r="CJ109" i="3"/>
  <c r="BY109" i="3"/>
  <c r="CG111" i="3"/>
  <c r="CR111" i="3" s="1"/>
  <c r="BV111" i="3"/>
  <c r="CH113" i="3"/>
  <c r="BW113" i="3"/>
  <c r="CJ115" i="3"/>
  <c r="BY115" i="3"/>
  <c r="CE118" i="3"/>
  <c r="BT118" i="3"/>
  <c r="CP118" i="3" s="1"/>
  <c r="CI120" i="3"/>
  <c r="BX120" i="3"/>
  <c r="CJ123" i="3"/>
  <c r="BY123" i="3"/>
  <c r="CH127" i="3"/>
  <c r="BW127" i="3"/>
  <c r="CI10" i="3"/>
  <c r="CH10" i="3"/>
  <c r="CG10" i="3"/>
  <c r="CF10" i="3"/>
  <c r="CE10" i="3"/>
  <c r="CJ10" i="3"/>
  <c r="BY10" i="3"/>
  <c r="BX10" i="3"/>
  <c r="BW10" i="3"/>
  <c r="BV10" i="3"/>
  <c r="BU10" i="3"/>
  <c r="BT10" i="3"/>
  <c r="CD10" i="3"/>
  <c r="BS10" i="3"/>
  <c r="CE20" i="3"/>
  <c r="CJ20" i="3"/>
  <c r="CI20" i="3"/>
  <c r="CH20" i="3"/>
  <c r="CG20" i="3"/>
  <c r="BS20" i="3"/>
  <c r="CF20" i="3"/>
  <c r="BY20" i="3"/>
  <c r="BX20" i="3"/>
  <c r="CD20" i="3"/>
  <c r="BW20" i="3"/>
  <c r="BV20" i="3"/>
  <c r="BU20" i="3"/>
  <c r="BT20" i="3"/>
  <c r="CJ31" i="3"/>
  <c r="CI31" i="3"/>
  <c r="CH31" i="3"/>
  <c r="CG31" i="3"/>
  <c r="CF31" i="3"/>
  <c r="CE31" i="3"/>
  <c r="BV31" i="3"/>
  <c r="CD31" i="3"/>
  <c r="BU31" i="3"/>
  <c r="BT31" i="3"/>
  <c r="BS31" i="3"/>
  <c r="BY31" i="3"/>
  <c r="BX31" i="3"/>
  <c r="BW31" i="3"/>
  <c r="CE39" i="3"/>
  <c r="CJ39" i="3"/>
  <c r="CI39" i="3"/>
  <c r="CH39" i="3"/>
  <c r="CG39" i="3"/>
  <c r="CD39" i="3"/>
  <c r="BW39" i="3"/>
  <c r="CS39" i="3" s="1"/>
  <c r="BV39" i="3"/>
  <c r="CF39" i="3"/>
  <c r="BU39" i="3"/>
  <c r="BT39" i="3"/>
  <c r="BS39" i="3"/>
  <c r="BY39" i="3"/>
  <c r="BX39" i="3"/>
  <c r="CI49" i="3"/>
  <c r="CH49" i="3"/>
  <c r="CD49" i="3"/>
  <c r="CG49" i="3"/>
  <c r="CF49" i="3"/>
  <c r="CE49" i="3"/>
  <c r="BY49" i="3"/>
  <c r="BX49" i="3"/>
  <c r="CJ49" i="3"/>
  <c r="BW49" i="3"/>
  <c r="BV49" i="3"/>
  <c r="BU49" i="3"/>
  <c r="BT49" i="3"/>
  <c r="BS49" i="3"/>
  <c r="Y2" i="3"/>
  <c r="R3" i="3"/>
  <c r="R4" i="3"/>
  <c r="R10" i="3"/>
  <c r="R11" i="3"/>
  <c r="Q19" i="3"/>
  <c r="R20" i="3"/>
  <c r="Q22" i="3"/>
  <c r="R23" i="3"/>
  <c r="T25" i="3"/>
  <c r="T26" i="3"/>
  <c r="U28" i="3"/>
  <c r="V29" i="3"/>
  <c r="CJ3" i="3"/>
  <c r="CI3" i="3"/>
  <c r="CH3" i="3"/>
  <c r="CG3" i="3"/>
  <c r="CF3" i="3"/>
  <c r="CE3" i="3"/>
  <c r="BU81" i="3"/>
  <c r="BW86" i="3"/>
  <c r="BY87" i="3"/>
  <c r="BU89" i="3"/>
  <c r="BW90" i="3"/>
  <c r="BY95" i="3"/>
  <c r="CG25" i="3"/>
  <c r="CF25" i="3"/>
  <c r="CE25" i="3"/>
  <c r="CJ25" i="3"/>
  <c r="CI25" i="3"/>
  <c r="BX25" i="3"/>
  <c r="BW25" i="3"/>
  <c r="BV25" i="3"/>
  <c r="BU25" i="3"/>
  <c r="BT25" i="3"/>
  <c r="CH25" i="3"/>
  <c r="BS25" i="3"/>
  <c r="CD25" i="3"/>
  <c r="BY25" i="3"/>
  <c r="CH85" i="3"/>
  <c r="CJ93" i="3"/>
  <c r="CF97" i="3"/>
  <c r="CG98" i="3"/>
  <c r="BV98" i="3"/>
  <c r="CJ100" i="3"/>
  <c r="BY100" i="3"/>
  <c r="CI103" i="3"/>
  <c r="BX103" i="3"/>
  <c r="CJ104" i="3"/>
  <c r="BY104" i="3"/>
  <c r="CJ111" i="3"/>
  <c r="BY111" i="3"/>
  <c r="CH115" i="3"/>
  <c r="BW115" i="3"/>
  <c r="CE116" i="3"/>
  <c r="BT116" i="3"/>
  <c r="CI128" i="3"/>
  <c r="BX128" i="3"/>
  <c r="BY129" i="3"/>
  <c r="CJ129" i="3"/>
  <c r="CJ11" i="3"/>
  <c r="CI11" i="3"/>
  <c r="CH11" i="3"/>
  <c r="CG11" i="3"/>
  <c r="CF11" i="3"/>
  <c r="CE11" i="3"/>
  <c r="BY11" i="3"/>
  <c r="BX11" i="3"/>
  <c r="BW11" i="3"/>
  <c r="BV11" i="3"/>
  <c r="CD11" i="3"/>
  <c r="BU11" i="3"/>
  <c r="BT11" i="3"/>
  <c r="BS11" i="3"/>
  <c r="CI22" i="3"/>
  <c r="CH22" i="3"/>
  <c r="CG22" i="3"/>
  <c r="CF22" i="3"/>
  <c r="CE22" i="3"/>
  <c r="BU22" i="3"/>
  <c r="BT22" i="3"/>
  <c r="CD22" i="3"/>
  <c r="BS22" i="3"/>
  <c r="BY22" i="3"/>
  <c r="BX22" i="3"/>
  <c r="BW22" i="3"/>
  <c r="CJ22" i="3"/>
  <c r="BV22" i="3"/>
  <c r="CE32" i="3"/>
  <c r="CJ32" i="3"/>
  <c r="CI32" i="3"/>
  <c r="CH32" i="3"/>
  <c r="CG32" i="3"/>
  <c r="CF32" i="3"/>
  <c r="CD32" i="3"/>
  <c r="BW32" i="3"/>
  <c r="BV32" i="3"/>
  <c r="BU32" i="3"/>
  <c r="BT32" i="3"/>
  <c r="BS32" i="3"/>
  <c r="BY32" i="3"/>
  <c r="BX32" i="3"/>
  <c r="CG40" i="3"/>
  <c r="CR40" i="3" s="1"/>
  <c r="CF40" i="3"/>
  <c r="CE40" i="3"/>
  <c r="CD40" i="3"/>
  <c r="CJ40" i="3"/>
  <c r="CI40" i="3"/>
  <c r="BX40" i="3"/>
  <c r="CH40" i="3"/>
  <c r="BW40" i="3"/>
  <c r="CS40" i="3" s="1"/>
  <c r="BV40" i="3"/>
  <c r="BU40" i="3"/>
  <c r="BT40" i="3"/>
  <c r="BS40" i="3"/>
  <c r="BY40" i="3"/>
  <c r="CD50" i="3"/>
  <c r="CJ50" i="3"/>
  <c r="CI50" i="3"/>
  <c r="CH50" i="3"/>
  <c r="CG50" i="3"/>
  <c r="CF50" i="3"/>
  <c r="CE50" i="3"/>
  <c r="BY50" i="3"/>
  <c r="BX50" i="3"/>
  <c r="BW50" i="3"/>
  <c r="BV50" i="3"/>
  <c r="BU50" i="3"/>
  <c r="BT50" i="3"/>
  <c r="BS50" i="3"/>
  <c r="Q6" i="3"/>
  <c r="Q8" i="3"/>
  <c r="S10" i="3"/>
  <c r="Q18" i="3"/>
  <c r="R22" i="3"/>
  <c r="V25" i="3"/>
  <c r="U26" i="3"/>
  <c r="BV81" i="3"/>
  <c r="BV85" i="3"/>
  <c r="BX86" i="3"/>
  <c r="BT88" i="3"/>
  <c r="BV89" i="3"/>
  <c r="BX90" i="3"/>
  <c r="BV93" i="3"/>
  <c r="DD91" i="3"/>
  <c r="DD99" i="3"/>
  <c r="DE107" i="3"/>
  <c r="DA122" i="3"/>
  <c r="BR107" i="3"/>
  <c r="CD107" i="3" s="1"/>
  <c r="DE91" i="3"/>
  <c r="DI99" i="3"/>
  <c r="DC114" i="3"/>
  <c r="DC122" i="3"/>
  <c r="BR99" i="3"/>
  <c r="CD99" i="3" s="1"/>
  <c r="DG107" i="3"/>
  <c r="DF91" i="3"/>
  <c r="DE99" i="3"/>
  <c r="DD107" i="3"/>
  <c r="DD114" i="3"/>
  <c r="DD122" i="3"/>
  <c r="DB91" i="3"/>
  <c r="DF99" i="3"/>
  <c r="DG91" i="3"/>
  <c r="DA99" i="3"/>
  <c r="DB107" i="3"/>
  <c r="DF114" i="3"/>
  <c r="DE122" i="3"/>
  <c r="BR91" i="3"/>
  <c r="CD91" i="3" s="1"/>
  <c r="BR122" i="3"/>
  <c r="DA91" i="3"/>
  <c r="DB99" i="3"/>
  <c r="DF107" i="3"/>
  <c r="DH114" i="3"/>
  <c r="DF122" i="3"/>
  <c r="DB122" i="3"/>
  <c r="DI91" i="3"/>
  <c r="DC99" i="3"/>
  <c r="DH107" i="3"/>
  <c r="DI114" i="3"/>
  <c r="DG122" i="3"/>
  <c r="BR114" i="3"/>
  <c r="CD114" i="3" s="1"/>
  <c r="DJ122" i="3"/>
  <c r="DH91" i="3"/>
  <c r="DE114" i="3"/>
  <c r="DF78" i="3"/>
  <c r="DH78" i="3"/>
  <c r="DI78" i="3"/>
  <c r="CD95" i="3"/>
  <c r="BS95" i="3"/>
  <c r="BS116" i="3"/>
  <c r="CD116" i="3"/>
  <c r="DG78" i="3"/>
  <c r="DF82" i="3"/>
  <c r="DE96" i="3"/>
  <c r="DD110" i="3"/>
  <c r="DE112" i="3"/>
  <c r="DB128" i="3"/>
  <c r="CD102" i="3"/>
  <c r="DF96" i="3"/>
  <c r="DA110" i="3"/>
  <c r="DF112" i="3"/>
  <c r="DC128" i="3"/>
  <c r="BS120" i="3"/>
  <c r="CO120" i="3" s="1"/>
  <c r="DC82" i="3"/>
  <c r="BR82" i="3"/>
  <c r="CD82" i="3" s="1"/>
  <c r="BR96" i="3"/>
  <c r="CD96" i="3" s="1"/>
  <c r="BR112" i="3"/>
  <c r="CF112" i="3" s="1"/>
  <c r="DJ80" i="3"/>
  <c r="DI82" i="3"/>
  <c r="DG96" i="3"/>
  <c r="DG112" i="3"/>
  <c r="DD128" i="3"/>
  <c r="DA80" i="3"/>
  <c r="DD82" i="3"/>
  <c r="DG128" i="3"/>
  <c r="DE79" i="3"/>
  <c r="DD94" i="3"/>
  <c r="DA96" i="3"/>
  <c r="DC112" i="3"/>
  <c r="BR78" i="3"/>
  <c r="DF79" i="3"/>
  <c r="DC80" i="3"/>
  <c r="DE82" i="3"/>
  <c r="DA85" i="3"/>
  <c r="DB96" i="3"/>
  <c r="DI112" i="3"/>
  <c r="DJ112" i="3"/>
  <c r="DA112" i="3"/>
  <c r="DI128" i="3"/>
  <c r="DI80" i="3"/>
  <c r="DC96" i="3"/>
  <c r="DJ128" i="3"/>
  <c r="U13" i="3"/>
  <c r="Y28" i="3"/>
  <c r="V9" i="3"/>
  <c r="S11" i="3"/>
  <c r="S12" i="3"/>
  <c r="O13" i="3"/>
  <c r="Y13" i="3" s="1"/>
  <c r="V13" i="3"/>
  <c r="O17" i="3"/>
  <c r="S23" i="3"/>
  <c r="S24" i="3"/>
  <c r="P27" i="3"/>
  <c r="P28" i="3"/>
  <c r="V28" i="3"/>
  <c r="Y5" i="3"/>
  <c r="Y29" i="3"/>
  <c r="U9" i="3"/>
  <c r="X2" i="3"/>
  <c r="R5" i="3"/>
  <c r="O6" i="3"/>
  <c r="Y6" i="3" s="1"/>
  <c r="O7" i="3"/>
  <c r="P9" i="3"/>
  <c r="W9" i="3"/>
  <c r="T11" i="3"/>
  <c r="P13" i="3"/>
  <c r="W13" i="3"/>
  <c r="V17" i="3"/>
  <c r="U21" i="3"/>
  <c r="T23" i="3"/>
  <c r="T24" i="3"/>
  <c r="Q27" i="3"/>
  <c r="Q28" i="3"/>
  <c r="W28" i="3"/>
  <c r="Y14" i="3"/>
  <c r="Y30" i="3"/>
  <c r="Y4" i="3"/>
  <c r="P6" i="3"/>
  <c r="P7" i="3"/>
  <c r="Q9" i="3"/>
  <c r="V10" i="3"/>
  <c r="U11" i="3"/>
  <c r="Q13" i="3"/>
  <c r="W17" i="3"/>
  <c r="U18" i="3"/>
  <c r="S19" i="3"/>
  <c r="S20" i="3"/>
  <c r="O21" i="3"/>
  <c r="Y21" i="3" s="1"/>
  <c r="V21" i="3"/>
  <c r="U25" i="3"/>
  <c r="R27" i="3"/>
  <c r="R28" i="3"/>
  <c r="U29" i="3"/>
  <c r="S30" i="3"/>
  <c r="Y7" i="3"/>
  <c r="Y15" i="3"/>
  <c r="T12" i="3"/>
  <c r="R13" i="3"/>
  <c r="P17" i="3"/>
  <c r="V18" i="3"/>
  <c r="P21" i="3"/>
  <c r="W21" i="3"/>
  <c r="S5" i="3"/>
  <c r="R7" i="3"/>
  <c r="R8" i="3"/>
  <c r="S9" i="3"/>
  <c r="U12" i="3"/>
  <c r="Q17" i="3"/>
  <c r="O18" i="3"/>
  <c r="Y18" i="3" s="1"/>
  <c r="W18" i="3"/>
  <c r="U19" i="3"/>
  <c r="Q21" i="3"/>
  <c r="O23" i="3"/>
  <c r="Y23" i="3" s="1"/>
  <c r="P25" i="3"/>
  <c r="W25" i="3"/>
  <c r="T27" i="3"/>
  <c r="P29" i="3"/>
  <c r="W29" i="3"/>
  <c r="Y9" i="3"/>
  <c r="Y17" i="3"/>
  <c r="Y25" i="3"/>
  <c r="Y20" i="3"/>
  <c r="U5" i="3"/>
  <c r="S6" i="3"/>
  <c r="S7" i="3"/>
  <c r="T9" i="3"/>
  <c r="P11" i="3"/>
  <c r="Y11" i="3" s="1"/>
  <c r="P12" i="3"/>
  <c r="Y12" i="3" s="1"/>
  <c r="V12" i="3"/>
  <c r="T13" i="3"/>
  <c r="R17" i="3"/>
  <c r="P18" i="3"/>
  <c r="R21" i="3"/>
  <c r="P23" i="3"/>
  <c r="Q25" i="3"/>
  <c r="V26" i="3"/>
  <c r="U27" i="3"/>
  <c r="Y10" i="3"/>
  <c r="Y26" i="3"/>
  <c r="T6" i="3"/>
  <c r="T8" i="3"/>
  <c r="Q11" i="3"/>
  <c r="Q12" i="3"/>
  <c r="W12" i="3"/>
  <c r="S13" i="3"/>
  <c r="Q24" i="3"/>
  <c r="T28" i="3"/>
  <c r="BH71" i="3"/>
  <c r="S22" i="3"/>
  <c r="T22" i="3"/>
  <c r="O22" i="3"/>
  <c r="Y22" i="3" s="1"/>
  <c r="J31" i="3"/>
  <c r="X7" i="3"/>
  <c r="O8" i="3"/>
  <c r="Y8" i="3" s="1"/>
  <c r="W8" i="3"/>
  <c r="X15" i="3"/>
  <c r="O16" i="3"/>
  <c r="Y16" i="3" s="1"/>
  <c r="W16" i="3"/>
  <c r="X23" i="3"/>
  <c r="O24" i="3"/>
  <c r="Y24" i="3" s="1"/>
  <c r="W24" i="3"/>
  <c r="V3" i="3"/>
  <c r="U4" i="3"/>
  <c r="X9" i="3"/>
  <c r="W10" i="3"/>
  <c r="V11" i="3"/>
  <c r="X17" i="3"/>
  <c r="V19" i="3"/>
  <c r="W26" i="3"/>
  <c r="V27" i="3"/>
  <c r="O3" i="3"/>
  <c r="Y3" i="3" s="1"/>
  <c r="W3" i="3"/>
  <c r="O11" i="3"/>
  <c r="W11" i="3"/>
  <c r="O19" i="3"/>
  <c r="Y19" i="3" s="1"/>
  <c r="W19" i="3"/>
  <c r="O27" i="3"/>
  <c r="Y27" i="3" s="1"/>
  <c r="W27" i="3"/>
  <c r="P24" i="3"/>
  <c r="X24" i="3"/>
  <c r="P3" i="3"/>
  <c r="U6" i="3"/>
  <c r="T7" i="3"/>
  <c r="S8" i="3"/>
  <c r="U14" i="3"/>
  <c r="U22" i="3"/>
  <c r="U30" i="3"/>
  <c r="V6" i="3"/>
  <c r="U7" i="3"/>
  <c r="V14" i="3"/>
  <c r="U15" i="3"/>
  <c r="V22" i="3"/>
  <c r="U23" i="3"/>
  <c r="V30" i="3"/>
  <c r="W6" i="3"/>
  <c r="V7" i="3"/>
  <c r="U8" i="3"/>
  <c r="W14" i="3"/>
  <c r="V15" i="3"/>
  <c r="U16" i="3"/>
  <c r="W22" i="3"/>
  <c r="V23" i="3"/>
  <c r="U24" i="3"/>
  <c r="W30" i="3"/>
  <c r="P8" i="3"/>
  <c r="X8" i="3"/>
  <c r="P16" i="3"/>
  <c r="X16" i="3"/>
  <c r="BT3" i="3"/>
  <c r="BS3" i="3"/>
  <c r="BY3" i="3"/>
  <c r="BX3" i="3"/>
  <c r="BW3" i="3"/>
  <c r="BV3" i="3"/>
  <c r="CD3" i="3"/>
  <c r="BU3" i="3"/>
  <c r="CR81" i="3"/>
  <c r="G94" i="3" s="1"/>
  <c r="CT4" i="3"/>
  <c r="CO4" i="3"/>
  <c r="CQ4" i="3"/>
  <c r="CW25" i="3"/>
  <c r="CU4" i="3"/>
  <c r="CW4" i="3"/>
  <c r="CW33" i="3"/>
  <c r="CV33" i="3"/>
  <c r="CY38" i="3"/>
  <c r="CO8" i="3"/>
  <c r="CU10" i="3"/>
  <c r="CT24" i="3"/>
  <c r="CT34" i="3"/>
  <c r="CQ41" i="3"/>
  <c r="CU41" i="3"/>
  <c r="CP49" i="3"/>
  <c r="CT12" i="3"/>
  <c r="CQ12" i="3"/>
  <c r="CY12" i="3"/>
  <c r="CT20" i="3"/>
  <c r="CQ20" i="3"/>
  <c r="CY20" i="3"/>
  <c r="CY28" i="3"/>
  <c r="CV44" i="3"/>
  <c r="CS44" i="3"/>
  <c r="CR44" i="3"/>
  <c r="CU52" i="3"/>
  <c r="CV52" i="3"/>
  <c r="CY8" i="3"/>
  <c r="CU12" i="3"/>
  <c r="CR12" i="3"/>
  <c r="CP14" i="3"/>
  <c r="CO18" i="3"/>
  <c r="CU20" i="3"/>
  <c r="CR20" i="3"/>
  <c r="CO26" i="3"/>
  <c r="CX39" i="3"/>
  <c r="CV39" i="3"/>
  <c r="CT39" i="3"/>
  <c r="CS47" i="3"/>
  <c r="CS12" i="3"/>
  <c r="CY14" i="3"/>
  <c r="CO31" i="3"/>
  <c r="CX31" i="3"/>
  <c r="CR32" i="3"/>
  <c r="CO42" i="3"/>
  <c r="CQ50" i="3"/>
  <c r="CV50" i="3"/>
  <c r="CR14" i="3"/>
  <c r="CR22" i="3"/>
  <c r="CO28" i="3"/>
  <c r="CR37" i="3"/>
  <c r="CW37" i="3"/>
  <c r="CQ37" i="3"/>
  <c r="CP37" i="3"/>
  <c r="CS45" i="3"/>
  <c r="CR45" i="3"/>
  <c r="CW30" i="3"/>
  <c r="CV40" i="3"/>
  <c r="CW48" i="3"/>
  <c r="CT48" i="3"/>
  <c r="CD90" i="3"/>
  <c r="BS90" i="3"/>
  <c r="CD83" i="3"/>
  <c r="BS83" i="3"/>
  <c r="CD88" i="3"/>
  <c r="BS88" i="3"/>
  <c r="CW53" i="3"/>
  <c r="BS81" i="3"/>
  <c r="CD81" i="3"/>
  <c r="K52" i="3"/>
  <c r="CD79" i="3"/>
  <c r="BS79" i="3"/>
  <c r="CD84" i="3"/>
  <c r="BS84" i="3"/>
  <c r="CD87" i="3"/>
  <c r="BS87" i="3"/>
  <c r="CD80" i="3"/>
  <c r="BS80" i="3"/>
  <c r="BS85" i="3"/>
  <c r="CD85" i="3"/>
  <c r="BS82" i="3"/>
  <c r="BS86" i="3"/>
  <c r="BS91" i="3"/>
  <c r="CD97" i="3"/>
  <c r="BS97" i="3"/>
  <c r="CD93" i="3"/>
  <c r="BS93" i="3"/>
  <c r="BS98" i="3"/>
  <c r="CD98" i="3"/>
  <c r="CD92" i="3"/>
  <c r="BS92" i="3"/>
  <c r="BS94" i="3"/>
  <c r="CD94" i="3"/>
  <c r="CD109" i="3"/>
  <c r="BS109" i="3"/>
  <c r="CD101" i="3"/>
  <c r="BS101" i="3"/>
  <c r="CD105" i="3"/>
  <c r="BS105" i="3"/>
  <c r="BS99" i="3"/>
  <c r="BS103" i="3"/>
  <c r="BS107" i="3"/>
  <c r="BS110" i="3"/>
  <c r="BS119" i="3"/>
  <c r="CD129" i="3"/>
  <c r="BS129" i="3"/>
  <c r="CD106" i="3"/>
  <c r="CD113" i="3"/>
  <c r="CD124" i="3"/>
  <c r="BS124" i="3"/>
  <c r="BS96" i="3"/>
  <c r="BS100" i="3"/>
  <c r="BS104" i="3"/>
  <c r="BS108" i="3"/>
  <c r="BS111" i="3"/>
  <c r="CO111" i="3" s="1"/>
  <c r="BS115" i="3"/>
  <c r="BS118" i="3"/>
  <c r="CD127" i="3"/>
  <c r="BS127" i="3"/>
  <c r="BS122" i="3"/>
  <c r="CD122" i="3"/>
  <c r="BS117" i="3"/>
  <c r="CO117" i="3" s="1"/>
  <c r="CD125" i="3"/>
  <c r="CO125" i="3" s="1"/>
  <c r="BS125" i="3"/>
  <c r="CD128" i="3"/>
  <c r="BS128" i="3"/>
  <c r="CO128" i="3" s="1"/>
  <c r="CD121" i="3"/>
  <c r="BS121" i="3"/>
  <c r="CO121" i="3" s="1"/>
  <c r="CD123" i="3"/>
  <c r="BS123" i="3"/>
  <c r="CO123" i="3" s="1"/>
  <c r="BS126" i="3"/>
  <c r="CU6" i="3"/>
  <c r="J61" i="3" s="1"/>
  <c r="CT6" i="3"/>
  <c r="I61" i="3" s="1"/>
  <c r="CV10" i="3"/>
  <c r="CS10" i="3"/>
  <c r="CR10" i="3"/>
  <c r="CY10" i="3"/>
  <c r="CQ10" i="3"/>
  <c r="CP10" i="3"/>
  <c r="CW10" i="3"/>
  <c r="CO7" i="3"/>
  <c r="CO21" i="3"/>
  <c r="CY21" i="3"/>
  <c r="CQ21" i="3"/>
  <c r="CP21" i="3"/>
  <c r="CO22" i="3"/>
  <c r="CT22" i="3"/>
  <c r="CS22" i="3"/>
  <c r="CV5" i="3"/>
  <c r="K54" i="3" s="1"/>
  <c r="CW5" i="3"/>
  <c r="L54" i="3" s="1"/>
  <c r="CQ5" i="3"/>
  <c r="F54" i="3" s="1"/>
  <c r="CX5" i="3"/>
  <c r="M54" i="3" s="1"/>
  <c r="BA6" i="3"/>
  <c r="BB5" i="3"/>
  <c r="CW7" i="3"/>
  <c r="CU16" i="3"/>
  <c r="CS16" i="3"/>
  <c r="CY16" i="3"/>
  <c r="CU13" i="3"/>
  <c r="CT13" i="3"/>
  <c r="CR13" i="3"/>
  <c r="CW13" i="3"/>
  <c r="CO13" i="3"/>
  <c r="CY13" i="3"/>
  <c r="CX13" i="3"/>
  <c r="CQ14" i="3"/>
  <c r="CO14" i="3"/>
  <c r="CV14" i="3"/>
  <c r="K62" i="3" s="1"/>
  <c r="CT14" i="3"/>
  <c r="CT18" i="3"/>
  <c r="CQ18" i="3"/>
  <c r="CP18" i="3"/>
  <c r="CW18" i="3"/>
  <c r="CV37" i="3"/>
  <c r="CQ11" i="3"/>
  <c r="CW8" i="3"/>
  <c r="CV8" i="3"/>
  <c r="CU8" i="3"/>
  <c r="CT8" i="3"/>
  <c r="CR8" i="3"/>
  <c r="CQ8" i="3"/>
  <c r="CX8" i="3"/>
  <c r="CW15" i="3"/>
  <c r="L48" i="3" s="1"/>
  <c r="H31" i="3"/>
  <c r="K31" i="3"/>
  <c r="BI71" i="3"/>
  <c r="BQ71" i="3"/>
  <c r="CQ23" i="3"/>
  <c r="CX38" i="3"/>
  <c r="CP38" i="3"/>
  <c r="CU38" i="3"/>
  <c r="CY41" i="3"/>
  <c r="CP41" i="3"/>
  <c r="CU9" i="3"/>
  <c r="CU24" i="3"/>
  <c r="CY24" i="3"/>
  <c r="CX24" i="3"/>
  <c r="CS24" i="3"/>
  <c r="CR34" i="3"/>
  <c r="CO35" i="3"/>
  <c r="CV35" i="3"/>
  <c r="CY35" i="3"/>
  <c r="CX50" i="3"/>
  <c r="CP50" i="3"/>
  <c r="CU50" i="3"/>
  <c r="CS50" i="3"/>
  <c r="E31" i="3"/>
  <c r="BK71" i="3"/>
  <c r="BB4" i="3"/>
  <c r="CP7" i="3"/>
  <c r="CX7" i="3"/>
  <c r="CT11" i="3"/>
  <c r="CP15" i="3"/>
  <c r="CX15" i="3"/>
  <c r="CV17" i="3"/>
  <c r="CT19" i="3"/>
  <c r="CV23" i="3"/>
  <c r="CY25" i="3"/>
  <c r="CR26" i="3"/>
  <c r="CU26" i="3"/>
  <c r="CY26" i="3"/>
  <c r="CQ26" i="3"/>
  <c r="CX26" i="3"/>
  <c r="CW26" i="3"/>
  <c r="CR30" i="3"/>
  <c r="CX30" i="3"/>
  <c r="CT31" i="3"/>
  <c r="CY31" i="3"/>
  <c r="CW31" i="3"/>
  <c r="CT32" i="3"/>
  <c r="CS32" i="3"/>
  <c r="CY32" i="3"/>
  <c r="CP32" i="3"/>
  <c r="CW32" i="3"/>
  <c r="CO32" i="3"/>
  <c r="CY39" i="3"/>
  <c r="N53" i="3" s="1"/>
  <c r="CP39" i="3"/>
  <c r="CX42" i="3"/>
  <c r="CY42" i="3"/>
  <c r="CS42" i="3"/>
  <c r="H51" i="3" s="1"/>
  <c r="CT30" i="3"/>
  <c r="BR71" i="3"/>
  <c r="M31" i="3"/>
  <c r="F31" i="3"/>
  <c r="N31" i="3"/>
  <c r="BL71" i="3"/>
  <c r="CS4" i="3"/>
  <c r="CP4" i="3"/>
  <c r="CX4" i="3"/>
  <c r="CT7" i="3"/>
  <c r="I56" i="3" s="1"/>
  <c r="CQ7" i="3"/>
  <c r="CY7" i="3"/>
  <c r="N56" i="3" s="1"/>
  <c r="CR9" i="3"/>
  <c r="CO9" i="3"/>
  <c r="CW9" i="3"/>
  <c r="CX11" i="3"/>
  <c r="CU11" i="3"/>
  <c r="CP12" i="3"/>
  <c r="CX12" i="3"/>
  <c r="CT15" i="3"/>
  <c r="CQ15" i="3"/>
  <c r="CY15" i="3"/>
  <c r="CR17" i="3"/>
  <c r="CW17" i="3"/>
  <c r="CX19" i="3"/>
  <c r="CU19" i="3"/>
  <c r="CP20" i="3"/>
  <c r="CX20" i="3"/>
  <c r="CT23" i="3"/>
  <c r="L31" i="3"/>
  <c r="G31" i="3"/>
  <c r="BM71" i="3"/>
  <c r="CQ3" i="3"/>
  <c r="CU7" i="3"/>
  <c r="J56" i="3" s="1"/>
  <c r="CR7" i="3"/>
  <c r="G56" i="3" s="1"/>
  <c r="CP9" i="3"/>
  <c r="CX9" i="3"/>
  <c r="CY11" i="3"/>
  <c r="N43" i="3" s="1"/>
  <c r="CV11" i="3"/>
  <c r="K43" i="3" s="1"/>
  <c r="CU15" i="3"/>
  <c r="CR15" i="3"/>
  <c r="CP17" i="3"/>
  <c r="CX17" i="3"/>
  <c r="CQ19" i="3"/>
  <c r="CY19" i="3"/>
  <c r="CS23" i="3"/>
  <c r="CR23" i="3"/>
  <c r="CU23" i="3"/>
  <c r="CP23" i="3"/>
  <c r="CW23" i="3"/>
  <c r="CU29" i="3"/>
  <c r="CQ38" i="3"/>
  <c r="CQ43" i="3"/>
  <c r="CW43" i="3"/>
  <c r="CU31" i="3"/>
  <c r="BJ71" i="3"/>
  <c r="BB3" i="3"/>
  <c r="CS7" i="3"/>
  <c r="CQ9" i="3"/>
  <c r="CY9" i="3"/>
  <c r="CO11" i="3"/>
  <c r="D43" i="3" s="1"/>
  <c r="CW11" i="3"/>
  <c r="CS15" i="3"/>
  <c r="CQ17" i="3"/>
  <c r="CY17" i="3"/>
  <c r="CO19" i="3"/>
  <c r="CY23" i="3"/>
  <c r="CO27" i="3"/>
  <c r="CU27" i="3"/>
  <c r="CX27" i="3"/>
  <c r="CP27" i="3"/>
  <c r="CS27" i="3"/>
  <c r="CQ28" i="3"/>
  <c r="CP28" i="3"/>
  <c r="CV28" i="3"/>
  <c r="CT28" i="3"/>
  <c r="CY34" i="3"/>
  <c r="CQ34" i="3"/>
  <c r="CV34" i="3"/>
  <c r="CP35" i="3"/>
  <c r="CT41" i="3"/>
  <c r="D31" i="3"/>
  <c r="BN71" i="3"/>
  <c r="I31" i="3"/>
  <c r="BG71" i="3"/>
  <c r="BO71" i="3"/>
  <c r="CV4" i="3"/>
  <c r="CP11" i="3"/>
  <c r="CO15" i="3"/>
  <c r="CP19" i="3"/>
  <c r="CV20" i="3"/>
  <c r="CO23" i="3"/>
  <c r="CO24" i="3"/>
  <c r="CU25" i="3"/>
  <c r="CY36" i="3"/>
  <c r="CP36" i="3"/>
  <c r="CS36" i="3"/>
  <c r="CU37" i="3"/>
  <c r="CT37" i="3"/>
  <c r="CY37" i="3"/>
  <c r="CX37" i="3"/>
  <c r="CO37" i="3"/>
  <c r="CV25" i="3"/>
  <c r="CR29" i="3"/>
  <c r="CO29" i="3"/>
  <c r="CX48" i="3"/>
  <c r="CV48" i="3"/>
  <c r="CS48" i="3"/>
  <c r="CS52" i="3"/>
  <c r="CQ52" i="3"/>
  <c r="CX52" i="3"/>
  <c r="CW44" i="3"/>
  <c r="L40" i="3" s="1"/>
  <c r="CO44" i="3"/>
  <c r="CP45" i="3"/>
  <c r="CW45" i="3"/>
  <c r="M53" i="3"/>
  <c r="K53" i="3"/>
  <c r="I53" i="3"/>
  <c r="CQ29" i="3"/>
  <c r="CY29" i="3"/>
  <c r="CT44" i="3"/>
  <c r="I40" i="3" s="1"/>
  <c r="CV49" i="3"/>
  <c r="CY49" i="3"/>
  <c r="N35" i="3" s="1"/>
  <c r="CX53" i="3"/>
  <c r="CS33" i="3"/>
  <c r="CU44" i="3"/>
  <c r="CW46" i="3"/>
  <c r="CO46" i="3"/>
  <c r="CS46" i="3"/>
  <c r="CR46" i="3"/>
  <c r="CQ46" i="3"/>
  <c r="CV29" i="3"/>
  <c r="CS29" i="3"/>
  <c r="CO33" i="3"/>
  <c r="CT33" i="3"/>
  <c r="CO40" i="3"/>
  <c r="CW40" i="3"/>
  <c r="CT40" i="3"/>
  <c r="CX44" i="3"/>
  <c r="M40" i="3" s="1"/>
  <c r="CQ48" i="3"/>
  <c r="CV54" i="3"/>
  <c r="CU54" i="3"/>
  <c r="CW54" i="3"/>
  <c r="CO54" i="3"/>
  <c r="CY54" i="3"/>
  <c r="CX54" i="3"/>
  <c r="E41" i="3"/>
  <c r="CP25" i="3"/>
  <c r="CX25" i="3"/>
  <c r="CT29" i="3"/>
  <c r="CU33" i="3"/>
  <c r="CU40" i="3"/>
  <c r="CY48" i="3"/>
  <c r="CT25" i="3"/>
  <c r="CQ25" i="3"/>
  <c r="CW51" i="3"/>
  <c r="CO51" i="3"/>
  <c r="CS51" i="3"/>
  <c r="H38" i="3" s="1"/>
  <c r="CU47" i="3"/>
  <c r="BJ147" i="3"/>
  <c r="BJ148" i="3" s="1"/>
  <c r="DC78" i="3"/>
  <c r="DC83" i="3"/>
  <c r="DA83" i="3"/>
  <c r="DH83" i="3"/>
  <c r="CO47" i="3"/>
  <c r="CW47" i="3"/>
  <c r="L58" i="3" s="1"/>
  <c r="CX47" i="3"/>
  <c r="CS81" i="3"/>
  <c r="H94" i="3" s="1"/>
  <c r="CT47" i="3"/>
  <c r="CR47" i="3"/>
  <c r="DD83" i="3"/>
  <c r="I36" i="3"/>
  <c r="L36" i="3"/>
  <c r="M36" i="3"/>
  <c r="DE83" i="3"/>
  <c r="DI83" i="3"/>
  <c r="BK147" i="3"/>
  <c r="BK148" i="3" s="1"/>
  <c r="DE84" i="3"/>
  <c r="CS85" i="3"/>
  <c r="DG87" i="3"/>
  <c r="DH87" i="3"/>
  <c r="DD87" i="3"/>
  <c r="DE88" i="3"/>
  <c r="CQ89" i="3"/>
  <c r="BL147" i="3"/>
  <c r="BL148" i="3" s="1"/>
  <c r="DA78" i="3"/>
  <c r="DD79" i="3"/>
  <c r="DD80" i="3"/>
  <c r="DB83" i="3"/>
  <c r="DJ83" i="3"/>
  <c r="CU85" i="3"/>
  <c r="DF88" i="3"/>
  <c r="CP89" i="3"/>
  <c r="CS89" i="3"/>
  <c r="H95" i="3" s="1"/>
  <c r="BM147" i="3"/>
  <c r="BM148" i="3" s="1"/>
  <c r="DG80" i="3"/>
  <c r="L94" i="3"/>
  <c r="DG84" i="3"/>
  <c r="CO85" i="3"/>
  <c r="DB87" i="3"/>
  <c r="DJ87" i="3"/>
  <c r="BN147" i="3"/>
  <c r="DE80" i="3"/>
  <c r="N94" i="3"/>
  <c r="DF84" i="3"/>
  <c r="DC84" i="3"/>
  <c r="DC87" i="3"/>
  <c r="DJ88" i="3"/>
  <c r="DB88" i="3"/>
  <c r="CO88" i="3"/>
  <c r="CT89" i="3"/>
  <c r="CO89" i="3"/>
  <c r="BO147" i="3"/>
  <c r="DD78" i="3"/>
  <c r="DF80" i="3"/>
  <c r="CP81" i="3"/>
  <c r="E94" i="3" s="1"/>
  <c r="DA84" i="3"/>
  <c r="DI84" i="3"/>
  <c r="CT85" i="3"/>
  <c r="CP88" i="3"/>
  <c r="DC94" i="3"/>
  <c r="DI94" i="3"/>
  <c r="DJ94" i="3"/>
  <c r="DB94" i="3"/>
  <c r="DH94" i="3"/>
  <c r="BH147" i="3"/>
  <c r="BH148" i="3" s="1"/>
  <c r="BP147" i="3"/>
  <c r="DE78" i="3"/>
  <c r="CO81" i="3"/>
  <c r="D94" i="3" s="1"/>
  <c r="CT81" i="3"/>
  <c r="I94" i="3" s="1"/>
  <c r="DF83" i="3"/>
  <c r="DB84" i="3"/>
  <c r="DJ84" i="3"/>
  <c r="DG88" i="3"/>
  <c r="BI147" i="3"/>
  <c r="BI148" i="3" s="1"/>
  <c r="BQ147" i="3"/>
  <c r="DG83" i="3"/>
  <c r="CR88" i="3"/>
  <c r="DC92" i="3"/>
  <c r="DD92" i="3"/>
  <c r="DF92" i="3"/>
  <c r="DH92" i="3"/>
  <c r="DA92" i="3"/>
  <c r="DI92" i="3"/>
  <c r="DA94" i="3"/>
  <c r="CS109" i="3"/>
  <c r="DB92" i="3"/>
  <c r="DJ92" i="3"/>
  <c r="CS93" i="3"/>
  <c r="CU93" i="3"/>
  <c r="DC90" i="3"/>
  <c r="DE94" i="3"/>
  <c r="CO96" i="3"/>
  <c r="DA97" i="3"/>
  <c r="CP98" i="3"/>
  <c r="CT100" i="3"/>
  <c r="CO93" i="3"/>
  <c r="DF94" i="3"/>
  <c r="CR95" i="3"/>
  <c r="CU95" i="3"/>
  <c r="CT95" i="3"/>
  <c r="CO95" i="3"/>
  <c r="DG92" i="3"/>
  <c r="DG94" i="3"/>
  <c r="CO99" i="3"/>
  <c r="CR100" i="3"/>
  <c r="DB102" i="3"/>
  <c r="DJ102" i="3"/>
  <c r="DE106" i="3"/>
  <c r="CP101" i="3"/>
  <c r="DC102" i="3"/>
  <c r="DF106" i="3"/>
  <c r="CU109" i="3"/>
  <c r="CO91" i="3"/>
  <c r="DD102" i="3"/>
  <c r="DG106" i="3"/>
  <c r="DC106" i="3"/>
  <c r="DJ106" i="3"/>
  <c r="DB106" i="3"/>
  <c r="DH106" i="3"/>
  <c r="DI110" i="3"/>
  <c r="DH110" i="3"/>
  <c r="DH99" i="3"/>
  <c r="CS101" i="3"/>
  <c r="DA106" i="3"/>
  <c r="DI106" i="3"/>
  <c r="DA107" i="3"/>
  <c r="DC97" i="3"/>
  <c r="DD98" i="3"/>
  <c r="DH100" i="3"/>
  <c r="DA100" i="3"/>
  <c r="DI100" i="3"/>
  <c r="DI102" i="3"/>
  <c r="DH102" i="3"/>
  <c r="CR109" i="3"/>
  <c r="CO109" i="3"/>
  <c r="CU119" i="3"/>
  <c r="DA102" i="3"/>
  <c r="DC104" i="3"/>
  <c r="DD105" i="3"/>
  <c r="CO116" i="3"/>
  <c r="DB110" i="3"/>
  <c r="DJ110" i="3"/>
  <c r="CO119" i="3"/>
  <c r="DC110" i="3"/>
  <c r="DE113" i="3"/>
  <c r="CS117" i="3"/>
  <c r="CQ118" i="3"/>
  <c r="DF113" i="3"/>
  <c r="CS120" i="3"/>
  <c r="DE110" i="3"/>
  <c r="CP111" i="3"/>
  <c r="DG113" i="3"/>
  <c r="CR119" i="3"/>
  <c r="DI105" i="3"/>
  <c r="DC107" i="3"/>
  <c r="DD108" i="3"/>
  <c r="DF110" i="3"/>
  <c r="DC113" i="3"/>
  <c r="DJ113" i="3"/>
  <c r="DB113" i="3"/>
  <c r="DI113" i="3"/>
  <c r="DA113" i="3"/>
  <c r="DH113" i="3"/>
  <c r="CT118" i="3"/>
  <c r="DA104" i="3"/>
  <c r="DB105" i="3"/>
  <c r="DG110" i="3"/>
  <c r="DA114" i="3"/>
  <c r="CQ120" i="3"/>
  <c r="CT129" i="3"/>
  <c r="DA117" i="3"/>
  <c r="DD121" i="3"/>
  <c r="DF121" i="3"/>
  <c r="DF127" i="3"/>
  <c r="DA120" i="3"/>
  <c r="DI120" i="3"/>
  <c r="DE121" i="3"/>
  <c r="DG121" i="3"/>
  <c r="DG127" i="3"/>
  <c r="DJ116" i="3"/>
  <c r="DC127" i="3"/>
  <c r="DE127" i="3"/>
  <c r="DH127" i="3"/>
  <c r="DA127" i="3"/>
  <c r="DI127" i="3"/>
  <c r="DA128" i="3"/>
  <c r="DH112" i="3"/>
  <c r="DB114" i="3"/>
  <c r="DJ114" i="3"/>
  <c r="DC115" i="3"/>
  <c r="DD116" i="3"/>
  <c r="DE117" i="3"/>
  <c r="CO118" i="3"/>
  <c r="DF118" i="3"/>
  <c r="CP119" i="3"/>
  <c r="DH121" i="3"/>
  <c r="CR123" i="3"/>
  <c r="G69" i="3" s="1"/>
  <c r="DB127" i="3"/>
  <c r="DJ127" i="3"/>
  <c r="DE116" i="3"/>
  <c r="DA121" i="3"/>
  <c r="DI121" i="3"/>
  <c r="CU125" i="3"/>
  <c r="CU129" i="3"/>
  <c r="DD126" i="3"/>
  <c r="DF128" i="3"/>
  <c r="DI122" i="3"/>
  <c r="DB123" i="3"/>
  <c r="DJ123" i="3"/>
  <c r="DC124" i="3"/>
  <c r="DD125" i="3"/>
  <c r="CO129" i="3"/>
  <c r="M69" i="3"/>
  <c r="K69" i="3"/>
  <c r="BF30" i="2"/>
  <c r="BG30" i="2"/>
  <c r="N4" i="2"/>
  <c r="V4" i="2"/>
  <c r="R12" i="2"/>
  <c r="BS12" i="2"/>
  <c r="O4" i="2"/>
  <c r="AQ4" i="2"/>
  <c r="BK4" i="2"/>
  <c r="BS4" i="2"/>
  <c r="N5" i="2"/>
  <c r="V5" i="2"/>
  <c r="AQ5" i="2"/>
  <c r="BM5" i="2"/>
  <c r="O6" i="2"/>
  <c r="R6" i="2"/>
  <c r="BI6" i="2"/>
  <c r="P7" i="2"/>
  <c r="BM7" i="2"/>
  <c r="O8" i="2"/>
  <c r="BP8" i="2"/>
  <c r="BH8" i="2"/>
  <c r="M10" i="2"/>
  <c r="BE13" i="2"/>
  <c r="BP13" i="2"/>
  <c r="BD14" i="2"/>
  <c r="BO14" i="2"/>
  <c r="BH10" i="2"/>
  <c r="BS10" i="2"/>
  <c r="P4" i="2"/>
  <c r="BL4" i="2"/>
  <c r="O5" i="2"/>
  <c r="S6" i="2"/>
  <c r="BJ6" i="2"/>
  <c r="N7" i="2"/>
  <c r="BO7" i="2"/>
  <c r="Q7" i="2"/>
  <c r="AN7" i="2"/>
  <c r="BN7" i="2"/>
  <c r="O15" i="2"/>
  <c r="BP15" i="2"/>
  <c r="AP29" i="2"/>
  <c r="AO29" i="2"/>
  <c r="AN29" i="2"/>
  <c r="AI29" i="2"/>
  <c r="Q4" i="2"/>
  <c r="BE4" i="2"/>
  <c r="BM4" i="2"/>
  <c r="P5" i="2"/>
  <c r="T6" i="2"/>
  <c r="BL6" i="2"/>
  <c r="R7" i="2"/>
  <c r="BK8" i="2"/>
  <c r="BJ8" i="2"/>
  <c r="BI8" i="2"/>
  <c r="BG8" i="2"/>
  <c r="BE8" i="2"/>
  <c r="AK9" i="2"/>
  <c r="BF12" i="2"/>
  <c r="BQ12" i="2"/>
  <c r="U10" i="2"/>
  <c r="T10" i="2"/>
  <c r="S10" i="2"/>
  <c r="BM10" i="2"/>
  <c r="Q10" i="2"/>
  <c r="O10" i="2"/>
  <c r="BN4" i="2"/>
  <c r="Q5" i="2"/>
  <c r="AL5" i="2"/>
  <c r="U6" i="2"/>
  <c r="BD6" i="2"/>
  <c r="BM6" i="2"/>
  <c r="P14" i="2"/>
  <c r="BQ14" i="2"/>
  <c r="V10" i="2"/>
  <c r="S4" i="2"/>
  <c r="R5" i="2"/>
  <c r="AJ5" i="2"/>
  <c r="M6" i="2"/>
  <c r="M9" i="2"/>
  <c r="BN9" i="2"/>
  <c r="AM9" i="2"/>
  <c r="U22" i="2"/>
  <c r="M22" i="2"/>
  <c r="T22" i="2"/>
  <c r="S22" i="2"/>
  <c r="BM22" i="2"/>
  <c r="N22" i="2"/>
  <c r="T4" i="2"/>
  <c r="N6" i="2"/>
  <c r="N9" i="2"/>
  <c r="BO9" i="2"/>
  <c r="R10" i="2"/>
  <c r="Q13" i="2"/>
  <c r="BR13" i="2"/>
  <c r="BC15" i="2"/>
  <c r="BN15" i="2"/>
  <c r="P26" i="2"/>
  <c r="BQ26" i="2"/>
  <c r="N8" i="2"/>
  <c r="BO8" i="2"/>
  <c r="BP6" i="2"/>
  <c r="BF8" i="2"/>
  <c r="AP9" i="2"/>
  <c r="AO9" i="2"/>
  <c r="AN9" i="2"/>
  <c r="AL9" i="2"/>
  <c r="AJ9" i="2"/>
  <c r="N10" i="2"/>
  <c r="BG11" i="2"/>
  <c r="BR11" i="2"/>
  <c r="AP21" i="2"/>
  <c r="AO21" i="2"/>
  <c r="AN21" i="2"/>
  <c r="AI21" i="2"/>
  <c r="BD9" i="2"/>
  <c r="BL9" i="2"/>
  <c r="AI10" i="2"/>
  <c r="AQ10" i="2"/>
  <c r="N11" i="2"/>
  <c r="V11" i="2"/>
  <c r="BN19" i="2"/>
  <c r="M21" i="2"/>
  <c r="BN21" i="2"/>
  <c r="AH21" i="2"/>
  <c r="R24" i="2"/>
  <c r="BS24" i="2"/>
  <c r="O27" i="2"/>
  <c r="BP27" i="2"/>
  <c r="M29" i="2"/>
  <c r="BN29" i="2"/>
  <c r="AH29" i="2"/>
  <c r="R8" i="2"/>
  <c r="BN8" i="2"/>
  <c r="Q9" i="2"/>
  <c r="BM9" i="2"/>
  <c r="P10" i="2"/>
  <c r="O11" i="2"/>
  <c r="BK11" i="2"/>
  <c r="BS11" i="2"/>
  <c r="N12" i="2"/>
  <c r="V12" i="2"/>
  <c r="AP12" i="2"/>
  <c r="BJ12" i="2"/>
  <c r="BR12" i="2"/>
  <c r="M13" i="2"/>
  <c r="U13" i="2"/>
  <c r="BQ13" i="2"/>
  <c r="T14" i="2"/>
  <c r="BH14" i="2"/>
  <c r="BP14" i="2"/>
  <c r="BO15" i="2"/>
  <c r="P16" i="2"/>
  <c r="V16" i="2"/>
  <c r="BK20" i="2"/>
  <c r="BJ20" i="2"/>
  <c r="BI20" i="2"/>
  <c r="BH20" i="2"/>
  <c r="BL20" i="2"/>
  <c r="BK28" i="2"/>
  <c r="BJ28" i="2"/>
  <c r="BI28" i="2"/>
  <c r="BH28" i="2"/>
  <c r="BL28" i="2"/>
  <c r="BF9" i="2"/>
  <c r="AK10" i="2"/>
  <c r="P11" i="2"/>
  <c r="BD11" i="2"/>
  <c r="AI12" i="2"/>
  <c r="N13" i="2"/>
  <c r="V13" i="2"/>
  <c r="Q16" i="2"/>
  <c r="BR16" i="2"/>
  <c r="Q17" i="2"/>
  <c r="BR17" i="2"/>
  <c r="P18" i="2"/>
  <c r="BQ18" i="2"/>
  <c r="O19" i="2"/>
  <c r="BP19" i="2"/>
  <c r="BC20" i="2"/>
  <c r="AJ21" i="2"/>
  <c r="BC28" i="2"/>
  <c r="AJ29" i="2"/>
  <c r="BI7" i="2"/>
  <c r="T8" i="2"/>
  <c r="AN8" i="2"/>
  <c r="S9" i="2"/>
  <c r="BN10" i="2"/>
  <c r="BM11" i="2"/>
  <c r="BS13" i="2"/>
  <c r="V14" i="2"/>
  <c r="BJ14" i="2"/>
  <c r="BR14" i="2"/>
  <c r="AO15" i="2"/>
  <c r="BI15" i="2"/>
  <c r="BQ15" i="2"/>
  <c r="R16" i="2"/>
  <c r="BS16" i="2"/>
  <c r="BQ16" i="2"/>
  <c r="AK21" i="2"/>
  <c r="AK29" i="2"/>
  <c r="BJ7" i="2"/>
  <c r="U8" i="2"/>
  <c r="AO8" i="2"/>
  <c r="T9" i="2"/>
  <c r="BK14" i="2"/>
  <c r="AP15" i="2"/>
  <c r="BJ15" i="2"/>
  <c r="M16" i="2"/>
  <c r="BE20" i="2"/>
  <c r="AL21" i="2"/>
  <c r="Q22" i="2"/>
  <c r="BE28" i="2"/>
  <c r="AL29" i="2"/>
  <c r="BI9" i="2"/>
  <c r="AN10" i="2"/>
  <c r="S11" i="2"/>
  <c r="BK15" i="2"/>
  <c r="N16" i="2"/>
  <c r="BF20" i="2"/>
  <c r="AM21" i="2"/>
  <c r="R22" i="2"/>
  <c r="BF28" i="2"/>
  <c r="AM29" i="2"/>
  <c r="S16" i="2"/>
  <c r="N20" i="2"/>
  <c r="BO20" i="2"/>
  <c r="Q25" i="2"/>
  <c r="BR25" i="2"/>
  <c r="N28" i="2"/>
  <c r="BO28" i="2"/>
  <c r="BG28" i="2"/>
  <c r="BP17" i="2"/>
  <c r="BO18" i="2"/>
  <c r="R19" i="2"/>
  <c r="Q20" i="2"/>
  <c r="BM20" i="2"/>
  <c r="P21" i="2"/>
  <c r="BL21" i="2"/>
  <c r="O22" i="2"/>
  <c r="AQ22" i="2"/>
  <c r="BS22" i="2"/>
  <c r="N23" i="2"/>
  <c r="V23" i="2"/>
  <c r="BR23" i="2"/>
  <c r="BQ24" i="2"/>
  <c r="BP25" i="2"/>
  <c r="BO26" i="2"/>
  <c r="R27" i="2"/>
  <c r="BN27" i="2"/>
  <c r="Q28" i="2"/>
  <c r="BM28" i="2"/>
  <c r="P29" i="2"/>
  <c r="BL29" i="2"/>
  <c r="BQ17" i="2"/>
  <c r="BP18" i="2"/>
  <c r="BO19" i="2"/>
  <c r="R20" i="2"/>
  <c r="BN20" i="2"/>
  <c r="Q21" i="2"/>
  <c r="BM21" i="2"/>
  <c r="P22" i="2"/>
  <c r="O23" i="2"/>
  <c r="BS23" i="2"/>
  <c r="N24" i="2"/>
  <c r="V24" i="2"/>
  <c r="BR24" i="2"/>
  <c r="BQ25" i="2"/>
  <c r="BP26" i="2"/>
  <c r="BO27" i="2"/>
  <c r="R28" i="2"/>
  <c r="BN28" i="2"/>
  <c r="Q29" i="2"/>
  <c r="BM29" i="2"/>
  <c r="BK16" i="2"/>
  <c r="V17" i="2"/>
  <c r="BH19" i="2"/>
  <c r="V25" i="2"/>
  <c r="BS17" i="2"/>
  <c r="V18" i="2"/>
  <c r="BR18" i="2"/>
  <c r="BI19" i="2"/>
  <c r="BQ19" i="2"/>
  <c r="BP20" i="2"/>
  <c r="S21" i="2"/>
  <c r="BO21" i="2"/>
  <c r="BM23" i="2"/>
  <c r="BS25" i="2"/>
  <c r="V26" i="2"/>
  <c r="BR26" i="2"/>
  <c r="BQ27" i="2"/>
  <c r="BP28" i="2"/>
  <c r="S29" i="2"/>
  <c r="BO29" i="2"/>
  <c r="BK18" i="2"/>
  <c r="BJ19" i="2"/>
  <c r="T21" i="2"/>
  <c r="BM24" i="2"/>
  <c r="BJ27" i="2"/>
  <c r="T29" i="2"/>
  <c r="BK19" i="2"/>
  <c r="AP20" i="2"/>
  <c r="U21" i="2"/>
  <c r="BI21" i="2"/>
  <c r="S23" i="2"/>
  <c r="BK27" i="2"/>
  <c r="AP28" i="2"/>
  <c r="U29" i="2"/>
  <c r="BI29" i="2"/>
  <c r="AJ3" i="2"/>
  <c r="AH3" i="2"/>
  <c r="AI3" i="2"/>
  <c r="AK3" i="2"/>
  <c r="AL3" i="2"/>
  <c r="AM3" i="2"/>
  <c r="AN3" i="2"/>
  <c r="AO3" i="2"/>
  <c r="AP3" i="2"/>
  <c r="BT3" i="2"/>
  <c r="BQ3" i="2"/>
  <c r="BR3" i="2"/>
  <c r="S3" i="2"/>
  <c r="T3" i="2"/>
  <c r="U3" i="2"/>
  <c r="BN3" i="2"/>
  <c r="BO3" i="2"/>
  <c r="P3" i="2"/>
  <c r="Q3" i="2"/>
  <c r="BS3" i="2"/>
  <c r="BP3" i="2"/>
  <c r="M3" i="2"/>
  <c r="A5" i="2"/>
  <c r="BM3" i="2"/>
  <c r="BU3" i="2"/>
  <c r="K524" i="1"/>
  <c r="N524" i="1"/>
  <c r="M524" i="1"/>
  <c r="J524" i="1"/>
  <c r="I524" i="1"/>
  <c r="H524" i="1"/>
  <c r="G524" i="1"/>
  <c r="N523" i="1"/>
  <c r="M523" i="1"/>
  <c r="L523" i="1"/>
  <c r="K523" i="1"/>
  <c r="J523" i="1"/>
  <c r="I523" i="1"/>
  <c r="H523" i="1"/>
  <c r="N522" i="1"/>
  <c r="M522" i="1"/>
  <c r="L522" i="1"/>
  <c r="K522" i="1"/>
  <c r="J522" i="1"/>
  <c r="I522" i="1"/>
  <c r="H522" i="1"/>
  <c r="G523" i="1"/>
  <c r="G522" i="1"/>
  <c r="N521" i="1"/>
  <c r="M521" i="1"/>
  <c r="L521" i="1"/>
  <c r="L524" i="1" s="1"/>
  <c r="K521" i="1"/>
  <c r="J521" i="1"/>
  <c r="I521" i="1"/>
  <c r="H521" i="1"/>
  <c r="G521" i="1"/>
  <c r="CD126" i="3" l="1"/>
  <c r="BV126" i="3"/>
  <c r="CF126" i="3"/>
  <c r="BX126" i="3"/>
  <c r="BT126" i="3"/>
  <c r="CI126" i="3"/>
  <c r="BS114" i="3"/>
  <c r="CE126" i="3"/>
  <c r="CJ126" i="3"/>
  <c r="BV118" i="3"/>
  <c r="CR118" i="3" s="1"/>
  <c r="CH125" i="3"/>
  <c r="BW125" i="3"/>
  <c r="CF127" i="3"/>
  <c r="BU127" i="3"/>
  <c r="CQ127" i="3" s="1"/>
  <c r="F72" i="3" s="1"/>
  <c r="CG115" i="3"/>
  <c r="BV115" i="3"/>
  <c r="CE117" i="3"/>
  <c r="BT117" i="3"/>
  <c r="CE104" i="3"/>
  <c r="BT104" i="3"/>
  <c r="CJ110" i="3"/>
  <c r="BY110" i="3"/>
  <c r="CU110" i="3" s="1"/>
  <c r="CI110" i="3"/>
  <c r="BX110" i="3"/>
  <c r="CE102" i="3"/>
  <c r="BT102" i="3"/>
  <c r="CE106" i="3"/>
  <c r="BT106" i="3"/>
  <c r="CF106" i="3"/>
  <c r="BU106" i="3"/>
  <c r="CQ106" i="3" s="1"/>
  <c r="CJ106" i="3"/>
  <c r="BY106" i="3"/>
  <c r="CI94" i="3"/>
  <c r="BX94" i="3"/>
  <c r="CF92" i="3"/>
  <c r="BU92" i="3"/>
  <c r="CJ92" i="3"/>
  <c r="BY92" i="3"/>
  <c r="CI78" i="3"/>
  <c r="BX78" i="3"/>
  <c r="CG84" i="3"/>
  <c r="BV84" i="3"/>
  <c r="CE83" i="3"/>
  <c r="BT83" i="3"/>
  <c r="CG96" i="3"/>
  <c r="BV96" i="3"/>
  <c r="CI82" i="3"/>
  <c r="BX82" i="3"/>
  <c r="CJ96" i="3"/>
  <c r="BY96" i="3"/>
  <c r="CF122" i="3"/>
  <c r="BU122" i="3"/>
  <c r="CI122" i="3"/>
  <c r="BX122" i="3"/>
  <c r="CH114" i="3"/>
  <c r="BW114" i="3"/>
  <c r="CH112" i="3"/>
  <c r="CF124" i="3"/>
  <c r="BU124" i="3"/>
  <c r="CH95" i="3"/>
  <c r="BW95" i="3"/>
  <c r="CG124" i="3"/>
  <c r="BV124" i="3"/>
  <c r="CI121" i="3"/>
  <c r="BX121" i="3"/>
  <c r="CH108" i="3"/>
  <c r="BW108" i="3"/>
  <c r="CF110" i="3"/>
  <c r="BU110" i="3"/>
  <c r="CG102" i="3"/>
  <c r="BV102" i="3"/>
  <c r="CJ94" i="3"/>
  <c r="BY94" i="3"/>
  <c r="CG90" i="3"/>
  <c r="BV90" i="3"/>
  <c r="CH92" i="3"/>
  <c r="BW92" i="3"/>
  <c r="CJ84" i="3"/>
  <c r="BY84" i="3"/>
  <c r="CI88" i="3"/>
  <c r="BX88" i="3"/>
  <c r="CI83" i="3"/>
  <c r="BX83" i="3"/>
  <c r="CG83" i="3"/>
  <c r="BV83" i="3"/>
  <c r="CG80" i="3"/>
  <c r="BV80" i="3"/>
  <c r="CH82" i="3"/>
  <c r="BW82" i="3"/>
  <c r="CJ122" i="3"/>
  <c r="CU122" i="3" s="1"/>
  <c r="BY122" i="3"/>
  <c r="CJ114" i="3"/>
  <c r="BY114" i="3"/>
  <c r="CH107" i="3"/>
  <c r="BW107" i="3"/>
  <c r="CI91" i="3"/>
  <c r="CT91" i="3" s="1"/>
  <c r="BX91" i="3"/>
  <c r="BW112" i="3"/>
  <c r="CE123" i="3"/>
  <c r="BT123" i="3"/>
  <c r="CF109" i="3"/>
  <c r="BU109" i="3"/>
  <c r="CF93" i="3"/>
  <c r="BU93" i="3"/>
  <c r="CG107" i="3"/>
  <c r="BV107" i="3"/>
  <c r="CE94" i="3"/>
  <c r="BT94" i="3"/>
  <c r="CG92" i="3"/>
  <c r="BV92" i="3"/>
  <c r="R94" i="3"/>
  <c r="CG78" i="3"/>
  <c r="BV78" i="3"/>
  <c r="CJ79" i="3"/>
  <c r="BY79" i="3"/>
  <c r="CE80" i="3"/>
  <c r="BT80" i="3"/>
  <c r="CF128" i="3"/>
  <c r="BU128" i="3"/>
  <c r="CF107" i="3"/>
  <c r="BU107" i="3"/>
  <c r="CI99" i="3"/>
  <c r="BX99" i="3"/>
  <c r="CF82" i="3"/>
  <c r="CI119" i="3"/>
  <c r="BX119" i="3"/>
  <c r="CT119" i="3" s="1"/>
  <c r="CE108" i="3"/>
  <c r="CP108" i="3" s="1"/>
  <c r="BT108" i="3"/>
  <c r="CJ89" i="3"/>
  <c r="BY89" i="3"/>
  <c r="BT82" i="3"/>
  <c r="CP82" i="3" s="1"/>
  <c r="CE82" i="3"/>
  <c r="CE79" i="3"/>
  <c r="BT79" i="3"/>
  <c r="CF114" i="3"/>
  <c r="CQ114" i="3" s="1"/>
  <c r="F86" i="3" s="1"/>
  <c r="BU114" i="3"/>
  <c r="CI127" i="3"/>
  <c r="BX127" i="3"/>
  <c r="CG106" i="3"/>
  <c r="BV106" i="3"/>
  <c r="CH87" i="3"/>
  <c r="BW87" i="3"/>
  <c r="BU123" i="3"/>
  <c r="CQ123" i="3" s="1"/>
  <c r="CF123" i="3"/>
  <c r="CG127" i="3"/>
  <c r="BV127" i="3"/>
  <c r="CE120" i="3"/>
  <c r="BT120" i="3"/>
  <c r="CE114" i="3"/>
  <c r="BT114" i="3"/>
  <c r="CE113" i="3"/>
  <c r="BT113" i="3"/>
  <c r="CI113" i="3"/>
  <c r="BX113" i="3"/>
  <c r="CH98" i="3"/>
  <c r="BW98" i="3"/>
  <c r="CI106" i="3"/>
  <c r="BX106" i="3"/>
  <c r="CI80" i="3"/>
  <c r="BX80" i="3"/>
  <c r="CF83" i="3"/>
  <c r="BU83" i="3"/>
  <c r="CE112" i="3"/>
  <c r="BT112" i="3"/>
  <c r="BW128" i="3"/>
  <c r="CH128" i="3"/>
  <c r="CS128" i="3" s="1"/>
  <c r="CG82" i="3"/>
  <c r="BV82" i="3"/>
  <c r="CI112" i="3"/>
  <c r="BX112" i="3"/>
  <c r="CJ107" i="3"/>
  <c r="BY107" i="3"/>
  <c r="CE99" i="3"/>
  <c r="BT99" i="3"/>
  <c r="CJ91" i="3"/>
  <c r="BY91" i="3"/>
  <c r="CE122" i="3"/>
  <c r="BT122" i="3"/>
  <c r="CH118" i="3"/>
  <c r="BW118" i="3"/>
  <c r="CJ105" i="3"/>
  <c r="BY105" i="3"/>
  <c r="BY147" i="3" s="1"/>
  <c r="BY148" i="3" s="1"/>
  <c r="CG86" i="3"/>
  <c r="BV86" i="3"/>
  <c r="CG79" i="3"/>
  <c r="BV79" i="3"/>
  <c r="CJ118" i="3"/>
  <c r="BY118" i="3"/>
  <c r="CE128" i="3"/>
  <c r="BT128" i="3"/>
  <c r="CP128" i="3" s="1"/>
  <c r="CJ127" i="3"/>
  <c r="CU127" i="3" s="1"/>
  <c r="J72" i="3" s="1"/>
  <c r="BY127" i="3"/>
  <c r="CG110" i="3"/>
  <c r="BV110" i="3"/>
  <c r="CG97" i="3"/>
  <c r="BV97" i="3"/>
  <c r="CH102" i="3"/>
  <c r="BW102" i="3"/>
  <c r="CE92" i="3"/>
  <c r="BT92" i="3"/>
  <c r="CF84" i="3"/>
  <c r="BU84" i="3"/>
  <c r="CF94" i="3"/>
  <c r="BU94" i="3"/>
  <c r="CE84" i="3"/>
  <c r="BT84" i="3"/>
  <c r="CH80" i="3"/>
  <c r="BW80" i="3"/>
  <c r="X43" i="3"/>
  <c r="U43" i="3"/>
  <c r="CG112" i="3"/>
  <c r="BV112" i="3"/>
  <c r="CH110" i="3"/>
  <c r="BW110" i="3"/>
  <c r="CS110" i="3" s="1"/>
  <c r="CF99" i="3"/>
  <c r="CQ99" i="3" s="1"/>
  <c r="BU99" i="3"/>
  <c r="CI107" i="3"/>
  <c r="BX107" i="3"/>
  <c r="CG117" i="3"/>
  <c r="BV117" i="3"/>
  <c r="CI104" i="3"/>
  <c r="BX104" i="3"/>
  <c r="CF85" i="3"/>
  <c r="BU85" i="3"/>
  <c r="CF78" i="3"/>
  <c r="BU78" i="3"/>
  <c r="CJ128" i="3"/>
  <c r="BY128" i="3"/>
  <c r="CE121" i="3"/>
  <c r="BT121" i="3"/>
  <c r="CP121" i="3" s="1"/>
  <c r="CF113" i="3"/>
  <c r="BU113" i="3"/>
  <c r="CF102" i="3"/>
  <c r="BU102" i="3"/>
  <c r="CE97" i="3"/>
  <c r="BT97" i="3"/>
  <c r="CJ83" i="3"/>
  <c r="BY83" i="3"/>
  <c r="O94" i="3"/>
  <c r="CF88" i="3"/>
  <c r="BU88" i="3"/>
  <c r="CH79" i="3"/>
  <c r="BW79" i="3"/>
  <c r="CH83" i="3"/>
  <c r="BW83" i="3"/>
  <c r="Q94" i="3"/>
  <c r="CE96" i="3"/>
  <c r="BT96" i="3"/>
  <c r="CG128" i="3"/>
  <c r="BV128" i="3"/>
  <c r="CI96" i="3"/>
  <c r="BX96" i="3"/>
  <c r="CE91" i="3"/>
  <c r="BT91" i="3"/>
  <c r="CJ99" i="3"/>
  <c r="CU99" i="3" s="1"/>
  <c r="BY99" i="3"/>
  <c r="CH99" i="3"/>
  <c r="BW99" i="3"/>
  <c r="CF116" i="3"/>
  <c r="BU116" i="3"/>
  <c r="CH103" i="3"/>
  <c r="BW103" i="3"/>
  <c r="CS103" i="3" s="1"/>
  <c r="CJ81" i="3"/>
  <c r="CU81" i="3" s="1"/>
  <c r="J94" i="3" s="1"/>
  <c r="T94" i="3" s="1"/>
  <c r="BY81" i="3"/>
  <c r="CH126" i="3"/>
  <c r="BW126" i="3"/>
  <c r="CI116" i="3"/>
  <c r="BX116" i="3"/>
  <c r="CI117" i="3"/>
  <c r="BX117" i="3"/>
  <c r="CT117" i="3" s="1"/>
  <c r="I84" i="3" s="1"/>
  <c r="S84" i="3" s="1"/>
  <c r="CE127" i="3"/>
  <c r="BT127" i="3"/>
  <c r="BY121" i="3"/>
  <c r="CJ121" i="3"/>
  <c r="BY113" i="3"/>
  <c r="CJ113" i="3"/>
  <c r="CH105" i="3"/>
  <c r="BW105" i="3"/>
  <c r="CE107" i="3"/>
  <c r="CP107" i="3" s="1"/>
  <c r="BT107" i="3"/>
  <c r="S94" i="3"/>
  <c r="CJ80" i="3"/>
  <c r="BY80" i="3"/>
  <c r="CF87" i="3"/>
  <c r="BU87" i="3"/>
  <c r="CI84" i="3"/>
  <c r="BX84" i="3"/>
  <c r="CF96" i="3"/>
  <c r="BU96" i="3"/>
  <c r="CH94" i="3"/>
  <c r="BW94" i="3"/>
  <c r="CJ112" i="3"/>
  <c r="BY112" i="3"/>
  <c r="CJ82" i="3"/>
  <c r="CU82" i="3" s="1"/>
  <c r="BY82" i="3"/>
  <c r="CJ78" i="3"/>
  <c r="BY78" i="3"/>
  <c r="CG99" i="3"/>
  <c r="BV99" i="3"/>
  <c r="CF91" i="3"/>
  <c r="BU91" i="3"/>
  <c r="CG122" i="3"/>
  <c r="BV122" i="3"/>
  <c r="CH91" i="3"/>
  <c r="CS91" i="3" s="1"/>
  <c r="BW91" i="3"/>
  <c r="CH96" i="3"/>
  <c r="CE115" i="3"/>
  <c r="BT115" i="3"/>
  <c r="CF101" i="3"/>
  <c r="BU101" i="3"/>
  <c r="BU147" i="3" s="1"/>
  <c r="BU148" i="3" s="1"/>
  <c r="BU112" i="3"/>
  <c r="BW96" i="3"/>
  <c r="CH116" i="3"/>
  <c r="BW116" i="3"/>
  <c r="CH121" i="3"/>
  <c r="BW121" i="3"/>
  <c r="CF105" i="3"/>
  <c r="BU105" i="3"/>
  <c r="CQ105" i="3" s="1"/>
  <c r="F73" i="3" s="1"/>
  <c r="CG113" i="3"/>
  <c r="CR113" i="3" s="1"/>
  <c r="BV113" i="3"/>
  <c r="CG104" i="3"/>
  <c r="BV104" i="3"/>
  <c r="CE100" i="3"/>
  <c r="BT100" i="3"/>
  <c r="X94" i="3"/>
  <c r="V94" i="3"/>
  <c r="CG94" i="3"/>
  <c r="CR94" i="3" s="1"/>
  <c r="BV94" i="3"/>
  <c r="CH78" i="3"/>
  <c r="BW78" i="3"/>
  <c r="CG87" i="3"/>
  <c r="BV87" i="3"/>
  <c r="CJ88" i="3"/>
  <c r="BY88" i="3"/>
  <c r="I43" i="3"/>
  <c r="S43" i="3" s="1"/>
  <c r="CO3" i="3"/>
  <c r="CE85" i="3"/>
  <c r="BT85" i="3"/>
  <c r="CP85" i="3" s="1"/>
  <c r="CI79" i="3"/>
  <c r="BX79" i="3"/>
  <c r="CE110" i="3"/>
  <c r="BT110" i="3"/>
  <c r="CP110" i="3" s="1"/>
  <c r="CI114" i="3"/>
  <c r="CT114" i="3" s="1"/>
  <c r="BX114" i="3"/>
  <c r="CH122" i="3"/>
  <c r="CS122" i="3" s="1"/>
  <c r="BW122" i="3"/>
  <c r="CG114" i="3"/>
  <c r="BV114" i="3"/>
  <c r="CG125" i="3"/>
  <c r="BV125" i="3"/>
  <c r="CR125" i="3" s="1"/>
  <c r="CI111" i="3"/>
  <c r="CT111" i="3" s="1"/>
  <c r="BX111" i="3"/>
  <c r="CJ97" i="3"/>
  <c r="BY97" i="3"/>
  <c r="BV91" i="3"/>
  <c r="CG91" i="3"/>
  <c r="CR91" i="3" s="1"/>
  <c r="BU82" i="3"/>
  <c r="D58" i="3"/>
  <c r="F62" i="3"/>
  <c r="J43" i="3"/>
  <c r="T43" i="3" s="1"/>
  <c r="M56" i="3"/>
  <c r="N57" i="3"/>
  <c r="M43" i="3"/>
  <c r="W43" i="3" s="1"/>
  <c r="L43" i="3"/>
  <c r="V43" i="3" s="1"/>
  <c r="M48" i="3"/>
  <c r="F43" i="3"/>
  <c r="P43" i="3" s="1"/>
  <c r="L69" i="3"/>
  <c r="E89" i="3"/>
  <c r="CT123" i="3"/>
  <c r="I69" i="3" s="1"/>
  <c r="D69" i="3"/>
  <c r="Q69" i="3" s="1"/>
  <c r="CO101" i="3"/>
  <c r="I95" i="3"/>
  <c r="K80" i="3"/>
  <c r="DB147" i="3"/>
  <c r="DI147" i="3"/>
  <c r="L89" i="3"/>
  <c r="N95" i="3"/>
  <c r="DH147" i="3"/>
  <c r="BS112" i="3"/>
  <c r="CD112" i="3"/>
  <c r="CO112" i="3" s="1"/>
  <c r="L95" i="3"/>
  <c r="M95" i="3"/>
  <c r="CO124" i="3"/>
  <c r="CR85" i="3"/>
  <c r="CU124" i="3"/>
  <c r="J68" i="3" s="1"/>
  <c r="CQ81" i="3"/>
  <c r="F94" i="3" s="1"/>
  <c r="P94" i="3" s="1"/>
  <c r="D95" i="3"/>
  <c r="M77" i="3"/>
  <c r="E95" i="3"/>
  <c r="O95" i="3" s="1"/>
  <c r="CD78" i="3"/>
  <c r="BS78" i="3"/>
  <c r="CP40" i="3"/>
  <c r="CW34" i="3"/>
  <c r="K35" i="3"/>
  <c r="I57" i="3"/>
  <c r="G44" i="3"/>
  <c r="J57" i="3"/>
  <c r="H44" i="3"/>
  <c r="L49" i="3"/>
  <c r="F60" i="3"/>
  <c r="M57" i="3"/>
  <c r="D56" i="3"/>
  <c r="T56" i="3" s="1"/>
  <c r="H53" i="3"/>
  <c r="H39" i="3"/>
  <c r="G62" i="3"/>
  <c r="N62" i="3"/>
  <c r="E62" i="3"/>
  <c r="G40" i="3"/>
  <c r="J44" i="3"/>
  <c r="D48" i="3"/>
  <c r="D57" i="3"/>
  <c r="L56" i="3"/>
  <c r="E44" i="3"/>
  <c r="D52" i="3"/>
  <c r="L57" i="3"/>
  <c r="F44" i="3"/>
  <c r="N44" i="3"/>
  <c r="CP46" i="3"/>
  <c r="CT3" i="3"/>
  <c r="CU34" i="3"/>
  <c r="CR33" i="3"/>
  <c r="CO25" i="3"/>
  <c r="J41" i="3"/>
  <c r="H36" i="3"/>
  <c r="CR53" i="3"/>
  <c r="G48" i="3" s="1"/>
  <c r="CV32" i="3"/>
  <c r="CS28" i="3"/>
  <c r="CQ22" i="3"/>
  <c r="CW20" i="3"/>
  <c r="CX51" i="3"/>
  <c r="M49" i="3" s="1"/>
  <c r="CV43" i="3"/>
  <c r="CT35" i="3"/>
  <c r="I42" i="3" s="1"/>
  <c r="CV12" i="3"/>
  <c r="CV19" i="3"/>
  <c r="D49" i="3"/>
  <c r="M41" i="3"/>
  <c r="K36" i="3"/>
  <c r="F36" i="3"/>
  <c r="CR54" i="3"/>
  <c r="G39" i="3"/>
  <c r="E60" i="3"/>
  <c r="CO48" i="3"/>
  <c r="D36" i="3" s="1"/>
  <c r="S36" i="3" s="1"/>
  <c r="CV45" i="3"/>
  <c r="CY50" i="3"/>
  <c r="N41" i="3" s="1"/>
  <c r="CW42" i="3"/>
  <c r="CR42" i="3"/>
  <c r="CY47" i="3"/>
  <c r="CP52" i="3"/>
  <c r="E39" i="3" s="1"/>
  <c r="CX36" i="3"/>
  <c r="CV36" i="3"/>
  <c r="K63" i="3" s="1"/>
  <c r="CO49" i="3"/>
  <c r="D35" i="3" s="1"/>
  <c r="CS20" i="3"/>
  <c r="D45" i="3"/>
  <c r="CT38" i="3"/>
  <c r="CQ31" i="3"/>
  <c r="CY18" i="3"/>
  <c r="CW12" i="3"/>
  <c r="L44" i="3" s="1"/>
  <c r="CW19" i="3"/>
  <c r="U31" i="3"/>
  <c r="CS125" i="3"/>
  <c r="CP106" i="3"/>
  <c r="CR90" i="3"/>
  <c r="F45" i="3"/>
  <c r="P45" i="3" s="1"/>
  <c r="CO122" i="3"/>
  <c r="CO20" i="3"/>
  <c r="CY4" i="3"/>
  <c r="N55" i="3" s="1"/>
  <c r="CS95" i="3"/>
  <c r="CE78" i="3"/>
  <c r="BT78" i="3"/>
  <c r="CQ88" i="3"/>
  <c r="P31" i="3"/>
  <c r="CP93" i="3"/>
  <c r="CR25" i="3"/>
  <c r="CP120" i="3"/>
  <c r="CR106" i="3"/>
  <c r="G91" i="3" s="1"/>
  <c r="CO12" i="3"/>
  <c r="D55" i="3" s="1"/>
  <c r="CR4" i="3"/>
  <c r="G55" i="3" s="1"/>
  <c r="Q55" i="3" s="1"/>
  <c r="CR43" i="3"/>
  <c r="CR129" i="3"/>
  <c r="CU92" i="3"/>
  <c r="CT116" i="3"/>
  <c r="L77" i="3"/>
  <c r="CP91" i="3"/>
  <c r="L55" i="3"/>
  <c r="V55" i="3" s="1"/>
  <c r="F55" i="3"/>
  <c r="P55" i="3" s="1"/>
  <c r="CT112" i="3"/>
  <c r="CR112" i="3"/>
  <c r="CU112" i="3"/>
  <c r="J74" i="3"/>
  <c r="CS126" i="3"/>
  <c r="CR128" i="3"/>
  <c r="CU121" i="3"/>
  <c r="CP114" i="3"/>
  <c r="E86" i="3" s="1"/>
  <c r="F47" i="3"/>
  <c r="CO83" i="3"/>
  <c r="J93" i="3"/>
  <c r="M38" i="3"/>
  <c r="BX71" i="3"/>
  <c r="N86" i="3"/>
  <c r="K55" i="3"/>
  <c r="CO97" i="3"/>
  <c r="CQ97" i="3"/>
  <c r="CT97" i="3"/>
  <c r="CS97" i="3"/>
  <c r="K87" i="3"/>
  <c r="K84" i="3"/>
  <c r="L93" i="3"/>
  <c r="CQ129" i="3"/>
  <c r="CT80" i="3"/>
  <c r="I87" i="3" s="1"/>
  <c r="CP86" i="3"/>
  <c r="E74" i="3"/>
  <c r="D84" i="3"/>
  <c r="CO126" i="3"/>
  <c r="L82" i="3"/>
  <c r="CP126" i="3"/>
  <c r="CU126" i="3"/>
  <c r="CR126" i="3"/>
  <c r="G82" i="3" s="1"/>
  <c r="Q82" i="3" s="1"/>
  <c r="CQ124" i="3"/>
  <c r="CQ90" i="3"/>
  <c r="CG71" i="3"/>
  <c r="CR3" i="3"/>
  <c r="CY5" i="3"/>
  <c r="N54" i="3" s="1"/>
  <c r="CN71" i="3"/>
  <c r="CT5" i="3"/>
  <c r="I54" i="3" s="1"/>
  <c r="CI71" i="3"/>
  <c r="L84" i="3"/>
  <c r="CS129" i="3"/>
  <c r="CS123" i="3"/>
  <c r="CP90" i="3"/>
  <c r="D93" i="3"/>
  <c r="CP112" i="3"/>
  <c r="D82" i="3"/>
  <c r="CU103" i="3"/>
  <c r="CS121" i="3"/>
  <c r="CO113" i="3"/>
  <c r="CS118" i="3"/>
  <c r="CU114" i="3"/>
  <c r="J86" i="3" s="1"/>
  <c r="CT102" i="3"/>
  <c r="CQ100" i="3"/>
  <c r="CR93" i="3"/>
  <c r="CO86" i="3"/>
  <c r="D76" i="3" s="1"/>
  <c r="CS86" i="3"/>
  <c r="CT93" i="3"/>
  <c r="DF147" i="3"/>
  <c r="F39" i="3"/>
  <c r="CU78" i="3"/>
  <c r="CT46" i="3"/>
  <c r="CS53" i="3"/>
  <c r="H48" i="3" s="1"/>
  <c r="CS49" i="3"/>
  <c r="H35" i="3" s="1"/>
  <c r="CY40" i="3"/>
  <c r="N42" i="3" s="1"/>
  <c r="CX29" i="3"/>
  <c r="CT52" i="3"/>
  <c r="I59" i="3" s="1"/>
  <c r="CT36" i="3"/>
  <c r="CU28" i="3"/>
  <c r="CQ27" i="3"/>
  <c r="CT27" i="3"/>
  <c r="CO43" i="3"/>
  <c r="CU43" i="3"/>
  <c r="CK71" i="3"/>
  <c r="CV3" i="3"/>
  <c r="S31" i="3"/>
  <c r="L87" i="3"/>
  <c r="CO39" i="3"/>
  <c r="CU32" i="3"/>
  <c r="CP31" i="3"/>
  <c r="CS31" i="3"/>
  <c r="CU35" i="3"/>
  <c r="J50" i="3" s="1"/>
  <c r="CU17" i="3"/>
  <c r="CS41" i="3"/>
  <c r="H60" i="3" s="1"/>
  <c r="CR11" i="3"/>
  <c r="G43" i="3" s="1"/>
  <c r="Q43" i="3" s="1"/>
  <c r="CV7" i="3"/>
  <c r="K44" i="3" s="1"/>
  <c r="BY71" i="3"/>
  <c r="T31" i="3"/>
  <c r="N45" i="3"/>
  <c r="L45" i="3"/>
  <c r="CS18" i="3"/>
  <c r="CU14" i="3"/>
  <c r="J62" i="3" s="1"/>
  <c r="CW22" i="3"/>
  <c r="CS21" i="3"/>
  <c r="CX10" i="3"/>
  <c r="M44" i="3" s="1"/>
  <c r="CP6" i="3"/>
  <c r="E61" i="3" s="1"/>
  <c r="N74" i="3"/>
  <c r="M68" i="3"/>
  <c r="N68" i="3"/>
  <c r="CQ121" i="3"/>
  <c r="M72" i="3"/>
  <c r="CR117" i="3"/>
  <c r="G84" i="3" s="1"/>
  <c r="M85" i="3"/>
  <c r="CP104" i="3"/>
  <c r="CT120" i="3"/>
  <c r="CU117" i="3"/>
  <c r="CT110" i="3"/>
  <c r="CR121" i="3"/>
  <c r="CS114" i="3"/>
  <c r="H86" i="3" s="1"/>
  <c r="CO108" i="3"/>
  <c r="CR108" i="3"/>
  <c r="CP100" i="3"/>
  <c r="CT103" i="3"/>
  <c r="L73" i="3"/>
  <c r="CU96" i="3"/>
  <c r="CP97" i="3"/>
  <c r="CQ95" i="3"/>
  <c r="DJ147" i="3"/>
  <c r="DA147" i="3"/>
  <c r="CT92" i="3"/>
  <c r="DG147" i="3"/>
  <c r="K81" i="3"/>
  <c r="CS80" i="3"/>
  <c r="H87" i="3" s="1"/>
  <c r="CR89" i="3"/>
  <c r="G95" i="3" s="1"/>
  <c r="Q95" i="3" s="1"/>
  <c r="CS94" i="3"/>
  <c r="CO82" i="3"/>
  <c r="D89" i="3" s="1"/>
  <c r="J36" i="3"/>
  <c r="T36" i="3" s="1"/>
  <c r="CT82" i="3"/>
  <c r="CV51" i="3"/>
  <c r="CQ54" i="3"/>
  <c r="CT54" i="3"/>
  <c r="L52" i="3"/>
  <c r="G52" i="3"/>
  <c r="Q52" i="3" s="1"/>
  <c r="J52" i="3"/>
  <c r="T52" i="3" s="1"/>
  <c r="CY46" i="3"/>
  <c r="CV53" i="3"/>
  <c r="CQ53" i="3"/>
  <c r="F58" i="3" s="1"/>
  <c r="P58" i="3" s="1"/>
  <c r="CX49" i="3"/>
  <c r="M35" i="3" s="1"/>
  <c r="CY45" i="3"/>
  <c r="CQ40" i="3"/>
  <c r="F52" i="3" s="1"/>
  <c r="P52" i="3" s="1"/>
  <c r="CP29" i="3"/>
  <c r="N51" i="3"/>
  <c r="CY52" i="3"/>
  <c r="N59" i="3" s="1"/>
  <c r="CX33" i="3"/>
  <c r="CS25" i="3"/>
  <c r="CQ42" i="3"/>
  <c r="F51" i="3" s="1"/>
  <c r="CW36" i="3"/>
  <c r="L63" i="3" s="1"/>
  <c r="CR36" i="3"/>
  <c r="E50" i="3"/>
  <c r="CP34" i="3"/>
  <c r="E42" i="3" s="1"/>
  <c r="CX28" i="3"/>
  <c r="CY27" i="3"/>
  <c r="CW27" i="3"/>
  <c r="CF71" i="3"/>
  <c r="CC71" i="3"/>
  <c r="M55" i="3"/>
  <c r="W55" i="3" s="1"/>
  <c r="X31" i="3"/>
  <c r="CV42" i="3"/>
  <c r="CW39" i="3"/>
  <c r="L53" i="3" s="1"/>
  <c r="CR39" i="3"/>
  <c r="G53" i="3" s="1"/>
  <c r="CV30" i="3"/>
  <c r="K40" i="3" s="1"/>
  <c r="CQ30" i="3"/>
  <c r="CP26" i="3"/>
  <c r="CS26" i="3"/>
  <c r="CT50" i="3"/>
  <c r="I41" i="3" s="1"/>
  <c r="CO50" i="3"/>
  <c r="CQ24" i="3"/>
  <c r="CX41" i="3"/>
  <c r="CW38" i="3"/>
  <c r="CX18" i="3"/>
  <c r="CX14" i="3"/>
  <c r="CS13" i="3"/>
  <c r="CQ16" i="3"/>
  <c r="F46" i="3" s="1"/>
  <c r="CT16" i="3"/>
  <c r="BB6" i="3"/>
  <c r="BA7" i="3"/>
  <c r="CR5" i="3"/>
  <c r="G54" i="3" s="1"/>
  <c r="CU22" i="3"/>
  <c r="CX21" i="3"/>
  <c r="CW21" i="3"/>
  <c r="CX6" i="3"/>
  <c r="M61" i="3" s="1"/>
  <c r="CS116" i="3"/>
  <c r="CR107" i="3"/>
  <c r="CQ111" i="3"/>
  <c r="CO107" i="3"/>
  <c r="D92" i="3" s="1"/>
  <c r="CT107" i="3"/>
  <c r="CQ107" i="3"/>
  <c r="CU102" i="3"/>
  <c r="CU107" i="3"/>
  <c r="CT94" i="3"/>
  <c r="CT104" i="3"/>
  <c r="CU90" i="3"/>
  <c r="CQ84" i="3"/>
  <c r="M88" i="3"/>
  <c r="CO84" i="3"/>
  <c r="M87" i="3"/>
  <c r="CT88" i="3"/>
  <c r="CT84" i="3"/>
  <c r="CR82" i="3"/>
  <c r="G89" i="3" s="1"/>
  <c r="L88" i="3"/>
  <c r="CT87" i="3"/>
  <c r="CV47" i="3"/>
  <c r="BR147" i="3"/>
  <c r="K41" i="3"/>
  <c r="F41" i="3"/>
  <c r="CY53" i="3"/>
  <c r="N58" i="3" s="1"/>
  <c r="E53" i="3"/>
  <c r="CT45" i="3"/>
  <c r="I63" i="3" s="1"/>
  <c r="CO45" i="3"/>
  <c r="D60" i="3" s="1"/>
  <c r="CP44" i="3"/>
  <c r="CQ44" i="3"/>
  <c r="D51" i="3"/>
  <c r="CO52" i="3"/>
  <c r="D59" i="3" s="1"/>
  <c r="CR48" i="3"/>
  <c r="G36" i="3" s="1"/>
  <c r="Q36" i="3" s="1"/>
  <c r="CP48" i="3"/>
  <c r="E59" i="3" s="1"/>
  <c r="CP33" i="3"/>
  <c r="CX35" i="3"/>
  <c r="M50" i="3" s="1"/>
  <c r="CX34" i="3"/>
  <c r="CP43" i="3"/>
  <c r="BU71" i="3"/>
  <c r="E55" i="3"/>
  <c r="O55" i="3" s="1"/>
  <c r="Q31" i="3"/>
  <c r="N87" i="3"/>
  <c r="CY30" i="3"/>
  <c r="CW50" i="3"/>
  <c r="L41" i="3" s="1"/>
  <c r="CR50" i="3"/>
  <c r="CS35" i="3"/>
  <c r="H50" i="3" s="1"/>
  <c r="CV24" i="3"/>
  <c r="CV15" i="3"/>
  <c r="K48" i="3" s="1"/>
  <c r="CT9" i="3"/>
  <c r="I45" i="3" s="1"/>
  <c r="S45" i="3" s="1"/>
  <c r="G45" i="3"/>
  <c r="Q45" i="3" s="1"/>
  <c r="J45" i="3"/>
  <c r="T45" i="3" s="1"/>
  <c r="I47" i="3"/>
  <c r="CS14" i="3"/>
  <c r="H62" i="3" s="1"/>
  <c r="CQ13" i="3"/>
  <c r="F57" i="3" s="1"/>
  <c r="P57" i="3" s="1"/>
  <c r="CV13" i="3"/>
  <c r="K57" i="3" s="1"/>
  <c r="N46" i="3"/>
  <c r="CV16" i="3"/>
  <c r="CY3" i="3"/>
  <c r="CU5" i="3"/>
  <c r="J54" i="3" s="1"/>
  <c r="CP22" i="3"/>
  <c r="CT10" i="3"/>
  <c r="I44" i="3" s="1"/>
  <c r="CS6" i="3"/>
  <c r="H61" i="3" s="1"/>
  <c r="F68" i="3"/>
  <c r="N84" i="3"/>
  <c r="H84" i="3"/>
  <c r="R84" i="3" s="1"/>
  <c r="CT125" i="3"/>
  <c r="CQ122" i="3"/>
  <c r="CP129" i="3"/>
  <c r="CT124" i="3"/>
  <c r="CS124" i="3"/>
  <c r="CP117" i="3"/>
  <c r="CQ125" i="3"/>
  <c r="CS113" i="3"/>
  <c r="L91" i="3"/>
  <c r="K91" i="3"/>
  <c r="CT109" i="3"/>
  <c r="N92" i="3"/>
  <c r="CU100" i="3"/>
  <c r="CP92" i="3"/>
  <c r="CU89" i="3"/>
  <c r="J95" i="3" s="1"/>
  <c r="T95" i="3" s="1"/>
  <c r="CU83" i="3"/>
  <c r="CS87" i="3"/>
  <c r="CS88" i="3"/>
  <c r="H90" i="3" s="1"/>
  <c r="J39" i="3"/>
  <c r="N36" i="3"/>
  <c r="CS84" i="3"/>
  <c r="CQ82" i="3"/>
  <c r="CS90" i="3"/>
  <c r="K94" i="3"/>
  <c r="U94" i="3" s="1"/>
  <c r="CQ51" i="3"/>
  <c r="CT51" i="3"/>
  <c r="I38" i="3" s="1"/>
  <c r="D38" i="3"/>
  <c r="CT79" i="3"/>
  <c r="E52" i="3"/>
  <c r="O52" i="3" s="1"/>
  <c r="H52" i="3"/>
  <c r="R52" i="3" s="1"/>
  <c r="CU46" i="3"/>
  <c r="CT53" i="3"/>
  <c r="I58" i="3" s="1"/>
  <c r="S58" i="3" s="1"/>
  <c r="CP51" i="3"/>
  <c r="CQ49" i="3"/>
  <c r="CT49" i="3"/>
  <c r="I50" i="3" s="1"/>
  <c r="CY44" i="3"/>
  <c r="CY33" i="3"/>
  <c r="L51" i="3"/>
  <c r="G51" i="3"/>
  <c r="Q51" i="3" s="1"/>
  <c r="CW52" i="3"/>
  <c r="L59" i="3" s="1"/>
  <c r="CU36" i="3"/>
  <c r="CS34" i="3"/>
  <c r="CR27" i="3"/>
  <c r="CT42" i="3"/>
  <c r="CU39" i="3"/>
  <c r="J53" i="3" s="1"/>
  <c r="CX32" i="3"/>
  <c r="M59" i="3" s="1"/>
  <c r="CV31" i="3"/>
  <c r="CO30" i="3"/>
  <c r="D40" i="3" s="1"/>
  <c r="CV9" i="3"/>
  <c r="CA71" i="3"/>
  <c r="CV41" i="3"/>
  <c r="CR38" i="3"/>
  <c r="G50" i="3" s="1"/>
  <c r="CR19" i="3"/>
  <c r="CV18" i="3"/>
  <c r="K59" i="3" s="1"/>
  <c r="CP16" i="3"/>
  <c r="CS5" i="3"/>
  <c r="H54" i="3" s="1"/>
  <c r="CX22" i="3"/>
  <c r="CT21" i="3"/>
  <c r="CV6" i="3"/>
  <c r="K61" i="3" s="1"/>
  <c r="CR6" i="3"/>
  <c r="G61" i="3" s="1"/>
  <c r="CR114" i="3"/>
  <c r="G86" i="3" s="1"/>
  <c r="CO103" i="3"/>
  <c r="CO104" i="3"/>
  <c r="CO105" i="3"/>
  <c r="D73" i="3" s="1"/>
  <c r="CR110" i="3"/>
  <c r="M91" i="3"/>
  <c r="CO110" i="3"/>
  <c r="CR105" i="3"/>
  <c r="G73" i="3" s="1"/>
  <c r="L81" i="3"/>
  <c r="CR86" i="3"/>
  <c r="CO94" i="3"/>
  <c r="CC147" i="3"/>
  <c r="K95" i="3"/>
  <c r="CP80" i="3"/>
  <c r="E87" i="3" s="1"/>
  <c r="DC147" i="3"/>
  <c r="CY51" i="3"/>
  <c r="N49" i="3" s="1"/>
  <c r="L38" i="3"/>
  <c r="K49" i="3"/>
  <c r="D41" i="3"/>
  <c r="E35" i="3"/>
  <c r="O35" i="3" s="1"/>
  <c r="CQ78" i="3"/>
  <c r="CQ33" i="3"/>
  <c r="H59" i="3"/>
  <c r="R59" i="3" s="1"/>
  <c r="CM71" i="3"/>
  <c r="CX3" i="3"/>
  <c r="CL71" i="3"/>
  <c r="CW3" i="3"/>
  <c r="CX23" i="3"/>
  <c r="CS9" i="3"/>
  <c r="H55" i="3" s="1"/>
  <c r="R55" i="3" s="1"/>
  <c r="CO17" i="3"/>
  <c r="CJ71" i="3"/>
  <c r="CU3" i="3"/>
  <c r="W31" i="3"/>
  <c r="CS17" i="3"/>
  <c r="CV26" i="3"/>
  <c r="CT26" i="3"/>
  <c r="BS71" i="3"/>
  <c r="CW24" i="3"/>
  <c r="CR24" i="3"/>
  <c r="CS11" i="3"/>
  <c r="H43" i="3" s="1"/>
  <c r="R43" i="3" s="1"/>
  <c r="R31" i="3"/>
  <c r="V31" i="3"/>
  <c r="CP8" i="3"/>
  <c r="E45" i="3" s="1"/>
  <c r="O45" i="3" s="1"/>
  <c r="CS8" i="3"/>
  <c r="CR16" i="3"/>
  <c r="CX16" i="3"/>
  <c r="CO16" i="3"/>
  <c r="CP5" i="3"/>
  <c r="E54" i="3" s="1"/>
  <c r="CO5" i="3"/>
  <c r="D54" i="3" s="1"/>
  <c r="CV22" i="3"/>
  <c r="CV21" i="3"/>
  <c r="CO10" i="3"/>
  <c r="D44" i="3" s="1"/>
  <c r="CT128" i="3"/>
  <c r="CO115" i="3"/>
  <c r="CS119" i="3"/>
  <c r="K85" i="3"/>
  <c r="CP102" i="3"/>
  <c r="CQ115" i="3"/>
  <c r="F85" i="3" s="1"/>
  <c r="CS111" i="3"/>
  <c r="CO106" i="3"/>
  <c r="D91" i="3" s="1"/>
  <c r="CU108" i="3"/>
  <c r="CR103" i="3"/>
  <c r="CU105" i="3"/>
  <c r="J73" i="3" s="1"/>
  <c r="CS99" i="3"/>
  <c r="CO92" i="3"/>
  <c r="CR101" i="3"/>
  <c r="CB147" i="3"/>
  <c r="CM147" i="3"/>
  <c r="CS82" i="3"/>
  <c r="DE147" i="3"/>
  <c r="DD147" i="3"/>
  <c r="CU45" i="3"/>
  <c r="CE71" i="3"/>
  <c r="CP3" i="3"/>
  <c r="CD71" i="3"/>
  <c r="CY43" i="3"/>
  <c r="CB71" i="3"/>
  <c r="CH71" i="3"/>
  <c r="CS3" i="3"/>
  <c r="CQ32" i="3"/>
  <c r="F59" i="3" s="1"/>
  <c r="P59" i="3" s="1"/>
  <c r="F50" i="3"/>
  <c r="D50" i="3"/>
  <c r="CS19" i="3"/>
  <c r="CT17" i="3"/>
  <c r="M45" i="3"/>
  <c r="CW16" i="3"/>
  <c r="CO6" i="3"/>
  <c r="D61" i="3" s="1"/>
  <c r="CQ6" i="3"/>
  <c r="F61" i="3" s="1"/>
  <c r="P61" i="3" s="1"/>
  <c r="M92" i="3"/>
  <c r="CP116" i="3"/>
  <c r="CU123" i="3"/>
  <c r="CU111" i="3"/>
  <c r="CS127" i="3"/>
  <c r="CQ117" i="3"/>
  <c r="F84" i="3" s="1"/>
  <c r="P84" i="3" s="1"/>
  <c r="CP103" i="3"/>
  <c r="CU101" i="3"/>
  <c r="CQ108" i="3"/>
  <c r="CP105" i="3"/>
  <c r="CT108" i="3"/>
  <c r="CQ116" i="3"/>
  <c r="CQ104" i="3"/>
  <c r="CT105" i="3"/>
  <c r="CS106" i="3"/>
  <c r="CQ98" i="3"/>
  <c r="CQ93" i="3"/>
  <c r="CT98" i="3"/>
  <c r="CU98" i="3"/>
  <c r="CP94" i="3"/>
  <c r="CP95" i="3"/>
  <c r="M94" i="3"/>
  <c r="W94" i="3" s="1"/>
  <c r="CR87" i="3"/>
  <c r="CT86" i="3"/>
  <c r="CQ86" i="3"/>
  <c r="M39" i="3"/>
  <c r="K39" i="3"/>
  <c r="CR79" i="3"/>
  <c r="CQ80" i="3"/>
  <c r="F87" i="3" s="1"/>
  <c r="M58" i="3"/>
  <c r="CU87" i="3"/>
  <c r="J77" i="3" s="1"/>
  <c r="CR80" i="3"/>
  <c r="G87" i="3" s="1"/>
  <c r="CU79" i="3"/>
  <c r="CR51" i="3"/>
  <c r="G38" i="3" s="1"/>
  <c r="Q38" i="3" s="1"/>
  <c r="CU51" i="3"/>
  <c r="J38" i="3" s="1"/>
  <c r="CP54" i="3"/>
  <c r="CS54" i="3"/>
  <c r="H49" i="3" s="1"/>
  <c r="R49" i="3" s="1"/>
  <c r="I52" i="3"/>
  <c r="S52" i="3" s="1"/>
  <c r="CX46" i="3"/>
  <c r="CV46" i="3"/>
  <c r="CU53" i="3"/>
  <c r="J58" i="3" s="1"/>
  <c r="T58" i="3" s="1"/>
  <c r="CP53" i="3"/>
  <c r="E58" i="3" s="1"/>
  <c r="O58" i="3" s="1"/>
  <c r="CW49" i="3"/>
  <c r="L35" i="3" s="1"/>
  <c r="CR49" i="3"/>
  <c r="CU49" i="3"/>
  <c r="CX45" i="3"/>
  <c r="M51" i="3"/>
  <c r="CX40" i="3"/>
  <c r="CW29" i="3"/>
  <c r="CQ36" i="3"/>
  <c r="BW71" i="3"/>
  <c r="BV71" i="3"/>
  <c r="CO34" i="3"/>
  <c r="CW28" i="3"/>
  <c r="CR28" i="3"/>
  <c r="CV27" i="3"/>
  <c r="CS43" i="3"/>
  <c r="H42" i="3" s="1"/>
  <c r="CX43" i="3"/>
  <c r="BT71" i="3"/>
  <c r="BZ71" i="3"/>
  <c r="CU42" i="3"/>
  <c r="J51" i="3" s="1"/>
  <c r="T51" i="3" s="1"/>
  <c r="CP42" i="3"/>
  <c r="E51" i="3" s="1"/>
  <c r="O51" i="3" s="1"/>
  <c r="CQ39" i="3"/>
  <c r="F42" i="3" s="1"/>
  <c r="CR31" i="3"/>
  <c r="G58" i="3" s="1"/>
  <c r="Q58" i="3" s="1"/>
  <c r="CU30" i="3"/>
  <c r="J40" i="3" s="1"/>
  <c r="T40" i="3" s="1"/>
  <c r="CP30" i="3"/>
  <c r="CS30" i="3"/>
  <c r="H40" i="3" s="1"/>
  <c r="R40" i="3" s="1"/>
  <c r="O31" i="3"/>
  <c r="Y31" i="3" s="1"/>
  <c r="N50" i="3"/>
  <c r="CW35" i="3"/>
  <c r="L50" i="3" s="1"/>
  <c r="CP24" i="3"/>
  <c r="CW41" i="3"/>
  <c r="CR41" i="3"/>
  <c r="CV38" i="3"/>
  <c r="K50" i="3" s="1"/>
  <c r="CR18" i="3"/>
  <c r="CU18" i="3"/>
  <c r="CW14" i="3"/>
  <c r="L62" i="3" s="1"/>
  <c r="CP13" i="3"/>
  <c r="E57" i="3" s="1"/>
  <c r="O57" i="3" s="1"/>
  <c r="CY22" i="3"/>
  <c r="CR21" i="3"/>
  <c r="CU21" i="3"/>
  <c r="CW6" i="3"/>
  <c r="L61" i="3" s="1"/>
  <c r="CY6" i="3"/>
  <c r="N61" i="3" s="1"/>
  <c r="A6" i="2"/>
  <c r="CP122" i="3" l="1"/>
  <c r="CR122" i="3"/>
  <c r="H81" i="3"/>
  <c r="S95" i="3"/>
  <c r="CQ96" i="3"/>
  <c r="O89" i="3"/>
  <c r="S69" i="3"/>
  <c r="Q84" i="3"/>
  <c r="T93" i="3"/>
  <c r="P51" i="3"/>
  <c r="R36" i="3"/>
  <c r="P50" i="3"/>
  <c r="S44" i="3"/>
  <c r="R35" i="3"/>
  <c r="T57" i="3"/>
  <c r="S50" i="3"/>
  <c r="V73" i="3"/>
  <c r="R54" i="3"/>
  <c r="W40" i="3"/>
  <c r="V40" i="3"/>
  <c r="U40" i="3"/>
  <c r="U59" i="3"/>
  <c r="X59" i="3"/>
  <c r="W59" i="3"/>
  <c r="V59" i="3"/>
  <c r="P41" i="3"/>
  <c r="T41" i="3"/>
  <c r="Q56" i="3"/>
  <c r="CQ101" i="3"/>
  <c r="X61" i="3"/>
  <c r="W61" i="3"/>
  <c r="V61" i="3"/>
  <c r="U61" i="3"/>
  <c r="U54" i="3"/>
  <c r="X54" i="3"/>
  <c r="W54" i="3"/>
  <c r="V54" i="3"/>
  <c r="W41" i="3"/>
  <c r="V41" i="3"/>
  <c r="U41" i="3"/>
  <c r="X41" i="3"/>
  <c r="R61" i="3"/>
  <c r="R50" i="3"/>
  <c r="X51" i="3"/>
  <c r="W51" i="3"/>
  <c r="V51" i="3"/>
  <c r="R60" i="3"/>
  <c r="V82" i="3"/>
  <c r="I55" i="3"/>
  <c r="S55" i="3" s="1"/>
  <c r="P36" i="3"/>
  <c r="V52" i="3"/>
  <c r="U52" i="3"/>
  <c r="R44" i="3"/>
  <c r="CQ91" i="3"/>
  <c r="P54" i="3"/>
  <c r="CQ85" i="3"/>
  <c r="F95" i="3" s="1"/>
  <c r="P95" i="3" s="1"/>
  <c r="CT122" i="3"/>
  <c r="CR96" i="3"/>
  <c r="O54" i="3"/>
  <c r="Y54" i="3" s="1"/>
  <c r="S41" i="3"/>
  <c r="S59" i="3"/>
  <c r="S54" i="3"/>
  <c r="Q91" i="3"/>
  <c r="W45" i="3"/>
  <c r="V45" i="3"/>
  <c r="X45" i="3"/>
  <c r="O44" i="3"/>
  <c r="W58" i="3"/>
  <c r="V58" i="3"/>
  <c r="X58" i="3"/>
  <c r="CQ128" i="3"/>
  <c r="F81" i="3" s="1"/>
  <c r="T61" i="3"/>
  <c r="T73" i="3"/>
  <c r="V89" i="3"/>
  <c r="T50" i="3"/>
  <c r="V93" i="3"/>
  <c r="U55" i="3"/>
  <c r="Q44" i="3"/>
  <c r="Y94" i="3"/>
  <c r="CS96" i="3"/>
  <c r="CR99" i="3"/>
  <c r="CT96" i="3"/>
  <c r="S40" i="3"/>
  <c r="S56" i="3"/>
  <c r="Q73" i="3"/>
  <c r="Q61" i="3"/>
  <c r="Q50" i="3"/>
  <c r="I88" i="3"/>
  <c r="T54" i="3"/>
  <c r="X92" i="3"/>
  <c r="W92" i="3"/>
  <c r="O50" i="3"/>
  <c r="X55" i="3"/>
  <c r="X35" i="3"/>
  <c r="W35" i="3"/>
  <c r="V35" i="3"/>
  <c r="U35" i="3"/>
  <c r="W49" i="3"/>
  <c r="V49" i="3"/>
  <c r="U49" i="3"/>
  <c r="X49" i="3"/>
  <c r="X57" i="3"/>
  <c r="W57" i="3"/>
  <c r="V57" i="3"/>
  <c r="U57" i="3"/>
  <c r="S57" i="3"/>
  <c r="W95" i="3"/>
  <c r="V95" i="3"/>
  <c r="U95" i="3"/>
  <c r="X95" i="3"/>
  <c r="W38" i="3"/>
  <c r="V38" i="3"/>
  <c r="O61" i="3"/>
  <c r="Y61" i="3" s="1"/>
  <c r="P73" i="3"/>
  <c r="D96" i="3"/>
  <c r="X36" i="3"/>
  <c r="W36" i="3"/>
  <c r="V36" i="3"/>
  <c r="U36" i="3"/>
  <c r="W48" i="3"/>
  <c r="V48" i="3"/>
  <c r="U48" i="3"/>
  <c r="X56" i="3"/>
  <c r="W56" i="3"/>
  <c r="V56" i="3"/>
  <c r="W69" i="3"/>
  <c r="V69" i="3"/>
  <c r="U69" i="3"/>
  <c r="J55" i="3"/>
  <c r="T55" i="3" s="1"/>
  <c r="E49" i="3"/>
  <c r="O49" i="3" s="1"/>
  <c r="T38" i="3"/>
  <c r="U50" i="3"/>
  <c r="Y50" i="3"/>
  <c r="X50" i="3"/>
  <c r="W50" i="3"/>
  <c r="V50" i="3"/>
  <c r="W91" i="3"/>
  <c r="V91" i="3"/>
  <c r="U91" i="3"/>
  <c r="X44" i="3"/>
  <c r="W44" i="3"/>
  <c r="V44" i="3"/>
  <c r="U44" i="3"/>
  <c r="S38" i="3"/>
  <c r="O59" i="3"/>
  <c r="Q89" i="3"/>
  <c r="Q54" i="3"/>
  <c r="R48" i="3"/>
  <c r="X84" i="3"/>
  <c r="V84" i="3"/>
  <c r="U84" i="3"/>
  <c r="O60" i="3"/>
  <c r="Q48" i="3"/>
  <c r="T44" i="3"/>
  <c r="S61" i="3"/>
  <c r="R38" i="3"/>
  <c r="CP96" i="3"/>
  <c r="E70" i="3" s="1"/>
  <c r="R95" i="3"/>
  <c r="CU91" i="3"/>
  <c r="CT99" i="3"/>
  <c r="CQ109" i="3"/>
  <c r="O41" i="3"/>
  <c r="P44" i="3"/>
  <c r="Y44" i="3" s="1"/>
  <c r="Q40" i="3"/>
  <c r="P60" i="3"/>
  <c r="CP99" i="3"/>
  <c r="R51" i="3"/>
  <c r="CP123" i="3"/>
  <c r="E69" i="3" s="1"/>
  <c r="O69" i="3" s="1"/>
  <c r="F40" i="3"/>
  <c r="P40" i="3" s="1"/>
  <c r="J59" i="3"/>
  <c r="T59" i="3" s="1"/>
  <c r="M83" i="3"/>
  <c r="M90" i="3"/>
  <c r="J63" i="3"/>
  <c r="K45" i="3"/>
  <c r="U45" i="3" s="1"/>
  <c r="D46" i="3"/>
  <c r="P46" i="3" s="1"/>
  <c r="E46" i="3"/>
  <c r="M42" i="3"/>
  <c r="M62" i="3"/>
  <c r="L46" i="3"/>
  <c r="E38" i="3"/>
  <c r="O38" i="3" s="1"/>
  <c r="F38" i="3"/>
  <c r="P38" i="3" s="1"/>
  <c r="M63" i="3"/>
  <c r="K60" i="3"/>
  <c r="U60" i="3" s="1"/>
  <c r="N40" i="3"/>
  <c r="X40" i="3" s="1"/>
  <c r="G63" i="3"/>
  <c r="H46" i="3"/>
  <c r="R46" i="3" s="1"/>
  <c r="H71" i="3"/>
  <c r="I89" i="3"/>
  <c r="S89" i="3" s="1"/>
  <c r="K92" i="3"/>
  <c r="U92" i="3" s="1"/>
  <c r="D75" i="3"/>
  <c r="J78" i="3"/>
  <c r="F91" i="3"/>
  <c r="P91" i="3" s="1"/>
  <c r="K93" i="3"/>
  <c r="U93" i="3" s="1"/>
  <c r="CU84" i="3"/>
  <c r="H89" i="3"/>
  <c r="R89" i="3" s="1"/>
  <c r="H93" i="3"/>
  <c r="R93" i="3" s="1"/>
  <c r="L92" i="3"/>
  <c r="V92" i="3" s="1"/>
  <c r="F92" i="3"/>
  <c r="P92" i="3" s="1"/>
  <c r="I73" i="3"/>
  <c r="S73" i="3" s="1"/>
  <c r="E73" i="3"/>
  <c r="O73" i="3" s="1"/>
  <c r="F90" i="3"/>
  <c r="G81" i="3"/>
  <c r="E92" i="3"/>
  <c r="O92" i="3" s="1"/>
  <c r="M81" i="3"/>
  <c r="E81" i="3"/>
  <c r="H68" i="3"/>
  <c r="CO78" i="3"/>
  <c r="H72" i="3"/>
  <c r="J84" i="3"/>
  <c r="T84" i="3" s="1"/>
  <c r="CD147" i="3"/>
  <c r="CD148" i="3" s="1"/>
  <c r="H91" i="3"/>
  <c r="R91" i="3" s="1"/>
  <c r="D85" i="3"/>
  <c r="D90" i="3"/>
  <c r="H82" i="3"/>
  <c r="R82" i="3" s="1"/>
  <c r="L86" i="3"/>
  <c r="G77" i="3"/>
  <c r="N89" i="3"/>
  <c r="X89" i="3" s="1"/>
  <c r="F89" i="3"/>
  <c r="P89" i="3" s="1"/>
  <c r="E93" i="3"/>
  <c r="O93" i="3" s="1"/>
  <c r="E82" i="3"/>
  <c r="O82" i="3" s="1"/>
  <c r="E90" i="3"/>
  <c r="O90" i="3" s="1"/>
  <c r="H77" i="3"/>
  <c r="L68" i="3"/>
  <c r="I90" i="3"/>
  <c r="S90" i="3" s="1"/>
  <c r="G96" i="3"/>
  <c r="Q96" i="3" s="1"/>
  <c r="I68" i="3"/>
  <c r="L90" i="3"/>
  <c r="K78" i="3"/>
  <c r="E96" i="3"/>
  <c r="O96" i="3" s="1"/>
  <c r="K73" i="3"/>
  <c r="U73" i="3" s="1"/>
  <c r="J82" i="3"/>
  <c r="T82" i="3" s="1"/>
  <c r="L85" i="3"/>
  <c r="I77" i="3"/>
  <c r="G90" i="3"/>
  <c r="Q90" i="3" s="1"/>
  <c r="K68" i="3"/>
  <c r="E91" i="3"/>
  <c r="O91" i="3" s="1"/>
  <c r="I86" i="3"/>
  <c r="K76" i="3"/>
  <c r="U76" i="3" s="1"/>
  <c r="F69" i="3"/>
  <c r="P69" i="3" s="1"/>
  <c r="I74" i="3"/>
  <c r="M89" i="3"/>
  <c r="W89" i="3" s="1"/>
  <c r="J69" i="3"/>
  <c r="T69" i="3" s="1"/>
  <c r="G35" i="3"/>
  <c r="Q35" i="3" s="1"/>
  <c r="E63" i="3"/>
  <c r="N39" i="3"/>
  <c r="F63" i="3"/>
  <c r="M60" i="3"/>
  <c r="W60" i="3" s="1"/>
  <c r="I39" i="3"/>
  <c r="K58" i="3"/>
  <c r="U58" i="3" s="1"/>
  <c r="I62" i="3"/>
  <c r="I60" i="3"/>
  <c r="S60" i="3" s="1"/>
  <c r="J49" i="3"/>
  <c r="T49" i="3" s="1"/>
  <c r="D62" i="3"/>
  <c r="M52" i="3"/>
  <c r="W52" i="3" s="1"/>
  <c r="G59" i="3"/>
  <c r="Q59" i="3" s="1"/>
  <c r="I35" i="3"/>
  <c r="S35" i="3" s="1"/>
  <c r="K38" i="3"/>
  <c r="U38" i="3" s="1"/>
  <c r="G41" i="3"/>
  <c r="Q41" i="3" s="1"/>
  <c r="J48" i="3"/>
  <c r="T48" i="3" s="1"/>
  <c r="J35" i="3"/>
  <c r="T35" i="3" s="1"/>
  <c r="N63" i="3"/>
  <c r="E43" i="3"/>
  <c r="F35" i="3"/>
  <c r="P35" i="3" s="1"/>
  <c r="K56" i="3"/>
  <c r="U56" i="3" s="1"/>
  <c r="D42" i="3"/>
  <c r="K51" i="3"/>
  <c r="U51" i="3" s="1"/>
  <c r="H58" i="3"/>
  <c r="R58" i="3" s="1"/>
  <c r="H63" i="3"/>
  <c r="E48" i="3"/>
  <c r="O48" i="3" s="1"/>
  <c r="E36" i="3"/>
  <c r="O36" i="3" s="1"/>
  <c r="N48" i="3"/>
  <c r="X48" i="3" s="1"/>
  <c r="K42" i="3"/>
  <c r="I51" i="3"/>
  <c r="S51" i="3" s="1"/>
  <c r="D53" i="3"/>
  <c r="Q53" i="3" s="1"/>
  <c r="L39" i="3"/>
  <c r="F56" i="3"/>
  <c r="P56" i="3" s="1"/>
  <c r="E56" i="3"/>
  <c r="O56" i="3" s="1"/>
  <c r="G49" i="3"/>
  <c r="Q49" i="3" s="1"/>
  <c r="G60" i="3"/>
  <c r="Q60" i="3" s="1"/>
  <c r="L60" i="3"/>
  <c r="V60" i="3" s="1"/>
  <c r="F48" i="3"/>
  <c r="P48" i="3" s="1"/>
  <c r="N52" i="3"/>
  <c r="X52" i="3" s="1"/>
  <c r="E40" i="3"/>
  <c r="O40" i="3" s="1"/>
  <c r="H57" i="3"/>
  <c r="R57" i="3" s="1"/>
  <c r="J60" i="3"/>
  <c r="T60" i="3" s="1"/>
  <c r="I48" i="3"/>
  <c r="S48" i="3" s="1"/>
  <c r="N60" i="3"/>
  <c r="X60" i="3" s="1"/>
  <c r="G57" i="3"/>
  <c r="Q57" i="3" s="1"/>
  <c r="F53" i="3"/>
  <c r="H56" i="3"/>
  <c r="R56" i="3" s="1"/>
  <c r="D39" i="3"/>
  <c r="Q39" i="3" s="1"/>
  <c r="M37" i="3"/>
  <c r="H45" i="3"/>
  <c r="R45" i="3" s="1"/>
  <c r="D37" i="3"/>
  <c r="J46" i="3"/>
  <c r="T46" i="3" s="1"/>
  <c r="N37" i="3"/>
  <c r="E37" i="3"/>
  <c r="K37" i="3"/>
  <c r="F37" i="3"/>
  <c r="H37" i="3"/>
  <c r="M46" i="3"/>
  <c r="I46" i="3"/>
  <c r="S46" i="3" s="1"/>
  <c r="N88" i="3"/>
  <c r="CP83" i="3"/>
  <c r="E76" i="3" s="1"/>
  <c r="O76" i="3" s="1"/>
  <c r="CF147" i="3"/>
  <c r="CF148" i="3" s="1"/>
  <c r="L78" i="3"/>
  <c r="J42" i="3"/>
  <c r="T42" i="3" s="1"/>
  <c r="CU94" i="3"/>
  <c r="CU115" i="3"/>
  <c r="J85" i="3" s="1"/>
  <c r="T85" i="3" s="1"/>
  <c r="CO80" i="3"/>
  <c r="D87" i="3" s="1"/>
  <c r="S87" i="3" s="1"/>
  <c r="CO79" i="3"/>
  <c r="N73" i="3"/>
  <c r="X73" i="3" s="1"/>
  <c r="G42" i="3"/>
  <c r="Q42" i="3" s="1"/>
  <c r="G93" i="3"/>
  <c r="Q93" i="3" s="1"/>
  <c r="J80" i="3"/>
  <c r="CU88" i="3"/>
  <c r="E84" i="3"/>
  <c r="O84" i="3" s="1"/>
  <c r="F74" i="3"/>
  <c r="CU118" i="3"/>
  <c r="K86" i="3"/>
  <c r="M86" i="3"/>
  <c r="BX147" i="3"/>
  <c r="BX148" i="3" s="1"/>
  <c r="CS112" i="3"/>
  <c r="K74" i="3"/>
  <c r="D74" i="3"/>
  <c r="CV71" i="3"/>
  <c r="K47" i="3"/>
  <c r="CR71" i="3"/>
  <c r="G47" i="3"/>
  <c r="CR92" i="3"/>
  <c r="N81" i="3"/>
  <c r="CQ87" i="3"/>
  <c r="F77" i="3" s="1"/>
  <c r="CO127" i="3"/>
  <c r="CS92" i="3"/>
  <c r="CR104" i="3"/>
  <c r="G83" i="3" s="1"/>
  <c r="BZ147" i="3"/>
  <c r="CS79" i="3"/>
  <c r="H88" i="3" s="1"/>
  <c r="CS105" i="3"/>
  <c r="H73" i="3" s="1"/>
  <c r="R73" i="3" s="1"/>
  <c r="I92" i="3"/>
  <c r="S92" i="3" s="1"/>
  <c r="CT71" i="3"/>
  <c r="N80" i="3"/>
  <c r="CT90" i="3"/>
  <c r="I81" i="3" s="1"/>
  <c r="M78" i="3"/>
  <c r="CP79" i="3"/>
  <c r="L37" i="3"/>
  <c r="L42" i="3"/>
  <c r="I49" i="3"/>
  <c r="S49" i="3" s="1"/>
  <c r="CQ94" i="3"/>
  <c r="CO90" i="3"/>
  <c r="D81" i="3" s="1"/>
  <c r="R81" i="3" s="1"/>
  <c r="CS107" i="3"/>
  <c r="H92" i="3" s="1"/>
  <c r="R92" i="3" s="1"/>
  <c r="CP113" i="3"/>
  <c r="E83" i="3" s="1"/>
  <c r="CR83" i="3"/>
  <c r="G78" i="3" s="1"/>
  <c r="CJ147" i="3"/>
  <c r="CJ148" i="3" s="1"/>
  <c r="CU86" i="3"/>
  <c r="J76" i="3" s="1"/>
  <c r="T76" i="3" s="1"/>
  <c r="K71" i="3"/>
  <c r="CR84" i="3"/>
  <c r="G88" i="3" s="1"/>
  <c r="CU71" i="3"/>
  <c r="J47" i="3"/>
  <c r="F80" i="3"/>
  <c r="G46" i="3"/>
  <c r="Q46" i="3" s="1"/>
  <c r="BT147" i="3"/>
  <c r="BT148" i="3" s="1"/>
  <c r="CP78" i="3"/>
  <c r="CQ103" i="3"/>
  <c r="E79" i="3"/>
  <c r="CU106" i="3"/>
  <c r="J91" i="3" s="1"/>
  <c r="T91" i="3" s="1"/>
  <c r="CY71" i="3"/>
  <c r="N47" i="3"/>
  <c r="CN147" i="3"/>
  <c r="CP115" i="3"/>
  <c r="F49" i="3"/>
  <c r="P49" i="3" s="1"/>
  <c r="CR102" i="3"/>
  <c r="CQ110" i="3"/>
  <c r="D80" i="3"/>
  <c r="CQ126" i="3"/>
  <c r="F82" i="3" s="1"/>
  <c r="P82" i="3" s="1"/>
  <c r="M84" i="3"/>
  <c r="W84" i="3" s="1"/>
  <c r="L96" i="3"/>
  <c r="CQ71" i="3"/>
  <c r="CO87" i="3"/>
  <c r="D77" i="3" s="1"/>
  <c r="CS102" i="3"/>
  <c r="I83" i="3"/>
  <c r="CQ102" i="3"/>
  <c r="CS104" i="3"/>
  <c r="H83" i="3" s="1"/>
  <c r="M80" i="3"/>
  <c r="CE147" i="3"/>
  <c r="CE148" i="3" s="1"/>
  <c r="CP84" i="3"/>
  <c r="CT83" i="3"/>
  <c r="K79" i="3"/>
  <c r="CQ113" i="3"/>
  <c r="CT127" i="3"/>
  <c r="I72" i="3" s="1"/>
  <c r="K46" i="3"/>
  <c r="D63" i="3"/>
  <c r="L72" i="3"/>
  <c r="H41" i="3"/>
  <c r="R41" i="3" s="1"/>
  <c r="CO100" i="3"/>
  <c r="K83" i="3"/>
  <c r="F93" i="3"/>
  <c r="P93" i="3" s="1"/>
  <c r="CQ79" i="3"/>
  <c r="F88" i="3" s="1"/>
  <c r="CS83" i="3"/>
  <c r="H78" i="3" s="1"/>
  <c r="CR97" i="3"/>
  <c r="CS115" i="3"/>
  <c r="I93" i="3"/>
  <c r="S93" i="3" s="1"/>
  <c r="CT113" i="3"/>
  <c r="N93" i="3"/>
  <c r="X93" i="3" s="1"/>
  <c r="BS147" i="3"/>
  <c r="BS148" i="3" s="1"/>
  <c r="K82" i="3"/>
  <c r="U82" i="3" s="1"/>
  <c r="CQ112" i="3"/>
  <c r="BW147" i="3"/>
  <c r="BW148" i="3" s="1"/>
  <c r="CI147" i="3"/>
  <c r="CI148" i="3" s="1"/>
  <c r="CT78" i="3"/>
  <c r="CO71" i="3"/>
  <c r="D47" i="3"/>
  <c r="P47" i="3" s="1"/>
  <c r="N38" i="3"/>
  <c r="X38" i="3" s="1"/>
  <c r="I37" i="3"/>
  <c r="BV147" i="3"/>
  <c r="BV148" i="3" s="1"/>
  <c r="CR98" i="3"/>
  <c r="L80" i="3"/>
  <c r="CU104" i="3"/>
  <c r="M96" i="3"/>
  <c r="D68" i="3"/>
  <c r="T68" i="3" s="1"/>
  <c r="F71" i="3"/>
  <c r="K96" i="3"/>
  <c r="CU97" i="3"/>
  <c r="J96" i="3"/>
  <c r="T96" i="3" s="1"/>
  <c r="N96" i="3"/>
  <c r="M74" i="3"/>
  <c r="CX71" i="3"/>
  <c r="M47" i="3"/>
  <c r="J88" i="3"/>
  <c r="J37" i="3"/>
  <c r="CP87" i="3"/>
  <c r="E77" i="3" s="1"/>
  <c r="O77" i="3" s="1"/>
  <c r="CS71" i="3"/>
  <c r="H47" i="3"/>
  <c r="CT106" i="3"/>
  <c r="CW71" i="3"/>
  <c r="L47" i="3"/>
  <c r="CO102" i="3"/>
  <c r="N83" i="3"/>
  <c r="CG147" i="3"/>
  <c r="CG148" i="3" s="1"/>
  <c r="CR78" i="3"/>
  <c r="CO98" i="3"/>
  <c r="CO114" i="3"/>
  <c r="CR115" i="3"/>
  <c r="G75" i="3" s="1"/>
  <c r="CL147" i="3"/>
  <c r="CK147" i="3"/>
  <c r="CP127" i="3"/>
  <c r="E71" i="3" s="1"/>
  <c r="BA8" i="3"/>
  <c r="BB7" i="3"/>
  <c r="CA147" i="3"/>
  <c r="M75" i="3"/>
  <c r="M71" i="3"/>
  <c r="F96" i="3"/>
  <c r="P96" i="3" s="1"/>
  <c r="E68" i="3"/>
  <c r="CU128" i="3"/>
  <c r="J92" i="3" s="1"/>
  <c r="T92" i="3" s="1"/>
  <c r="M93" i="3"/>
  <c r="W93" i="3" s="1"/>
  <c r="CQ83" i="3"/>
  <c r="F78" i="3" s="1"/>
  <c r="H69" i="3"/>
  <c r="R69" i="3" s="1"/>
  <c r="N82" i="3"/>
  <c r="X82" i="3" s="1"/>
  <c r="CR124" i="3"/>
  <c r="G92" i="3" s="1"/>
  <c r="Q92" i="3" s="1"/>
  <c r="G74" i="3"/>
  <c r="Q74" i="3" s="1"/>
  <c r="G37" i="3"/>
  <c r="Q37" i="3" s="1"/>
  <c r="L70" i="3"/>
  <c r="CR127" i="3"/>
  <c r="G72" i="3" s="1"/>
  <c r="CP71" i="3"/>
  <c r="E47" i="3"/>
  <c r="N76" i="3"/>
  <c r="X76" i="3" s="1"/>
  <c r="CQ92" i="3"/>
  <c r="F79" i="3" s="1"/>
  <c r="CT115" i="3"/>
  <c r="N77" i="3"/>
  <c r="CH147" i="3"/>
  <c r="CH148" i="3" s="1"/>
  <c r="CS78" i="3"/>
  <c r="F83" i="3"/>
  <c r="CU80" i="3"/>
  <c r="J87" i="3" s="1"/>
  <c r="CS100" i="3"/>
  <c r="CU113" i="3"/>
  <c r="CS108" i="3"/>
  <c r="H96" i="3" s="1"/>
  <c r="R96" i="3" s="1"/>
  <c r="CT121" i="3"/>
  <c r="I96" i="3" s="1"/>
  <c r="S96" i="3" s="1"/>
  <c r="D79" i="3"/>
  <c r="H74" i="3"/>
  <c r="R74" i="3" s="1"/>
  <c r="K77" i="3"/>
  <c r="CT126" i="3"/>
  <c r="I82" i="3" s="1"/>
  <c r="S82" i="3" s="1"/>
  <c r="J71" i="3"/>
  <c r="CS98" i="3"/>
  <c r="L74" i="3"/>
  <c r="A7" i="2"/>
  <c r="J83" i="3" l="1"/>
  <c r="Q75" i="3"/>
  <c r="T87" i="3"/>
  <c r="P80" i="3"/>
  <c r="O47" i="3"/>
  <c r="R37" i="3"/>
  <c r="P37" i="3"/>
  <c r="T37" i="3"/>
  <c r="S37" i="3"/>
  <c r="O46" i="3"/>
  <c r="Y52" i="3"/>
  <c r="X77" i="3"/>
  <c r="W77" i="3"/>
  <c r="V77" i="3"/>
  <c r="U77" i="3"/>
  <c r="Y77" i="3"/>
  <c r="W74" i="3"/>
  <c r="V74" i="3"/>
  <c r="U74" i="3"/>
  <c r="X74" i="3"/>
  <c r="W62" i="3"/>
  <c r="V62" i="3"/>
  <c r="U62" i="3"/>
  <c r="X62" i="3"/>
  <c r="W90" i="3"/>
  <c r="V90" i="3"/>
  <c r="O81" i="3"/>
  <c r="T63" i="3"/>
  <c r="R87" i="3"/>
  <c r="Y56" i="3"/>
  <c r="P87" i="3"/>
  <c r="R39" i="3"/>
  <c r="T53" i="3"/>
  <c r="Y58" i="3"/>
  <c r="Y45" i="3"/>
  <c r="Y59" i="3"/>
  <c r="P77" i="3"/>
  <c r="R63" i="3"/>
  <c r="O63" i="3"/>
  <c r="Y63" i="3" s="1"/>
  <c r="W85" i="3"/>
  <c r="V85" i="3"/>
  <c r="U85" i="3"/>
  <c r="Y41" i="3"/>
  <c r="U79" i="3"/>
  <c r="R47" i="3"/>
  <c r="T80" i="3"/>
  <c r="X39" i="3"/>
  <c r="W39" i="3"/>
  <c r="V39" i="3"/>
  <c r="U39" i="3"/>
  <c r="O39" i="3"/>
  <c r="Y39" i="3" s="1"/>
  <c r="Y35" i="3"/>
  <c r="Y92" i="3"/>
  <c r="Y60" i="3"/>
  <c r="R62" i="3"/>
  <c r="O62" i="3"/>
  <c r="Y62" i="3" s="1"/>
  <c r="P68" i="3"/>
  <c r="U63" i="3"/>
  <c r="X63" i="3"/>
  <c r="W63" i="3"/>
  <c r="V63" i="3"/>
  <c r="W53" i="3"/>
  <c r="V53" i="3"/>
  <c r="Y53" i="3"/>
  <c r="U53" i="3"/>
  <c r="X53" i="3"/>
  <c r="S53" i="3"/>
  <c r="S62" i="3"/>
  <c r="S68" i="3"/>
  <c r="Q81" i="3"/>
  <c r="O74" i="3"/>
  <c r="Y74" i="3" s="1"/>
  <c r="Y84" i="3"/>
  <c r="O53" i="3"/>
  <c r="Y36" i="3"/>
  <c r="Y38" i="3"/>
  <c r="Y49" i="3"/>
  <c r="T77" i="3"/>
  <c r="P62" i="3"/>
  <c r="Y55" i="3"/>
  <c r="Q47" i="3"/>
  <c r="O37" i="3"/>
  <c r="P53" i="3"/>
  <c r="U42" i="3"/>
  <c r="X42" i="3"/>
  <c r="W42" i="3"/>
  <c r="V42" i="3"/>
  <c r="S77" i="3"/>
  <c r="P90" i="3"/>
  <c r="Q63" i="3"/>
  <c r="P81" i="3"/>
  <c r="Y48" i="3"/>
  <c r="R53" i="3"/>
  <c r="R42" i="3"/>
  <c r="Q62" i="3"/>
  <c r="Y51" i="3"/>
  <c r="X80" i="3"/>
  <c r="W80" i="3"/>
  <c r="V80" i="3"/>
  <c r="U80" i="3"/>
  <c r="T47" i="3"/>
  <c r="S39" i="3"/>
  <c r="S74" i="3"/>
  <c r="Q77" i="3"/>
  <c r="R90" i="3"/>
  <c r="T39" i="3"/>
  <c r="Y57" i="3"/>
  <c r="Y93" i="3"/>
  <c r="T74" i="3"/>
  <c r="P42" i="3"/>
  <c r="P39" i="3"/>
  <c r="P79" i="3"/>
  <c r="O68" i="3"/>
  <c r="U46" i="3"/>
  <c r="Y46" i="3"/>
  <c r="X46" i="3"/>
  <c r="W46" i="3"/>
  <c r="V46" i="3"/>
  <c r="U96" i="3"/>
  <c r="Y96" i="3"/>
  <c r="V96" i="3"/>
  <c r="X96" i="3"/>
  <c r="W96" i="3"/>
  <c r="O42" i="3"/>
  <c r="Y42" i="3" s="1"/>
  <c r="Y40" i="3"/>
  <c r="P85" i="3"/>
  <c r="X68" i="3"/>
  <c r="W68" i="3"/>
  <c r="V68" i="3"/>
  <c r="U68" i="3"/>
  <c r="Y47" i="3"/>
  <c r="X47" i="3"/>
  <c r="W47" i="3"/>
  <c r="V47" i="3"/>
  <c r="U47" i="3"/>
  <c r="O79" i="3"/>
  <c r="X81" i="3"/>
  <c r="W81" i="3"/>
  <c r="V81" i="3"/>
  <c r="U81" i="3"/>
  <c r="S81" i="3"/>
  <c r="P74" i="3"/>
  <c r="U87" i="3"/>
  <c r="Y87" i="3"/>
  <c r="V87" i="3"/>
  <c r="X87" i="3"/>
  <c r="W87" i="3"/>
  <c r="W37" i="3"/>
  <c r="V37" i="3"/>
  <c r="Y37" i="3"/>
  <c r="U37" i="3"/>
  <c r="X37" i="3"/>
  <c r="O43" i="3"/>
  <c r="Y43" i="3" s="1"/>
  <c r="P63" i="3"/>
  <c r="R77" i="3"/>
  <c r="R68" i="3"/>
  <c r="W75" i="3"/>
  <c r="O87" i="3"/>
  <c r="S63" i="3"/>
  <c r="Y95" i="3"/>
  <c r="S47" i="3"/>
  <c r="T62" i="3"/>
  <c r="Q87" i="3"/>
  <c r="S42" i="3"/>
  <c r="L75" i="3"/>
  <c r="V75" i="3" s="1"/>
  <c r="E64" i="3"/>
  <c r="D64" i="3"/>
  <c r="F75" i="3"/>
  <c r="P75" i="3" s="1"/>
  <c r="I78" i="3"/>
  <c r="F70" i="3"/>
  <c r="I79" i="3"/>
  <c r="S79" i="3" s="1"/>
  <c r="K75" i="3"/>
  <c r="U75" i="3" s="1"/>
  <c r="CX147" i="3"/>
  <c r="G79" i="3"/>
  <c r="Q79" i="3" s="1"/>
  <c r="K72" i="3"/>
  <c r="H79" i="3"/>
  <c r="R79" i="3" s="1"/>
  <c r="J79" i="3"/>
  <c r="T79" i="3" s="1"/>
  <c r="L83" i="3"/>
  <c r="D78" i="3"/>
  <c r="R78" i="3" s="1"/>
  <c r="N71" i="3"/>
  <c r="N72" i="3"/>
  <c r="J90" i="3"/>
  <c r="T90" i="3" s="1"/>
  <c r="J89" i="3"/>
  <c r="T89" i="3" s="1"/>
  <c r="D83" i="3"/>
  <c r="P83" i="3" s="1"/>
  <c r="D86" i="3"/>
  <c r="E72" i="3"/>
  <c r="D71" i="3"/>
  <c r="T71" i="3" s="1"/>
  <c r="D72" i="3"/>
  <c r="Q72" i="3" s="1"/>
  <c r="N75" i="3"/>
  <c r="X75" i="3" s="1"/>
  <c r="N85" i="3"/>
  <c r="X85" i="3" s="1"/>
  <c r="K90" i="3"/>
  <c r="U90" i="3" s="1"/>
  <c r="K89" i="3"/>
  <c r="U89" i="3" s="1"/>
  <c r="H76" i="3"/>
  <c r="R76" i="3" s="1"/>
  <c r="I76" i="3"/>
  <c r="S76" i="3" s="1"/>
  <c r="L76" i="3"/>
  <c r="V76" i="3" s="1"/>
  <c r="N90" i="3"/>
  <c r="X90" i="3" s="1"/>
  <c r="I75" i="3"/>
  <c r="S75" i="3" s="1"/>
  <c r="I85" i="3"/>
  <c r="S85" i="3" s="1"/>
  <c r="E75" i="3"/>
  <c r="O75" i="3" s="1"/>
  <c r="E85" i="3"/>
  <c r="O85" i="3" s="1"/>
  <c r="N91" i="3"/>
  <c r="X91" i="3" s="1"/>
  <c r="N69" i="3"/>
  <c r="X69" i="3" s="1"/>
  <c r="M76" i="3"/>
  <c r="W76" i="3" s="1"/>
  <c r="J81" i="3"/>
  <c r="T81" i="3" s="1"/>
  <c r="N78" i="3"/>
  <c r="J70" i="3"/>
  <c r="H75" i="3"/>
  <c r="R75" i="3" s="1"/>
  <c r="H85" i="3"/>
  <c r="R85" i="3" s="1"/>
  <c r="M73" i="3"/>
  <c r="W73" i="3" s="1"/>
  <c r="I70" i="3"/>
  <c r="I91" i="3"/>
  <c r="S91" i="3" s="1"/>
  <c r="G85" i="3"/>
  <c r="Q85" i="3" s="1"/>
  <c r="F76" i="3"/>
  <c r="P76" i="3" s="1"/>
  <c r="M82" i="3"/>
  <c r="W82" i="3" s="1"/>
  <c r="M70" i="3"/>
  <c r="G76" i="3"/>
  <c r="Q76" i="3" s="1"/>
  <c r="G68" i="3"/>
  <c r="Q68" i="3" s="1"/>
  <c r="CQ147" i="3"/>
  <c r="CQ148" i="3" s="1"/>
  <c r="L79" i="3"/>
  <c r="V79" i="3" s="1"/>
  <c r="E88" i="3"/>
  <c r="K64" i="3"/>
  <c r="K88" i="3"/>
  <c r="CV147" i="3"/>
  <c r="CW147" i="3"/>
  <c r="N79" i="3"/>
  <c r="X79" i="3" s="1"/>
  <c r="K70" i="3"/>
  <c r="D88" i="3"/>
  <c r="G71" i="3"/>
  <c r="Q71" i="3" s="1"/>
  <c r="CR147" i="3"/>
  <c r="CR148" i="3" s="1"/>
  <c r="G80" i="3"/>
  <c r="Q80" i="3" s="1"/>
  <c r="CT147" i="3"/>
  <c r="CT148" i="3" s="1"/>
  <c r="I80" i="3"/>
  <c r="S80" i="3" s="1"/>
  <c r="I71" i="3"/>
  <c r="S71" i="3" s="1"/>
  <c r="N64" i="3"/>
  <c r="CO147" i="3"/>
  <c r="CO148" i="3" s="1"/>
  <c r="F64" i="3"/>
  <c r="J75" i="3"/>
  <c r="T75" i="3" s="1"/>
  <c r="M79" i="3"/>
  <c r="W79" i="3" s="1"/>
  <c r="D70" i="3"/>
  <c r="M64" i="3"/>
  <c r="CS147" i="3"/>
  <c r="CS148" i="3" s="1"/>
  <c r="H80" i="3"/>
  <c r="R80" i="3" s="1"/>
  <c r="N70" i="3"/>
  <c r="G64" i="3"/>
  <c r="CP147" i="3"/>
  <c r="CP148" i="3" s="1"/>
  <c r="E80" i="3"/>
  <c r="O80" i="3" s="1"/>
  <c r="I64" i="3"/>
  <c r="S64" i="3" s="1"/>
  <c r="L64" i="3"/>
  <c r="CY147" i="3"/>
  <c r="CU147" i="3"/>
  <c r="CU148" i="3" s="1"/>
  <c r="E78" i="3"/>
  <c r="O78" i="3" s="1"/>
  <c r="H70" i="3"/>
  <c r="R70" i="3" s="1"/>
  <c r="BB8" i="3"/>
  <c r="BA9" i="3"/>
  <c r="G70" i="3"/>
  <c r="Q70" i="3" s="1"/>
  <c r="L71" i="3"/>
  <c r="J64" i="3"/>
  <c r="H64" i="3"/>
  <c r="A8" i="2"/>
  <c r="O72" i="3" l="1"/>
  <c r="Y73" i="3"/>
  <c r="Y82" i="3"/>
  <c r="Y79" i="3"/>
  <c r="Y69" i="3"/>
  <c r="V64" i="3"/>
  <c r="W64" i="3"/>
  <c r="U64" i="3"/>
  <c r="Q64" i="3"/>
  <c r="P64" i="3"/>
  <c r="R64" i="3"/>
  <c r="X64" i="3"/>
  <c r="T64" i="3"/>
  <c r="W86" i="3"/>
  <c r="V86" i="3"/>
  <c r="U86" i="3"/>
  <c r="X86" i="3"/>
  <c r="R86" i="3"/>
  <c r="O86" i="3"/>
  <c r="Y86" i="3" s="1"/>
  <c r="T86" i="3"/>
  <c r="Q86" i="3"/>
  <c r="P86" i="3"/>
  <c r="S78" i="3"/>
  <c r="Y89" i="3"/>
  <c r="O71" i="3"/>
  <c r="Y85" i="3"/>
  <c r="S86" i="3"/>
  <c r="U83" i="3"/>
  <c r="V83" i="3"/>
  <c r="X83" i="3"/>
  <c r="W83" i="3"/>
  <c r="Q78" i="3"/>
  <c r="W70" i="3"/>
  <c r="V70" i="3"/>
  <c r="U70" i="3"/>
  <c r="X70" i="3"/>
  <c r="Y81" i="3"/>
  <c r="Y68" i="3"/>
  <c r="T83" i="3"/>
  <c r="O83" i="3"/>
  <c r="Y83" i="3" s="1"/>
  <c r="T70" i="3"/>
  <c r="O64" i="3"/>
  <c r="Y64" i="3" s="1"/>
  <c r="Y75" i="3"/>
  <c r="R83" i="3"/>
  <c r="T78" i="3"/>
  <c r="Y72" i="3"/>
  <c r="X72" i="3"/>
  <c r="W72" i="3"/>
  <c r="V72" i="3"/>
  <c r="U72" i="3"/>
  <c r="P72" i="3"/>
  <c r="T72" i="3"/>
  <c r="Q83" i="3"/>
  <c r="R72" i="3"/>
  <c r="O70" i="3"/>
  <c r="Y70" i="3" s="1"/>
  <c r="U71" i="3"/>
  <c r="Y71" i="3"/>
  <c r="X71" i="3"/>
  <c r="W71" i="3"/>
  <c r="V71" i="3"/>
  <c r="W78" i="3"/>
  <c r="V78" i="3"/>
  <c r="X78" i="3"/>
  <c r="U78" i="3"/>
  <c r="Y91" i="3"/>
  <c r="S83" i="3"/>
  <c r="Y80" i="3"/>
  <c r="S70" i="3"/>
  <c r="P70" i="3"/>
  <c r="P71" i="3"/>
  <c r="S72" i="3"/>
  <c r="R71" i="3"/>
  <c r="P78" i="3"/>
  <c r="Y78" i="3" s="1"/>
  <c r="Y76" i="3"/>
  <c r="Y90" i="3"/>
  <c r="O88" i="3"/>
  <c r="Y88" i="3" s="1"/>
  <c r="V88" i="3"/>
  <c r="Q88" i="3"/>
  <c r="S88" i="3"/>
  <c r="W88" i="3"/>
  <c r="X88" i="3"/>
  <c r="R88" i="3"/>
  <c r="P88" i="3"/>
  <c r="U88" i="3"/>
  <c r="T88" i="3"/>
  <c r="M97" i="3"/>
  <c r="F97" i="3"/>
  <c r="P97" i="3" s="1"/>
  <c r="D97" i="3"/>
  <c r="E97" i="3"/>
  <c r="O97" i="3" s="1"/>
  <c r="H97" i="3"/>
  <c r="R97" i="3" s="1"/>
  <c r="K97" i="3"/>
  <c r="I97" i="3"/>
  <c r="S97" i="3" s="1"/>
  <c r="N97" i="3"/>
  <c r="X97" i="3" s="1"/>
  <c r="G97" i="3"/>
  <c r="Q97" i="3" s="1"/>
  <c r="L97" i="3"/>
  <c r="V97" i="3" s="1"/>
  <c r="J97" i="3"/>
  <c r="T97" i="3" s="1"/>
  <c r="BB9" i="3"/>
  <c r="BA10" i="3"/>
  <c r="A9" i="2"/>
  <c r="Y97" i="3" l="1"/>
  <c r="W97" i="3"/>
  <c r="U97" i="3"/>
  <c r="BA11" i="3"/>
  <c r="BB10" i="3"/>
  <c r="A10" i="2"/>
  <c r="BB11" i="3" l="1"/>
  <c r="BA12" i="3"/>
  <c r="A11" i="2"/>
  <c r="BA13" i="3" l="1"/>
  <c r="BB12" i="3"/>
  <c r="A12" i="2"/>
  <c r="BA14" i="3" l="1"/>
  <c r="BB13" i="3"/>
  <c r="A13" i="2"/>
  <c r="BB14" i="3" l="1"/>
  <c r="BA15" i="3"/>
  <c r="A14" i="2"/>
  <c r="BA16" i="3" l="1"/>
  <c r="BB15" i="3"/>
  <c r="A15" i="2"/>
  <c r="BB16" i="3" l="1"/>
  <c r="BA17" i="3"/>
  <c r="A16" i="2"/>
  <c r="BA18" i="3" l="1"/>
  <c r="BB17" i="3"/>
  <c r="A17" i="2"/>
  <c r="BA19" i="3" l="1"/>
  <c r="BB18" i="3"/>
  <c r="A18" i="2"/>
  <c r="BB19" i="3" l="1"/>
  <c r="BA20" i="3"/>
  <c r="A19" i="2"/>
  <c r="BA21" i="3" l="1"/>
  <c r="BB20" i="3"/>
  <c r="A20" i="2"/>
  <c r="BA22" i="3" l="1"/>
  <c r="BB21" i="3"/>
  <c r="A21" i="2"/>
  <c r="BB22" i="3" l="1"/>
  <c r="BA23" i="3"/>
  <c r="A22" i="2"/>
  <c r="BA24" i="3" l="1"/>
  <c r="BB23" i="3"/>
  <c r="A23" i="2"/>
  <c r="BA25" i="3" l="1"/>
  <c r="BB24" i="3"/>
  <c r="A24" i="2"/>
  <c r="BB25" i="3" l="1"/>
  <c r="BA26" i="3"/>
  <c r="A25" i="2"/>
  <c r="BA27" i="3" l="1"/>
  <c r="BB26" i="3"/>
  <c r="A26" i="2"/>
  <c r="BB27" i="3" l="1"/>
  <c r="BA28" i="3"/>
  <c r="A27" i="2"/>
  <c r="BB28" i="3" l="1"/>
  <c r="BA29" i="3"/>
  <c r="A28" i="2"/>
  <c r="BA30" i="3" l="1"/>
  <c r="BB29" i="3"/>
  <c r="A29" i="2"/>
  <c r="BB30" i="3" l="1"/>
  <c r="BA31" i="3"/>
  <c r="BB31" i="3" l="1"/>
  <c r="BA32" i="3"/>
  <c r="BB32" i="3" l="1"/>
  <c r="BA33" i="3"/>
  <c r="BA34" i="3" l="1"/>
  <c r="BB33" i="3"/>
  <c r="BA35" i="3" l="1"/>
  <c r="BB34" i="3"/>
  <c r="BB35" i="3" l="1"/>
  <c r="BA36" i="3"/>
  <c r="BA37" i="3" l="1"/>
  <c r="BB36" i="3"/>
  <c r="BB37" i="3" l="1"/>
  <c r="BA38" i="3"/>
  <c r="BB38" i="3" l="1"/>
  <c r="BA39" i="3"/>
  <c r="BA40" i="3" l="1"/>
  <c r="BB39" i="3"/>
  <c r="BB40" i="3" l="1"/>
  <c r="BA41" i="3"/>
  <c r="BA42" i="3" l="1"/>
  <c r="BB42" i="3" s="1"/>
  <c r="BB41" i="3"/>
  <c r="W30" i="2" l="1"/>
  <c r="E30" i="2" l="1"/>
  <c r="AA30" i="2"/>
  <c r="AM30" i="2" s="1"/>
  <c r="K30" i="2"/>
  <c r="Z30" i="2"/>
  <c r="AI30" i="2" s="1"/>
  <c r="D30" i="2"/>
  <c r="AE30" i="2"/>
  <c r="AL30" i="2" s="1"/>
  <c r="J30" i="2"/>
  <c r="F30" i="2"/>
  <c r="H30" i="2"/>
  <c r="I30" i="2"/>
  <c r="AB30" i="2"/>
  <c r="AN30" i="2" s="1"/>
  <c r="L30" i="2"/>
  <c r="X30" i="2"/>
  <c r="AH30" i="2" s="1"/>
  <c r="AG30" i="2"/>
  <c r="AQ30" i="2" s="1"/>
  <c r="AF30" i="2"/>
  <c r="AP30" i="2" s="1"/>
  <c r="C30" i="2"/>
  <c r="Y30" i="2"/>
  <c r="AJ30" i="2" s="1"/>
  <c r="G30" i="2"/>
  <c r="AD30" i="2"/>
  <c r="AK30" i="2" s="1"/>
  <c r="AC30" i="2"/>
  <c r="AO30" i="2" s="1"/>
  <c r="B30" i="2"/>
  <c r="V30" i="2" l="1"/>
  <c r="Q30" i="2"/>
  <c r="T30" i="2"/>
  <c r="S30" i="2"/>
  <c r="U30" i="2"/>
  <c r="P30" i="2"/>
  <c r="M30" i="2"/>
  <c r="BU30" i="2"/>
  <c r="BS30" i="2"/>
  <c r="BV30" i="2"/>
  <c r="BN30" i="2"/>
  <c r="O30" i="2"/>
  <c r="BR30" i="2"/>
  <c r="R30" i="2"/>
  <c r="BO30" i="2"/>
  <c r="N30" i="2"/>
  <c r="BM30" i="2"/>
  <c r="BQ30" i="2"/>
  <c r="BT30" i="2"/>
  <c r="BP30" i="2"/>
</calcChain>
</file>

<file path=xl/sharedStrings.xml><?xml version="1.0" encoding="utf-8"?>
<sst xmlns="http://schemas.openxmlformats.org/spreadsheetml/2006/main" count="2861" uniqueCount="1095">
  <si>
    <t>Precinct ID</t>
  </si>
  <si>
    <t>Precinct Name</t>
  </si>
  <si>
    <t>HD</t>
  </si>
  <si>
    <t>Type</t>
  </si>
  <si>
    <t>Bush/Quayle</t>
  </si>
  <si>
    <t>Dukakis/Bentsen</t>
  </si>
  <si>
    <t>Fulani/Burke</t>
  </si>
  <si>
    <t>Larouche/Freeman</t>
  </si>
  <si>
    <t>Paul/Marrou</t>
  </si>
  <si>
    <t>Write-In</t>
  </si>
  <si>
    <t>01-005</t>
  </si>
  <si>
    <t>01-010</t>
  </si>
  <si>
    <t>01-015</t>
  </si>
  <si>
    <t>01-020</t>
  </si>
  <si>
    <t>01-025</t>
  </si>
  <si>
    <t>01-030</t>
  </si>
  <si>
    <t>01-035</t>
  </si>
  <si>
    <t>01-040</t>
  </si>
  <si>
    <t>01-045</t>
  </si>
  <si>
    <t>01-050</t>
  </si>
  <si>
    <t>01-055</t>
  </si>
  <si>
    <t>01-065</t>
  </si>
  <si>
    <t>01-070</t>
  </si>
  <si>
    <t>01-075</t>
  </si>
  <si>
    <t>Clover Pass</t>
  </si>
  <si>
    <t>Hyder</t>
  </si>
  <si>
    <t>Ketchikan 1</t>
  </si>
  <si>
    <t>Ketchikan 2</t>
  </si>
  <si>
    <t>Ketchikan 3</t>
  </si>
  <si>
    <t>Ketchikan 4</t>
  </si>
  <si>
    <t>Ketchikan 5</t>
  </si>
  <si>
    <t>Ketchikan 6</t>
  </si>
  <si>
    <t>Ketchikan 7</t>
  </si>
  <si>
    <t>Ketchilkan 8</t>
  </si>
  <si>
    <t>Kuparonof</t>
  </si>
  <si>
    <t>Meyers Chuck</t>
  </si>
  <si>
    <t>Mt Point</t>
  </si>
  <si>
    <t>Mud Bay</t>
  </si>
  <si>
    <t>Pennock-Gravina</t>
  </si>
  <si>
    <t>Petersburg 1</t>
  </si>
  <si>
    <t>Petersburg 2</t>
  </si>
  <si>
    <t>Turnout %</t>
  </si>
  <si>
    <t>Registered Voters</t>
  </si>
  <si>
    <t>Ballots Cast</t>
  </si>
  <si>
    <t>ED</t>
  </si>
  <si>
    <t>01-095</t>
  </si>
  <si>
    <t>01-080</t>
  </si>
  <si>
    <t>01-085</t>
  </si>
  <si>
    <t>01-090</t>
  </si>
  <si>
    <t>Saxman</t>
  </si>
  <si>
    <t>Scow Bay</t>
  </si>
  <si>
    <t>Wacker</t>
  </si>
  <si>
    <t>Ward Cove</t>
  </si>
  <si>
    <t>Wrangell 1</t>
  </si>
  <si>
    <t>Wrangell 2</t>
  </si>
  <si>
    <t>Absentee</t>
  </si>
  <si>
    <t>Question</t>
  </si>
  <si>
    <t>Total</t>
  </si>
  <si>
    <t>01-100</t>
  </si>
  <si>
    <t>01-105</t>
  </si>
  <si>
    <t>01-115</t>
  </si>
  <si>
    <t>01-120</t>
  </si>
  <si>
    <t>01-110</t>
  </si>
  <si>
    <t>01-991</t>
  </si>
  <si>
    <t>01-995</t>
  </si>
  <si>
    <t>01-TOT</t>
  </si>
  <si>
    <t>ABS</t>
  </si>
  <si>
    <t>QUE</t>
  </si>
  <si>
    <t>TOT</t>
  </si>
  <si>
    <t>Angoon</t>
  </si>
  <si>
    <t>Chilkat</t>
  </si>
  <si>
    <t>Coffman Cove</t>
  </si>
  <si>
    <t>Craig</t>
  </si>
  <si>
    <t>Gustavus</t>
  </si>
  <si>
    <t>Haines Highway</t>
  </si>
  <si>
    <t>Haines 1</t>
  </si>
  <si>
    <t>Hydaburg</t>
  </si>
  <si>
    <t>Kake</t>
  </si>
  <si>
    <t>Kasaan</t>
  </si>
  <si>
    <t>Klawock</t>
  </si>
  <si>
    <t>Labachere Bay</t>
  </si>
  <si>
    <t>Malaspina</t>
  </si>
  <si>
    <t>Edna Bay/Naukati</t>
  </si>
  <si>
    <t>Peninsula</t>
  </si>
  <si>
    <t>Point Baker</t>
  </si>
  <si>
    <t>02-125</t>
  </si>
  <si>
    <t>02-135</t>
  </si>
  <si>
    <t>02-140</t>
  </si>
  <si>
    <t>02-150</t>
  </si>
  <si>
    <t>02-160</t>
  </si>
  <si>
    <t>02-165</t>
  </si>
  <si>
    <t>02-170</t>
  </si>
  <si>
    <t>02-180</t>
  </si>
  <si>
    <t>02-190</t>
  </si>
  <si>
    <t>02-185</t>
  </si>
  <si>
    <t>02-195</t>
  </si>
  <si>
    <t>02-200</t>
  </si>
  <si>
    <t>Klukwan</t>
  </si>
  <si>
    <t>Skagway</t>
  </si>
  <si>
    <t>Thorne Bay</t>
  </si>
  <si>
    <t>Yakutat</t>
  </si>
  <si>
    <t>Hoonah</t>
  </si>
  <si>
    <t>Metlakatla</t>
  </si>
  <si>
    <t>20-TOT</t>
  </si>
  <si>
    <t>20-995</t>
  </si>
  <si>
    <t>20-991</t>
  </si>
  <si>
    <t>20-340</t>
  </si>
  <si>
    <t>20-345</t>
  </si>
  <si>
    <t>02-265</t>
  </si>
  <si>
    <t>02-205</t>
  </si>
  <si>
    <t>02-210</t>
  </si>
  <si>
    <t>02-215</t>
  </si>
  <si>
    <t>02-220</t>
  </si>
  <si>
    <t>02-225</t>
  </si>
  <si>
    <t>02-240</t>
  </si>
  <si>
    <t>02-245</t>
  </si>
  <si>
    <t>02-255</t>
  </si>
  <si>
    <t>02-260</t>
  </si>
  <si>
    <t>02-991</t>
  </si>
  <si>
    <t>02-995</t>
  </si>
  <si>
    <t>02-TOT</t>
  </si>
  <si>
    <t>03-260</t>
  </si>
  <si>
    <t>Elfin Cove</t>
  </si>
  <si>
    <t>Halibut Point</t>
  </si>
  <si>
    <t>Jamestown Bay</t>
  </si>
  <si>
    <t>Mt. Edgecomb</t>
  </si>
  <si>
    <t>Pelican</t>
  </si>
  <si>
    <t>Port Alexander</t>
  </si>
  <si>
    <t>Sitka 1</t>
  </si>
  <si>
    <t>Sitka 2</t>
  </si>
  <si>
    <t>Sitka 3</t>
  </si>
  <si>
    <t>Sitka 4</t>
  </si>
  <si>
    <t>Tenakee</t>
  </si>
  <si>
    <t>Granite Creek</t>
  </si>
  <si>
    <t>03-265</t>
  </si>
  <si>
    <t>03-275</t>
  </si>
  <si>
    <t>03-280</t>
  </si>
  <si>
    <t>03-285</t>
  </si>
  <si>
    <t>03-290</t>
  </si>
  <si>
    <t>03-295</t>
  </si>
  <si>
    <t>03-300</t>
  </si>
  <si>
    <t>03-305</t>
  </si>
  <si>
    <t>03-310</t>
  </si>
  <si>
    <t>03-315</t>
  </si>
  <si>
    <t>03-320</t>
  </si>
  <si>
    <t>03-991</t>
  </si>
  <si>
    <t>03-995</t>
  </si>
  <si>
    <t>03-TOT</t>
  </si>
  <si>
    <t>04-320</t>
  </si>
  <si>
    <t>Auke Bay</t>
  </si>
  <si>
    <t>Brotherhood Bridge</t>
  </si>
  <si>
    <t>Douglas 1</t>
  </si>
  <si>
    <t>Douglas 2</t>
  </si>
  <si>
    <t>Fritz Cove</t>
  </si>
  <si>
    <t>Juneau 1</t>
  </si>
  <si>
    <t>Juneau 2</t>
  </si>
  <si>
    <t>Juneau 4</t>
  </si>
  <si>
    <t>Juneau 6</t>
  </si>
  <si>
    <t>Juneau 7</t>
  </si>
  <si>
    <t>Juneau 9</t>
  </si>
  <si>
    <t>Juneau Airport</t>
  </si>
  <si>
    <t>Lemon Creek</t>
  </si>
  <si>
    <t>Lower Mendenhall 1</t>
  </si>
  <si>
    <t>Lower Mendenhall 2</t>
  </si>
  <si>
    <t>Lynn Canal</t>
  </si>
  <si>
    <t>North Douglas</t>
  </si>
  <si>
    <t>Salmon Creek</t>
  </si>
  <si>
    <t>Switzer Creek</t>
  </si>
  <si>
    <t>Upper Mendenhall 1</t>
  </si>
  <si>
    <t>Upper Mendenhall 2</t>
  </si>
  <si>
    <t>04-991</t>
  </si>
  <si>
    <t>04-995</t>
  </si>
  <si>
    <t>04-TOT</t>
  </si>
  <si>
    <t>04-435</t>
  </si>
  <si>
    <t>04-430</t>
  </si>
  <si>
    <t>04-425</t>
  </si>
  <si>
    <t>04-415</t>
  </si>
  <si>
    <t>04-325</t>
  </si>
  <si>
    <t>04-330</t>
  </si>
  <si>
    <t>04-335</t>
  </si>
  <si>
    <t>04-340</t>
  </si>
  <si>
    <t>04-345</t>
  </si>
  <si>
    <t>04-350</t>
  </si>
  <si>
    <t>04-360</t>
  </si>
  <si>
    <t>04-370</t>
  </si>
  <si>
    <t>04-375</t>
  </si>
  <si>
    <t>04-380</t>
  </si>
  <si>
    <t>04-385</t>
  </si>
  <si>
    <t>04-390</t>
  </si>
  <si>
    <t>04-395</t>
  </si>
  <si>
    <t>04-400</t>
  </si>
  <si>
    <t>04-405</t>
  </si>
  <si>
    <t>04-410</t>
  </si>
  <si>
    <t>Anchor Point</t>
  </si>
  <si>
    <t>Diamond Ridge</t>
  </si>
  <si>
    <t>English Bay</t>
  </si>
  <si>
    <t>Fritz Creek</t>
  </si>
  <si>
    <t>Homer 1</t>
  </si>
  <si>
    <t>Homer 2</t>
  </si>
  <si>
    <t>Homer 3</t>
  </si>
  <si>
    <t>Kalifonsky</t>
  </si>
  <si>
    <t>Kenai 1</t>
  </si>
  <si>
    <t>Kenai 2</t>
  </si>
  <si>
    <t>Kenai 3</t>
  </si>
  <si>
    <t>Ninilchik</t>
  </si>
  <si>
    <t>Port Graham</t>
  </si>
  <si>
    <t>Ridgeway</t>
  </si>
  <si>
    <t>Salamatof</t>
  </si>
  <si>
    <t>Seldovia</t>
  </si>
  <si>
    <t>Soldotna 1</t>
  </si>
  <si>
    <t>Soldotna 2</t>
  </si>
  <si>
    <t>Sterling</t>
  </si>
  <si>
    <t>Tustamena</t>
  </si>
  <si>
    <t>05-TOT</t>
  </si>
  <si>
    <t>05-995</t>
  </si>
  <si>
    <t>05-991</t>
  </si>
  <si>
    <t>05-039</t>
  </si>
  <si>
    <t>05-037</t>
  </si>
  <si>
    <t>05-035</t>
  </si>
  <si>
    <t>05-003</t>
  </si>
  <si>
    <t>05-005</t>
  </si>
  <si>
    <t>05-007</t>
  </si>
  <si>
    <t>05-009</t>
  </si>
  <si>
    <t>05-011</t>
  </si>
  <si>
    <t>05-012</t>
  </si>
  <si>
    <t>05-013</t>
  </si>
  <si>
    <t>05-015</t>
  </si>
  <si>
    <t>05-017</t>
  </si>
  <si>
    <t>05-019</t>
  </si>
  <si>
    <t>05-021</t>
  </si>
  <si>
    <t>05-023</t>
  </si>
  <si>
    <t>05-025</t>
  </si>
  <si>
    <t>05-027</t>
  </si>
  <si>
    <t>05-029</t>
  </si>
  <si>
    <t>05-031</t>
  </si>
  <si>
    <t>05-033</t>
  </si>
  <si>
    <t>Bear Creek</t>
  </si>
  <si>
    <t>Cooper Landing</t>
  </si>
  <si>
    <t>Cordova</t>
  </si>
  <si>
    <t>Eyak</t>
  </si>
  <si>
    <t>Hope</t>
  </si>
  <si>
    <t>Moose Pass</t>
  </si>
  <si>
    <t>Seward 1</t>
  </si>
  <si>
    <t>Seward 2</t>
  </si>
  <si>
    <t>Valdez 1</t>
  </si>
  <si>
    <t>Valdez 2</t>
  </si>
  <si>
    <t>Valdez 3</t>
  </si>
  <si>
    <t>Whittier</t>
  </si>
  <si>
    <t>06-TOT</t>
  </si>
  <si>
    <t>06-995</t>
  </si>
  <si>
    <t>06-991</t>
  </si>
  <si>
    <t>06-003</t>
  </si>
  <si>
    <t>06-005</t>
  </si>
  <si>
    <t>06-007</t>
  </si>
  <si>
    <t>06-009</t>
  </si>
  <si>
    <t>06-011</t>
  </si>
  <si>
    <t>06-013</t>
  </si>
  <si>
    <t>06-015</t>
  </si>
  <si>
    <t>06-017</t>
  </si>
  <si>
    <t>06-019</t>
  </si>
  <si>
    <t>06-021</t>
  </si>
  <si>
    <t>06-023</t>
  </si>
  <si>
    <t>06-025</t>
  </si>
  <si>
    <t>07-020</t>
  </si>
  <si>
    <t>07-021</t>
  </si>
  <si>
    <t>07-022</t>
  </si>
  <si>
    <t>07-023</t>
  </si>
  <si>
    <t>07-024</t>
  </si>
  <si>
    <t>07-025</t>
  </si>
  <si>
    <t>07-026</t>
  </si>
  <si>
    <t>07-027</t>
  </si>
  <si>
    <t>07-991</t>
  </si>
  <si>
    <t>07-995</t>
  </si>
  <si>
    <t>07-TOT</t>
  </si>
  <si>
    <t>Anchorage 20</t>
  </si>
  <si>
    <t>Anchorage 21</t>
  </si>
  <si>
    <t>Anchorage 22</t>
  </si>
  <si>
    <t>Anchorage 23</t>
  </si>
  <si>
    <t>Anchorage 24</t>
  </si>
  <si>
    <t>Anchorage 25</t>
  </si>
  <si>
    <t>Nikiski 2</t>
  </si>
  <si>
    <t>Nikiski 1</t>
  </si>
  <si>
    <t>Anchorage 49</t>
  </si>
  <si>
    <t>Anchorage 40</t>
  </si>
  <si>
    <t>Anchorage 41</t>
  </si>
  <si>
    <t>Anchorage 42</t>
  </si>
  <si>
    <t>Anchorage 43</t>
  </si>
  <si>
    <t>Anchorage 44</t>
  </si>
  <si>
    <t>Anchorage 45</t>
  </si>
  <si>
    <t>Anchorage 46</t>
  </si>
  <si>
    <t>Anchorage 47</t>
  </si>
  <si>
    <t>Anchorage 48</t>
  </si>
  <si>
    <t>Anchorage 50</t>
  </si>
  <si>
    <t>Anchorage 51</t>
  </si>
  <si>
    <t>Anchorage 52</t>
  </si>
  <si>
    <t>08-TOT</t>
  </si>
  <si>
    <t>08-995</t>
  </si>
  <si>
    <t>09-991</t>
  </si>
  <si>
    <t>08-040</t>
  </si>
  <si>
    <t>08-041</t>
  </si>
  <si>
    <t>08-042</t>
  </si>
  <si>
    <t>08-043</t>
  </si>
  <si>
    <t>08-044</t>
  </si>
  <si>
    <t>08-045</t>
  </si>
  <si>
    <t>08-046</t>
  </si>
  <si>
    <t>08-047</t>
  </si>
  <si>
    <t>08-048</t>
  </si>
  <si>
    <t>08-049</t>
  </si>
  <si>
    <t>08-050</t>
  </si>
  <si>
    <t>08-051</t>
  </si>
  <si>
    <t>08-052</t>
  </si>
  <si>
    <t>09-063</t>
  </si>
  <si>
    <t>Anchorage 63</t>
  </si>
  <si>
    <t>Anchorage 64</t>
  </si>
  <si>
    <t>Anchorage 65</t>
  </si>
  <si>
    <t>Anchorage 66</t>
  </si>
  <si>
    <t>Anchorage 67</t>
  </si>
  <si>
    <t>Anchorage 68</t>
  </si>
  <si>
    <t>Anchorage 69</t>
  </si>
  <si>
    <t>Anchorage 70</t>
  </si>
  <si>
    <t>Anchorage 71</t>
  </si>
  <si>
    <t>Anchorage 72</t>
  </si>
  <si>
    <t>Anchorage 73</t>
  </si>
  <si>
    <t>Anchorage 74</t>
  </si>
  <si>
    <t>09-064</t>
  </si>
  <si>
    <t>09-065</t>
  </si>
  <si>
    <t>09-066</t>
  </si>
  <si>
    <t>09-067</t>
  </si>
  <si>
    <t>09-068</t>
  </si>
  <si>
    <t>09-069</t>
  </si>
  <si>
    <t>09-070</t>
  </si>
  <si>
    <t>09-071</t>
  </si>
  <si>
    <t>09-072</t>
  </si>
  <si>
    <t>09-073</t>
  </si>
  <si>
    <t>09-074</t>
  </si>
  <si>
    <t>09-995</t>
  </si>
  <si>
    <t>09-TOT</t>
  </si>
  <si>
    <t>Anchorage 80</t>
  </si>
  <si>
    <t>Anchorage 81</t>
  </si>
  <si>
    <t>Anchorage 85</t>
  </si>
  <si>
    <t>Anchorage 86</t>
  </si>
  <si>
    <t>Anchorage 87</t>
  </si>
  <si>
    <t>Anchorage 88</t>
  </si>
  <si>
    <t>Anchorage 89</t>
  </si>
  <si>
    <t>Anchorage 90</t>
  </si>
  <si>
    <t>Anchorage 91</t>
  </si>
  <si>
    <t>Anchorage 92</t>
  </si>
  <si>
    <t>10-080</t>
  </si>
  <si>
    <t>10-081</t>
  </si>
  <si>
    <t>10-085</t>
  </si>
  <si>
    <t>10-086</t>
  </si>
  <si>
    <t>10-087</t>
  </si>
  <si>
    <t>10-088</t>
  </si>
  <si>
    <t>10-089</t>
  </si>
  <si>
    <t>10-090</t>
  </si>
  <si>
    <t>10-091</t>
  </si>
  <si>
    <t>10-092</t>
  </si>
  <si>
    <t>10-991</t>
  </si>
  <si>
    <t>10-995</t>
  </si>
  <si>
    <t>10-TOT</t>
  </si>
  <si>
    <t>Anchorage 101</t>
  </si>
  <si>
    <t>Anchorage 102</t>
  </si>
  <si>
    <t>Anchorage 103</t>
  </si>
  <si>
    <t>Anchorage 104</t>
  </si>
  <si>
    <t>Anchorage 105</t>
  </si>
  <si>
    <t>Anchorage 106</t>
  </si>
  <si>
    <t>Anchorage 107</t>
  </si>
  <si>
    <t>Anchorage 108</t>
  </si>
  <si>
    <t>Anchorage 109</t>
  </si>
  <si>
    <t>Anchorage 110</t>
  </si>
  <si>
    <t>11-101</t>
  </si>
  <si>
    <t>11-102</t>
  </si>
  <si>
    <t>11-103</t>
  </si>
  <si>
    <t>11-104</t>
  </si>
  <si>
    <t>11-105</t>
  </si>
  <si>
    <t>11-106</t>
  </si>
  <si>
    <t>11-107</t>
  </si>
  <si>
    <t>11-108</t>
  </si>
  <si>
    <t>11-109</t>
  </si>
  <si>
    <t>11-110</t>
  </si>
  <si>
    <t>11-991</t>
  </si>
  <si>
    <t>11-995</t>
  </si>
  <si>
    <t>11-TOT</t>
  </si>
  <si>
    <t>Anchorage 120</t>
  </si>
  <si>
    <t>Anchorage 121</t>
  </si>
  <si>
    <t>Anchorage 122</t>
  </si>
  <si>
    <t>Anchorage 123</t>
  </si>
  <si>
    <t>Anchorage 124</t>
  </si>
  <si>
    <t>Anchorage 125</t>
  </si>
  <si>
    <t>Anchorage 126</t>
  </si>
  <si>
    <t>Anchorage 127</t>
  </si>
  <si>
    <t>Anchorage 128</t>
  </si>
  <si>
    <t>12-120</t>
  </si>
  <si>
    <t>12-121</t>
  </si>
  <si>
    <t>12-122</t>
  </si>
  <si>
    <t>12-123</t>
  </si>
  <si>
    <t>12-124</t>
  </si>
  <si>
    <t>12-125</t>
  </si>
  <si>
    <t>12-126</t>
  </si>
  <si>
    <t>12-127</t>
  </si>
  <si>
    <t>12-128</t>
  </si>
  <si>
    <t>12-991</t>
  </si>
  <si>
    <t>12-995</t>
  </si>
  <si>
    <t>12-TOT</t>
  </si>
  <si>
    <t>Anchorage 144</t>
  </si>
  <si>
    <t>Anchorage 145</t>
  </si>
  <si>
    <t>Anchorage 146</t>
  </si>
  <si>
    <t>Anchorage 147</t>
  </si>
  <si>
    <t>Anchorage 149</t>
  </si>
  <si>
    <t>Anchorage 148</t>
  </si>
  <si>
    <t>Anchorage 150</t>
  </si>
  <si>
    <t>Anchorage 151</t>
  </si>
  <si>
    <t>Anchorage 153</t>
  </si>
  <si>
    <t>Anchorage 152</t>
  </si>
  <si>
    <t>13-144</t>
  </si>
  <si>
    <t>13-145</t>
  </si>
  <si>
    <t>13-146</t>
  </si>
  <si>
    <t>13-147</t>
  </si>
  <si>
    <t>13-148</t>
  </si>
  <si>
    <t>13-149</t>
  </si>
  <si>
    <t>13-150</t>
  </si>
  <si>
    <t>13-151</t>
  </si>
  <si>
    <t>13-152</t>
  </si>
  <si>
    <t>13-153</t>
  </si>
  <si>
    <t>13-991</t>
  </si>
  <si>
    <t>13-995</t>
  </si>
  <si>
    <t>13-TOT</t>
  </si>
  <si>
    <t>Anchorage 160</t>
  </si>
  <si>
    <t>Anchorage 161</t>
  </si>
  <si>
    <t>Anchorage 162</t>
  </si>
  <si>
    <t>Anchorage 163</t>
  </si>
  <si>
    <t>Anchorage 164</t>
  </si>
  <si>
    <t>Anchorage 165</t>
  </si>
  <si>
    <t>Anchorage 167</t>
  </si>
  <si>
    <t>Anchorage 168</t>
  </si>
  <si>
    <t>Anchorage 169</t>
  </si>
  <si>
    <t>Anchorage 170</t>
  </si>
  <si>
    <t>14-160</t>
  </si>
  <si>
    <t>14-161</t>
  </si>
  <si>
    <t>14-162</t>
  </si>
  <si>
    <t>14-163</t>
  </si>
  <si>
    <t>14-164</t>
  </si>
  <si>
    <t>14-165</t>
  </si>
  <si>
    <t>14-167</t>
  </si>
  <si>
    <t>14-168</t>
  </si>
  <si>
    <t>14-169</t>
  </si>
  <si>
    <t>14-170</t>
  </si>
  <si>
    <t>14-991</t>
  </si>
  <si>
    <t>14-995</t>
  </si>
  <si>
    <t>14-TOT</t>
  </si>
  <si>
    <t>Anchorage 182</t>
  </si>
  <si>
    <t>Anchorage 183</t>
  </si>
  <si>
    <t>Anchorage 184</t>
  </si>
  <si>
    <t>Anchorage 185</t>
  </si>
  <si>
    <t>Anchorage 186</t>
  </si>
  <si>
    <t>Anchorage 187</t>
  </si>
  <si>
    <t>Anchorage 188</t>
  </si>
  <si>
    <t>Anchorage 189</t>
  </si>
  <si>
    <t>Anchorage 190</t>
  </si>
  <si>
    <t>Anchorage 191</t>
  </si>
  <si>
    <t>Anchorage 192</t>
  </si>
  <si>
    <t>15-182</t>
  </si>
  <si>
    <t>15-183</t>
  </si>
  <si>
    <t>15-184</t>
  </si>
  <si>
    <t>15-185</t>
  </si>
  <si>
    <t>15-186</t>
  </si>
  <si>
    <t>15-187</t>
  </si>
  <si>
    <t>15-188</t>
  </si>
  <si>
    <t>15-189</t>
  </si>
  <si>
    <t>15-190</t>
  </si>
  <si>
    <t>15-191</t>
  </si>
  <si>
    <t>15-192</t>
  </si>
  <si>
    <t>15-991</t>
  </si>
  <si>
    <t>15-995</t>
  </si>
  <si>
    <t>15-TOT</t>
  </si>
  <si>
    <t>Big Lake</t>
  </si>
  <si>
    <t>Bogard Trunk</t>
  </si>
  <si>
    <t>Butte</t>
  </si>
  <si>
    <t>Fishhook</t>
  </si>
  <si>
    <t>Greater Palmer</t>
  </si>
  <si>
    <t>Greater Wasilla</t>
  </si>
  <si>
    <t>Houston</t>
  </si>
  <si>
    <t>Knik-Fairview</t>
  </si>
  <si>
    <t>Lazy Mountain</t>
  </si>
  <si>
    <t>Matanuska</t>
  </si>
  <si>
    <t>Meadow Lakes</t>
  </si>
  <si>
    <t>Palmer</t>
  </si>
  <si>
    <t>Schrock</t>
  </si>
  <si>
    <t>Sheep Mountain</t>
  </si>
  <si>
    <t>Susitna</t>
  </si>
  <si>
    <t>Sutton</t>
  </si>
  <si>
    <t>Talkeetna</t>
  </si>
  <si>
    <t>Trapper Creek</t>
  </si>
  <si>
    <t>Wasilla 1</t>
  </si>
  <si>
    <t>Wasilla 2</t>
  </si>
  <si>
    <t>Willow</t>
  </si>
  <si>
    <t>16-TOT</t>
  </si>
  <si>
    <t>16-995</t>
  </si>
  <si>
    <t>16-991</t>
  </si>
  <si>
    <t>16-039</t>
  </si>
  <si>
    <t>16-038</t>
  </si>
  <si>
    <t>16-037</t>
  </si>
  <si>
    <t>16-035</t>
  </si>
  <si>
    <t>16-003</t>
  </si>
  <si>
    <t>16-004</t>
  </si>
  <si>
    <t>16-005</t>
  </si>
  <si>
    <t>16-007</t>
  </si>
  <si>
    <t>16-009</t>
  </si>
  <si>
    <t>16-011</t>
  </si>
  <si>
    <t>16-013</t>
  </si>
  <si>
    <t>16-015</t>
  </si>
  <si>
    <t>16-017</t>
  </si>
  <si>
    <t>16-019</t>
  </si>
  <si>
    <t>16-021</t>
  </si>
  <si>
    <t>16-023</t>
  </si>
  <si>
    <t>16-025</t>
  </si>
  <si>
    <t>16-027</t>
  </si>
  <si>
    <t>16-029</t>
  </si>
  <si>
    <t>16-031</t>
  </si>
  <si>
    <t>16-033</t>
  </si>
  <si>
    <t>Anderson</t>
  </si>
  <si>
    <t>Big Delta</t>
  </si>
  <si>
    <t>Cantwell</t>
  </si>
  <si>
    <t>Chicken</t>
  </si>
  <si>
    <t>Chistochina</t>
  </si>
  <si>
    <t>Clear</t>
  </si>
  <si>
    <t>Copper Center</t>
  </si>
  <si>
    <t>Delta Junction</t>
  </si>
  <si>
    <t>Denali Park</t>
  </si>
  <si>
    <t>Dot Lake</t>
  </si>
  <si>
    <t>Eagle</t>
  </si>
  <si>
    <t>Gakona</t>
  </si>
  <si>
    <t>Glennallen</t>
  </si>
  <si>
    <t>Healy</t>
  </si>
  <si>
    <t>Kenny Lake</t>
  </si>
  <si>
    <t>Mentasta</t>
  </si>
  <si>
    <t>Nenana</t>
  </si>
  <si>
    <t>Northway</t>
  </si>
  <si>
    <t>Paxson</t>
  </si>
  <si>
    <t>Tanacross</t>
  </si>
  <si>
    <t>Tetlin</t>
  </si>
  <si>
    <t>Tok</t>
  </si>
  <si>
    <t>17-TOT</t>
  </si>
  <si>
    <t>17-995</t>
  </si>
  <si>
    <t>17-991</t>
  </si>
  <si>
    <t>17-115</t>
  </si>
  <si>
    <t>17-110</t>
  </si>
  <si>
    <t>17-105</t>
  </si>
  <si>
    <t>17-100</t>
  </si>
  <si>
    <t>17-095</t>
  </si>
  <si>
    <t>17-005</t>
  </si>
  <si>
    <t>17-010</t>
  </si>
  <si>
    <t>17-015</t>
  </si>
  <si>
    <t>17-020</t>
  </si>
  <si>
    <t>17-025</t>
  </si>
  <si>
    <t>17-030</t>
  </si>
  <si>
    <t>17-035</t>
  </si>
  <si>
    <t>17-040</t>
  </si>
  <si>
    <t>17-045</t>
  </si>
  <si>
    <t>17-050</t>
  </si>
  <si>
    <t>17-055</t>
  </si>
  <si>
    <t>17-060</t>
  </si>
  <si>
    <t>17-065</t>
  </si>
  <si>
    <t>17-070</t>
  </si>
  <si>
    <t>17-075</t>
  </si>
  <si>
    <t>17-085</t>
  </si>
  <si>
    <t>17-090</t>
  </si>
  <si>
    <t>Badger 1</t>
  </si>
  <si>
    <t>Badger 2</t>
  </si>
  <si>
    <t>Eielson-Mooseck</t>
  </si>
  <si>
    <t>Newby</t>
  </si>
  <si>
    <t>North Pole</t>
  </si>
  <si>
    <t>Plack</t>
  </si>
  <si>
    <t>Richardson</t>
  </si>
  <si>
    <t>Salcha</t>
  </si>
  <si>
    <t>18-TOT</t>
  </si>
  <si>
    <t>18-995</t>
  </si>
  <si>
    <t>18-991</t>
  </si>
  <si>
    <t>18-155</t>
  </si>
  <si>
    <t>18-160</t>
  </si>
  <si>
    <t>18-165</t>
  </si>
  <si>
    <t>18-167</t>
  </si>
  <si>
    <t>18-170</t>
  </si>
  <si>
    <t>18-175</t>
  </si>
  <si>
    <t>18-180</t>
  </si>
  <si>
    <t>18-185</t>
  </si>
  <si>
    <t>Central</t>
  </si>
  <si>
    <t>Chatanika</t>
  </si>
  <si>
    <t>Circle</t>
  </si>
  <si>
    <t>Ester</t>
  </si>
  <si>
    <t>Fort Wainwright</t>
  </si>
  <si>
    <t>Fox</t>
  </si>
  <si>
    <t>Goldstream</t>
  </si>
  <si>
    <t>Livengood</t>
  </si>
  <si>
    <t>Steele Creek-Gilmore</t>
  </si>
  <si>
    <t>Steese East</t>
  </si>
  <si>
    <t>Steese West</t>
  </si>
  <si>
    <t>Two Rivers</t>
  </si>
  <si>
    <t>19-205</t>
  </si>
  <si>
    <t>19-210</t>
  </si>
  <si>
    <t>19-215</t>
  </si>
  <si>
    <t>19-220</t>
  </si>
  <si>
    <t>19-225</t>
  </si>
  <si>
    <t>19-230</t>
  </si>
  <si>
    <t>19-235</t>
  </si>
  <si>
    <t>19-240</t>
  </si>
  <si>
    <t>19-245</t>
  </si>
  <si>
    <t>19-250</t>
  </si>
  <si>
    <t>19-255</t>
  </si>
  <si>
    <t>19-991</t>
  </si>
  <si>
    <t>19-995</t>
  </si>
  <si>
    <t>19-TOT</t>
  </si>
  <si>
    <t>Airport</t>
  </si>
  <si>
    <t>Aurora</t>
  </si>
  <si>
    <t>Big Bend</t>
  </si>
  <si>
    <t>Fairbanks 1</t>
  </si>
  <si>
    <t>Fairbanks 2</t>
  </si>
  <si>
    <t>Fairbanks 3</t>
  </si>
  <si>
    <t>Fairbanks 4</t>
  </si>
  <si>
    <t>Fairbanks 5</t>
  </si>
  <si>
    <t>Fairbanks 6</t>
  </si>
  <si>
    <t>Fairbanks 7</t>
  </si>
  <si>
    <t>Fairbanks 8</t>
  </si>
  <si>
    <t>Fairbanks 9</t>
  </si>
  <si>
    <t>Fairbanks 10</t>
  </si>
  <si>
    <t>Lemeta</t>
  </si>
  <si>
    <t>20-370</t>
  </si>
  <si>
    <t>20-305</t>
  </si>
  <si>
    <t>20-310</t>
  </si>
  <si>
    <t>20-315</t>
  </si>
  <si>
    <t>20-320</t>
  </si>
  <si>
    <t>20-325</t>
  </si>
  <si>
    <t>20-330</t>
  </si>
  <si>
    <t>20-335</t>
  </si>
  <si>
    <t>20-350</t>
  </si>
  <si>
    <t>20-355</t>
  </si>
  <si>
    <t>20-360</t>
  </si>
  <si>
    <t>20-363</t>
  </si>
  <si>
    <t>Chena</t>
  </si>
  <si>
    <t>Farmers Loop</t>
  </si>
  <si>
    <t>Geist</t>
  </si>
  <si>
    <t>Pike</t>
  </si>
  <si>
    <t>Shanly</t>
  </si>
  <si>
    <t>University Campus</t>
  </si>
  <si>
    <t>University Hills</t>
  </si>
  <si>
    <t>University West</t>
  </si>
  <si>
    <t>21-455</t>
  </si>
  <si>
    <t>21-460</t>
  </si>
  <si>
    <t>21-465</t>
  </si>
  <si>
    <t>21-470</t>
  </si>
  <si>
    <t>21-475</t>
  </si>
  <si>
    <t>21-480</t>
  </si>
  <si>
    <t>21-485</t>
  </si>
  <si>
    <t>21-490</t>
  </si>
  <si>
    <t>21-991</t>
  </si>
  <si>
    <t>21-995</t>
  </si>
  <si>
    <t>21-TOT</t>
  </si>
  <si>
    <t>Ambler</t>
  </si>
  <si>
    <t>Atqasuk</t>
  </si>
  <si>
    <t>Barrow</t>
  </si>
  <si>
    <t>Browerville</t>
  </si>
  <si>
    <t>Buckland</t>
  </si>
  <si>
    <t>Deering</t>
  </si>
  <si>
    <t>Kaktovik</t>
  </si>
  <si>
    <t>Kiana</t>
  </si>
  <si>
    <t>Kivalina</t>
  </si>
  <si>
    <t>Kobuk</t>
  </si>
  <si>
    <t>Kotzebue</t>
  </si>
  <si>
    <t>Noatak</t>
  </si>
  <si>
    <t>Noorvik</t>
  </si>
  <si>
    <t>Nuiqsut</t>
  </si>
  <si>
    <t>Point Hope</t>
  </si>
  <si>
    <t>Point Lay</t>
  </si>
  <si>
    <t>Selawik</t>
  </si>
  <si>
    <t>Shungnak</t>
  </si>
  <si>
    <t>Wainwright</t>
  </si>
  <si>
    <t>22-TOT</t>
  </si>
  <si>
    <t>22-995</t>
  </si>
  <si>
    <t>22-991</t>
  </si>
  <si>
    <t>22-100</t>
  </si>
  <si>
    <t>22-095</t>
  </si>
  <si>
    <t>22-090</t>
  </si>
  <si>
    <t>22-005</t>
  </si>
  <si>
    <t>22-010</t>
  </si>
  <si>
    <t>22-015</t>
  </si>
  <si>
    <t>22-020</t>
  </si>
  <si>
    <t>22-025</t>
  </si>
  <si>
    <t>22-030</t>
  </si>
  <si>
    <t>22-035</t>
  </si>
  <si>
    <t>22-040</t>
  </si>
  <si>
    <t>22-045</t>
  </si>
  <si>
    <t>22-050</t>
  </si>
  <si>
    <t>22-055</t>
  </si>
  <si>
    <t>22-060</t>
  </si>
  <si>
    <t>22-065</t>
  </si>
  <si>
    <t>22-070</t>
  </si>
  <si>
    <t>22-075</t>
  </si>
  <si>
    <t>22-080</t>
  </si>
  <si>
    <t>22-085</t>
  </si>
  <si>
    <t>Anuktuvuk Pass</t>
  </si>
  <si>
    <t>Alakanuk</t>
  </si>
  <si>
    <t>Brevig Mission</t>
  </si>
  <si>
    <t>Chevak</t>
  </si>
  <si>
    <t>Diomede Island</t>
  </si>
  <si>
    <t>Elim</t>
  </si>
  <si>
    <t>Emmonak</t>
  </si>
  <si>
    <t>Gambell</t>
  </si>
  <si>
    <t>Golovin</t>
  </si>
  <si>
    <t>Hooper Bay</t>
  </si>
  <si>
    <t>Kotlik</t>
  </si>
  <si>
    <t>Koyuk</t>
  </si>
  <si>
    <t>Nome 1</t>
  </si>
  <si>
    <t>Nome 2</t>
  </si>
  <si>
    <t>Savoonga</t>
  </si>
  <si>
    <t>Scammon Bay</t>
  </si>
  <si>
    <t>Shaktoolik</t>
  </si>
  <si>
    <t>Shishmaref</t>
  </si>
  <si>
    <t>St Michael</t>
  </si>
  <si>
    <t>Stebbins</t>
  </si>
  <si>
    <t>Teller</t>
  </si>
  <si>
    <t>Unalakleet</t>
  </si>
  <si>
    <t>Wales</t>
  </si>
  <si>
    <t>White Mountain</t>
  </si>
  <si>
    <t>23-TOT</t>
  </si>
  <si>
    <t>23-995</t>
  </si>
  <si>
    <t>23-991</t>
  </si>
  <si>
    <t>23-220</t>
  </si>
  <si>
    <t>23-215</t>
  </si>
  <si>
    <t>23-210</t>
  </si>
  <si>
    <t>23-205</t>
  </si>
  <si>
    <t>23-200</t>
  </si>
  <si>
    <t>23-195</t>
  </si>
  <si>
    <t>23-105</t>
  </si>
  <si>
    <t>23-110</t>
  </si>
  <si>
    <t>23-115</t>
  </si>
  <si>
    <t>23-120</t>
  </si>
  <si>
    <t>23-125</t>
  </si>
  <si>
    <t>23-130</t>
  </si>
  <si>
    <t>23-135</t>
  </si>
  <si>
    <t>23-140</t>
  </si>
  <si>
    <t>23-145</t>
  </si>
  <si>
    <t>23-150</t>
  </si>
  <si>
    <t>23-155</t>
  </si>
  <si>
    <t>23-160</t>
  </si>
  <si>
    <t>23-165</t>
  </si>
  <si>
    <t>23-170</t>
  </si>
  <si>
    <t>23-175</t>
  </si>
  <si>
    <t>23-180</t>
  </si>
  <si>
    <t>23-190</t>
  </si>
  <si>
    <t>Alatna</t>
  </si>
  <si>
    <t>Aniak</t>
  </si>
  <si>
    <t>Anvik</t>
  </si>
  <si>
    <t>Arctic Village</t>
  </si>
  <si>
    <t>Beaver</t>
  </si>
  <si>
    <t>Bettles</t>
  </si>
  <si>
    <t>Chalkyitsik</t>
  </si>
  <si>
    <t>Chauthbaluk</t>
  </si>
  <si>
    <t>Crooked Creek</t>
  </si>
  <si>
    <t>Fortuna Ledge</t>
  </si>
  <si>
    <t>Fort Yukon</t>
  </si>
  <si>
    <t>Galena</t>
  </si>
  <si>
    <t>Grayling</t>
  </si>
  <si>
    <t>Holy Cross</t>
  </si>
  <si>
    <t>Hughes</t>
  </si>
  <si>
    <t>Huslia</t>
  </si>
  <si>
    <t>Kalskag</t>
  </si>
  <si>
    <t>Kaltag</t>
  </si>
  <si>
    <t>Koyukuk</t>
  </si>
  <si>
    <t>Lower Kalskag</t>
  </si>
  <si>
    <t>Manley Hot Springs</t>
  </si>
  <si>
    <t>McGrath</t>
  </si>
  <si>
    <t>Minto</t>
  </si>
  <si>
    <t>Mountain Village</t>
  </si>
  <si>
    <t>Nikolai</t>
  </si>
  <si>
    <t>Nulato</t>
  </si>
  <si>
    <t>Pilot Station</t>
  </si>
  <si>
    <t>Pitkas Point</t>
  </si>
  <si>
    <t>Rampart</t>
  </si>
  <si>
    <t>Ruby</t>
  </si>
  <si>
    <t>Russian Mission</t>
  </si>
  <si>
    <t>Shageluk</t>
  </si>
  <si>
    <t>Sleetmute</t>
  </si>
  <si>
    <t>St. Marys</t>
  </si>
  <si>
    <t>Stevens Village</t>
  </si>
  <si>
    <t>Stony River</t>
  </si>
  <si>
    <t>Takotna</t>
  </si>
  <si>
    <t>Tanana</t>
  </si>
  <si>
    <t>Tuluksak</t>
  </si>
  <si>
    <t>Tyonek</t>
  </si>
  <si>
    <t>Venetie</t>
  </si>
  <si>
    <t>24-TOT</t>
  </si>
  <si>
    <t>24-995</t>
  </si>
  <si>
    <t>24-991</t>
  </si>
  <si>
    <t>24-675</t>
  </si>
  <si>
    <t>24-677</t>
  </si>
  <si>
    <t>24-680</t>
  </si>
  <si>
    <t>24-685</t>
  </si>
  <si>
    <t>24-690</t>
  </si>
  <si>
    <t>24-695</t>
  </si>
  <si>
    <t>24-700</t>
  </si>
  <si>
    <t>24-505</t>
  </si>
  <si>
    <t>24-510</t>
  </si>
  <si>
    <t>24-515</t>
  </si>
  <si>
    <t>24-520</t>
  </si>
  <si>
    <t>24-525</t>
  </si>
  <si>
    <t>24-535</t>
  </si>
  <si>
    <t>24-530</t>
  </si>
  <si>
    <t>24-540</t>
  </si>
  <si>
    <t>24-545</t>
  </si>
  <si>
    <t>24-550</t>
  </si>
  <si>
    <t>24-555</t>
  </si>
  <si>
    <t>24-560</t>
  </si>
  <si>
    <t>24-565</t>
  </si>
  <si>
    <t>24-570</t>
  </si>
  <si>
    <t>24-575</t>
  </si>
  <si>
    <t>24-580</t>
  </si>
  <si>
    <t>24-585</t>
  </si>
  <si>
    <t>24-590</t>
  </si>
  <si>
    <t>24-595</t>
  </si>
  <si>
    <t>24-600</t>
  </si>
  <si>
    <t>24-605</t>
  </si>
  <si>
    <t>24-610</t>
  </si>
  <si>
    <t>24-615</t>
  </si>
  <si>
    <t>24-620</t>
  </si>
  <si>
    <t>24-625</t>
  </si>
  <si>
    <t>24-630</t>
  </si>
  <si>
    <t>24-635</t>
  </si>
  <si>
    <t>24-640</t>
  </si>
  <si>
    <t>24-645</t>
  </si>
  <si>
    <t>24-650</t>
  </si>
  <si>
    <t>24-655</t>
  </si>
  <si>
    <t>25-660</t>
  </si>
  <si>
    <t>24-665</t>
  </si>
  <si>
    <t>24-670</t>
  </si>
  <si>
    <t>Akiachak</t>
  </si>
  <si>
    <t>Akiak</t>
  </si>
  <si>
    <t>Atmautluak</t>
  </si>
  <si>
    <t>Bethel 1</t>
  </si>
  <si>
    <t>Bethel 2</t>
  </si>
  <si>
    <t>Bethel 3</t>
  </si>
  <si>
    <t>Chefornak</t>
  </si>
  <si>
    <t>Eek</t>
  </si>
  <si>
    <t>Goodnews Bay</t>
  </si>
  <si>
    <t>Kasigluk</t>
  </si>
  <si>
    <t>Kipnuk</t>
  </si>
  <si>
    <t>Kongiganak</t>
  </si>
  <si>
    <t>Kwethluk</t>
  </si>
  <si>
    <t>Kwigillingok</t>
  </si>
  <si>
    <t>Mekoryuk</t>
  </si>
  <si>
    <t>Napakiak</t>
  </si>
  <si>
    <t>Napaskiak</t>
  </si>
  <si>
    <t>Newtok</t>
  </si>
  <si>
    <t>Nightmute</t>
  </si>
  <si>
    <t>Nunapitchuk</t>
  </si>
  <si>
    <t>Quinhagak</t>
  </si>
  <si>
    <t>Tooksook Bay</t>
  </si>
  <si>
    <t>Tuntutuliak</t>
  </si>
  <si>
    <t>Tununak</t>
  </si>
  <si>
    <t>25-TOT</t>
  </si>
  <si>
    <t>25-995</t>
  </si>
  <si>
    <t>25-991</t>
  </si>
  <si>
    <t>25-310</t>
  </si>
  <si>
    <t>25-315</t>
  </si>
  <si>
    <t>25-320</t>
  </si>
  <si>
    <t>25-325</t>
  </si>
  <si>
    <t>25-330</t>
  </si>
  <si>
    <t>25-335</t>
  </si>
  <si>
    <t>25-340</t>
  </si>
  <si>
    <t>25-225</t>
  </si>
  <si>
    <t>25-230</t>
  </si>
  <si>
    <t>25-235</t>
  </si>
  <si>
    <t>25-240</t>
  </si>
  <si>
    <t>25-245</t>
  </si>
  <si>
    <t>25-250</t>
  </si>
  <si>
    <t>25-255</t>
  </si>
  <si>
    <t>25-260</t>
  </si>
  <si>
    <t>25-265</t>
  </si>
  <si>
    <t>25-270</t>
  </si>
  <si>
    <t>25-275</t>
  </si>
  <si>
    <t>25-280</t>
  </si>
  <si>
    <t>25-285</t>
  </si>
  <si>
    <t>25-290</t>
  </si>
  <si>
    <t>25-295</t>
  </si>
  <si>
    <t>25-300</t>
  </si>
  <si>
    <t>25-305</t>
  </si>
  <si>
    <t>Adak</t>
  </si>
  <si>
    <t>Akutan</t>
  </si>
  <si>
    <t>Aleknagik</t>
  </si>
  <si>
    <t>Atka</t>
  </si>
  <si>
    <t>Clarks Point</t>
  </si>
  <si>
    <t>Cold Bay</t>
  </si>
  <si>
    <t>Dillingham</t>
  </si>
  <si>
    <t>Egegik-Pilot Point</t>
  </si>
  <si>
    <t>Ekwok</t>
  </si>
  <si>
    <t>Ilianma-Newhalen</t>
  </si>
  <si>
    <t>King Cove</t>
  </si>
  <si>
    <t>King Salmon</t>
  </si>
  <si>
    <t>Kokhnok-Igiugig</t>
  </si>
  <si>
    <t>Koliganek</t>
  </si>
  <si>
    <t>Levelock</t>
  </si>
  <si>
    <t>Manokotak</t>
  </si>
  <si>
    <t>Naknek</t>
  </si>
  <si>
    <t>New Stuyahook</t>
  </si>
  <si>
    <t>Nikolski</t>
  </si>
  <si>
    <t>Nondalton</t>
  </si>
  <si>
    <t>Pedro Bay</t>
  </si>
  <si>
    <t>Port Heiden</t>
  </si>
  <si>
    <t>Sand Point</t>
  </si>
  <si>
    <t>South Naknek</t>
  </si>
  <si>
    <t>St George Island</t>
  </si>
  <si>
    <t>St Paul Island</t>
  </si>
  <si>
    <t>Togiak</t>
  </si>
  <si>
    <t>Unalaska</t>
  </si>
  <si>
    <t>26-TOT</t>
  </si>
  <si>
    <t>26-995</t>
  </si>
  <si>
    <t>26-991</t>
  </si>
  <si>
    <t>26-890</t>
  </si>
  <si>
    <t>26-895</t>
  </si>
  <si>
    <t>26-900</t>
  </si>
  <si>
    <t>26-905</t>
  </si>
  <si>
    <t>26-910</t>
  </si>
  <si>
    <t>26-915</t>
  </si>
  <si>
    <t>26-920</t>
  </si>
  <si>
    <t>26-925</t>
  </si>
  <si>
    <t>26-930</t>
  </si>
  <si>
    <t>26-935</t>
  </si>
  <si>
    <t>26-940</t>
  </si>
  <si>
    <t>26-805</t>
  </si>
  <si>
    <t>26-810</t>
  </si>
  <si>
    <t>26-815</t>
  </si>
  <si>
    <t>26-820</t>
  </si>
  <si>
    <t>26-825</t>
  </si>
  <si>
    <t>26-830</t>
  </si>
  <si>
    <t>26-835</t>
  </si>
  <si>
    <t>26-840</t>
  </si>
  <si>
    <t>26-845</t>
  </si>
  <si>
    <t>26-850</t>
  </si>
  <si>
    <t>26-855</t>
  </si>
  <si>
    <t>26-860</t>
  </si>
  <si>
    <t>26-865</t>
  </si>
  <si>
    <t>26-870</t>
  </si>
  <si>
    <t>26-875</t>
  </si>
  <si>
    <t>26-880</t>
  </si>
  <si>
    <t>26-885</t>
  </si>
  <si>
    <t>Akhoik</t>
  </si>
  <si>
    <t>Cape Chiniak</t>
  </si>
  <si>
    <t>Chigniks</t>
  </si>
  <si>
    <t>Flats</t>
  </si>
  <si>
    <t>Ivanof-Perryville</t>
  </si>
  <si>
    <t>Karluk</t>
  </si>
  <si>
    <t>Kodiak 1</t>
  </si>
  <si>
    <t>Kodiak 2</t>
  </si>
  <si>
    <t>Kodiak 3</t>
  </si>
  <si>
    <t>Larsen Bay</t>
  </si>
  <si>
    <t>Mission Road</t>
  </si>
  <si>
    <t>Old Harbor</t>
  </si>
  <si>
    <t>Ouzinkie</t>
  </si>
  <si>
    <t>Port Lions</t>
  </si>
  <si>
    <t>27-TOT</t>
  </si>
  <si>
    <t>27-995</t>
  </si>
  <si>
    <t>27-991</t>
  </si>
  <si>
    <t>27-003</t>
  </si>
  <si>
    <t>27-005</t>
  </si>
  <si>
    <t>27-007</t>
  </si>
  <si>
    <t>27-009</t>
  </si>
  <si>
    <t>27-011</t>
  </si>
  <si>
    <t>27-013</t>
  </si>
  <si>
    <t>27-015</t>
  </si>
  <si>
    <t>27-017</t>
  </si>
  <si>
    <t>27-019</t>
  </si>
  <si>
    <t>27-021</t>
  </si>
  <si>
    <t>27-023</t>
  </si>
  <si>
    <t>27-025</t>
  </si>
  <si>
    <t>27-027</t>
  </si>
  <si>
    <t>27-029</t>
  </si>
  <si>
    <t>TOT-ED</t>
  </si>
  <si>
    <t>TOT-ABS</t>
  </si>
  <si>
    <t>TOT-QUE</t>
  </si>
  <si>
    <t>ED Total</t>
  </si>
  <si>
    <t>TOT-TOT</t>
  </si>
  <si>
    <t>ABS Total</t>
  </si>
  <si>
    <t>QUE Total</t>
  </si>
  <si>
    <t>Total Total</t>
  </si>
  <si>
    <t>88 2017 Muni</t>
  </si>
  <si>
    <t>Ketchikan</t>
  </si>
  <si>
    <t>Prince of Wales-Hyder</t>
  </si>
  <si>
    <t>Petersburg</t>
  </si>
  <si>
    <t>Wrangell</t>
  </si>
  <si>
    <t>Hoonah-Angoon</t>
  </si>
  <si>
    <t>Haines</t>
  </si>
  <si>
    <t>Sitka</t>
  </si>
  <si>
    <t>Juneau</t>
  </si>
  <si>
    <t>Kenai</t>
  </si>
  <si>
    <t>VC</t>
  </si>
  <si>
    <t>Anchorage</t>
  </si>
  <si>
    <t>Mat-Su</t>
  </si>
  <si>
    <t>MS</t>
  </si>
  <si>
    <t>Denali</t>
  </si>
  <si>
    <t>SE Fairbanks</t>
  </si>
  <si>
    <t>YK</t>
  </si>
  <si>
    <t>Fairbanks</t>
  </si>
  <si>
    <t>NW Arctic</t>
  </si>
  <si>
    <t>North Slope</t>
  </si>
  <si>
    <t>Wade-Hampton</t>
  </si>
  <si>
    <t>Nome</t>
  </si>
  <si>
    <t>Bethel</t>
  </si>
  <si>
    <t>Aleutians West</t>
  </si>
  <si>
    <t>Aleutians East</t>
  </si>
  <si>
    <t>Lake and Peninsula</t>
  </si>
  <si>
    <t>Bristol Bay</t>
  </si>
  <si>
    <t>Kodiak</t>
  </si>
  <si>
    <t>Total Votes</t>
  </si>
  <si>
    <t>PCT Bush</t>
  </si>
  <si>
    <t>PCT Dukakis</t>
  </si>
  <si>
    <t>PCT Fulani</t>
  </si>
  <si>
    <t>PCT LaRouche</t>
  </si>
  <si>
    <t>PCT Paul</t>
  </si>
  <si>
    <t>PCT Write-In</t>
  </si>
  <si>
    <t>88 Wincode</t>
  </si>
  <si>
    <t>ED Total Votes</t>
  </si>
  <si>
    <t>PCT Larouche</t>
  </si>
  <si>
    <t>PCT WI</t>
  </si>
  <si>
    <t>ABS Total Votes</t>
  </si>
  <si>
    <t>QUE Total Votes</t>
  </si>
  <si>
    <t>TOT Total Votes</t>
  </si>
  <si>
    <t>TOT Wincode</t>
  </si>
  <si>
    <t>ED/GEOID</t>
  </si>
  <si>
    <t>NAME</t>
  </si>
  <si>
    <t>Short Muni Name</t>
  </si>
  <si>
    <t>2017 Muni</t>
  </si>
  <si>
    <t>County Sub</t>
  </si>
  <si>
    <t>FRACTION</t>
  </si>
  <si>
    <t>02013</t>
  </si>
  <si>
    <t>Total ED Votes</t>
  </si>
  <si>
    <t>PCT Type</t>
  </si>
  <si>
    <t>Total ABS Vote</t>
  </si>
  <si>
    <t>Total QUE Votes</t>
  </si>
  <si>
    <t>Total Total Votes</t>
  </si>
  <si>
    <t>02016</t>
  </si>
  <si>
    <t>02020</t>
  </si>
  <si>
    <t>02050</t>
  </si>
  <si>
    <t>02060</t>
  </si>
  <si>
    <t>02068</t>
  </si>
  <si>
    <t>02070</t>
  </si>
  <si>
    <t>02090</t>
  </si>
  <si>
    <t>Fairbanks North Star</t>
  </si>
  <si>
    <t>02100</t>
  </si>
  <si>
    <t>02105</t>
  </si>
  <si>
    <t>02110</t>
  </si>
  <si>
    <t>02122</t>
  </si>
  <si>
    <t>Kenai Peninsula</t>
  </si>
  <si>
    <t>02130</t>
  </si>
  <si>
    <t>Ketchikan Gateway</t>
  </si>
  <si>
    <t>02150</t>
  </si>
  <si>
    <t>Kodiak Island</t>
  </si>
  <si>
    <t>02164</t>
  </si>
  <si>
    <t>02170</t>
  </si>
  <si>
    <t>Matanuska-Susitna</t>
  </si>
  <si>
    <t>02180</t>
  </si>
  <si>
    <t>02185</t>
  </si>
  <si>
    <t>02188</t>
  </si>
  <si>
    <t>Northwest Arctic</t>
  </si>
  <si>
    <t>02195</t>
  </si>
  <si>
    <t>02198</t>
  </si>
  <si>
    <t>02220</t>
  </si>
  <si>
    <t>02230</t>
  </si>
  <si>
    <t>02240</t>
  </si>
  <si>
    <t>Southeast Fairbanks</t>
  </si>
  <si>
    <t>02261</t>
  </si>
  <si>
    <t>Valdez-Cordova</t>
  </si>
  <si>
    <t>02270</t>
  </si>
  <si>
    <t>Wade Hampton</t>
  </si>
  <si>
    <t>02275</t>
  </si>
  <si>
    <t>02282</t>
  </si>
  <si>
    <t>02290</t>
  </si>
  <si>
    <t>Yukon-Koyukuk</t>
  </si>
  <si>
    <t>TOTAL/GEOID</t>
  </si>
  <si>
    <t>SL Total Votes</t>
  </si>
  <si>
    <t>Weighted/GEOID</t>
  </si>
  <si>
    <t>WT Total Votes</t>
  </si>
  <si>
    <t>Total QUE Vote</t>
  </si>
  <si>
    <t>88 WT Wincode</t>
  </si>
  <si>
    <t>88 SL Wincode</t>
  </si>
  <si>
    <t>88 ED Wincode</t>
  </si>
  <si>
    <t>88 Winner</t>
  </si>
  <si>
    <t>CE</t>
  </si>
  <si>
    <t>No Votes</t>
  </si>
  <si>
    <t>Tie</t>
  </si>
  <si>
    <t>Total Precincts</t>
  </si>
  <si>
    <t>Total-Total</t>
  </si>
  <si>
    <t>Bush</t>
  </si>
  <si>
    <t>Dukakis</t>
  </si>
  <si>
    <t>Fulani</t>
  </si>
  <si>
    <t>LaRouche</t>
  </si>
  <si>
    <t>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</si>
</sst>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0" fillId="0" borderId="0" xfId="0" quotePrefix="1"/>
    <xf numFmtId="0" fontId="2" fillId="0" borderId="0" xfId="0" quotePrefix="1" applyFont="1" applyFill="1" applyBorder="1" applyAlignment="1">
      <alignment horizontal="left" vertical="top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5305-D243-4C6E-B743-B7871A4BBA08}">
  <dimension ref="A1:W524"/>
  <sheetViews>
    <sheetView topLeftCell="A490" workbookViewId="0">
      <selection activeCell="A520" sqref="A520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983</v>
      </c>
      <c r="F1" t="s">
        <v>41</v>
      </c>
      <c r="G1" t="s">
        <v>42</v>
      </c>
      <c r="H1" t="s">
        <v>43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1011</v>
      </c>
      <c r="P1" t="s">
        <v>1012</v>
      </c>
      <c r="Q1" t="s">
        <v>1013</v>
      </c>
      <c r="R1" t="s">
        <v>1014</v>
      </c>
      <c r="S1" t="s">
        <v>1015</v>
      </c>
      <c r="T1" t="s">
        <v>1016</v>
      </c>
      <c r="U1" t="s">
        <v>1017</v>
      </c>
      <c r="V1" t="s">
        <v>1018</v>
      </c>
      <c r="W1" t="s">
        <v>1084</v>
      </c>
    </row>
    <row r="2" spans="1:23" x14ac:dyDescent="0.3">
      <c r="A2" t="s">
        <v>10</v>
      </c>
      <c r="B2" t="s">
        <v>24</v>
      </c>
      <c r="C2">
        <v>1</v>
      </c>
      <c r="D2" t="s">
        <v>44</v>
      </c>
      <c r="E2" t="s">
        <v>984</v>
      </c>
      <c r="F2">
        <v>54.05</v>
      </c>
      <c r="G2">
        <v>444</v>
      </c>
      <c r="H2">
        <v>240</v>
      </c>
      <c r="I2">
        <v>145</v>
      </c>
      <c r="J2">
        <v>85</v>
      </c>
      <c r="K2">
        <v>1</v>
      </c>
      <c r="L2">
        <v>1</v>
      </c>
      <c r="M2">
        <v>4</v>
      </c>
      <c r="N2">
        <v>4</v>
      </c>
      <c r="O2">
        <f>SUM(I2:N2)</f>
        <v>240</v>
      </c>
      <c r="P2">
        <f t="shared" ref="P2:U2" si="0">I2/$O2</f>
        <v>0.60416666666666663</v>
      </c>
      <c r="Q2">
        <f t="shared" si="0"/>
        <v>0.35416666666666669</v>
      </c>
      <c r="R2">
        <f t="shared" si="0"/>
        <v>4.1666666666666666E-3</v>
      </c>
      <c r="S2">
        <f t="shared" si="0"/>
        <v>4.1666666666666666E-3</v>
      </c>
      <c r="T2">
        <f t="shared" si="0"/>
        <v>1.6666666666666666E-2</v>
      </c>
      <c r="U2">
        <f t="shared" si="0"/>
        <v>1.6666666666666666E-2</v>
      </c>
      <c r="V2">
        <f>IF(O2=0,10,IF(MAX(I2:N2)=LARGE(I2:N2,2),9,IF(I2=MAX(I2:N2),P2,IF(K2=MAX(I2:N2),R2+1,IF(J2=MAX(I2:N2),Q2+2,IF(M2=MAX(I2:N2),T2+3,IF(L2=MAX(I2:N2),S2+4,-1)))))))</f>
        <v>0.60416666666666663</v>
      </c>
      <c r="W2" t="str">
        <f>IF(O2=0,"No Votes",IF(MAX(I2:N2)=LARGE(I2:N2,2),"Tie",IF(I2=MAX(I2:N2),"Bush",IF(K2=MAX(I2:N2),"Fulani",IF(J2=MAX(I2:N2),"Dukakis",IF(M2=MAX(I2:N2),"Paul",IF(L2=MAX(I2:N2),"LaRouche",-1)))))))</f>
        <v>Bush</v>
      </c>
    </row>
    <row r="3" spans="1:23" x14ac:dyDescent="0.3">
      <c r="A3" t="s">
        <v>11</v>
      </c>
      <c r="B3" t="s">
        <v>25</v>
      </c>
      <c r="C3">
        <v>1</v>
      </c>
      <c r="D3" t="s">
        <v>44</v>
      </c>
      <c r="E3" t="s">
        <v>985</v>
      </c>
      <c r="F3">
        <v>54.21</v>
      </c>
      <c r="G3">
        <v>83</v>
      </c>
      <c r="H3">
        <v>45</v>
      </c>
      <c r="I3">
        <v>32</v>
      </c>
      <c r="J3">
        <v>11</v>
      </c>
      <c r="K3">
        <v>0</v>
      </c>
      <c r="L3">
        <v>0</v>
      </c>
      <c r="M3">
        <v>1</v>
      </c>
      <c r="N3">
        <v>0</v>
      </c>
      <c r="O3">
        <f t="shared" ref="O3:O66" si="1">SUM(I3:N3)</f>
        <v>44</v>
      </c>
      <c r="P3">
        <f t="shared" ref="P3:P66" si="2">I3/$O3</f>
        <v>0.72727272727272729</v>
      </c>
      <c r="Q3">
        <f t="shared" ref="Q3:Q66" si="3">J3/$O3</f>
        <v>0.25</v>
      </c>
      <c r="R3">
        <f t="shared" ref="R3:R66" si="4">K3/$O3</f>
        <v>0</v>
      </c>
      <c r="S3">
        <f t="shared" ref="S3:S66" si="5">L3/$O3</f>
        <v>0</v>
      </c>
      <c r="T3">
        <f t="shared" ref="T3:T66" si="6">M3/$O3</f>
        <v>2.2727272727272728E-2</v>
      </c>
      <c r="U3">
        <f t="shared" ref="U3:U66" si="7">N3/$O3</f>
        <v>0</v>
      </c>
      <c r="V3">
        <f t="shared" ref="V3:V66" si="8">IF(O3=0,10,IF(MAX(I3:N3)=LARGE(I3:N3,2),9,IF(I3=MAX(I3:N3),P3,IF(K3=MAX(I3:N3),R3+1,IF(J3=MAX(I3:N3),Q3+2,IF(M3=MAX(I3:N3),T3+3,IF(L3=MAX(I3:N3),S3+4,-1)))))))</f>
        <v>0.72727272727272729</v>
      </c>
      <c r="W3" t="str">
        <f t="shared" ref="W3:W66" si="9">IF(O3=0,"No Votes",IF(MAX(I3:N3)=LARGE(I3:N3,2),"Tie",IF(I3=MAX(I3:N3),"Bush",IF(K3=MAX(I3:N3),"Fulani",IF(J3=MAX(I3:N3),"Dukakis",IF(M3=MAX(I3:N3),"Paul",IF(L3=MAX(I3:N3),"LaRouche",-1)))))))</f>
        <v>Bush</v>
      </c>
    </row>
    <row r="4" spans="1:23" x14ac:dyDescent="0.3">
      <c r="A4" t="s">
        <v>12</v>
      </c>
      <c r="B4" t="s">
        <v>26</v>
      </c>
      <c r="C4">
        <v>1</v>
      </c>
      <c r="D4" t="s">
        <v>44</v>
      </c>
      <c r="E4" t="s">
        <v>984</v>
      </c>
      <c r="F4">
        <v>52.61</v>
      </c>
      <c r="G4">
        <v>401</v>
      </c>
      <c r="H4">
        <v>211</v>
      </c>
      <c r="I4">
        <v>83</v>
      </c>
      <c r="J4">
        <v>113</v>
      </c>
      <c r="K4">
        <v>0</v>
      </c>
      <c r="L4">
        <v>2</v>
      </c>
      <c r="M4">
        <v>3</v>
      </c>
      <c r="N4">
        <v>4</v>
      </c>
      <c r="O4">
        <f t="shared" si="1"/>
        <v>205</v>
      </c>
      <c r="P4">
        <f t="shared" si="2"/>
        <v>0.40487804878048783</v>
      </c>
      <c r="Q4">
        <f t="shared" si="3"/>
        <v>0.551219512195122</v>
      </c>
      <c r="R4">
        <f t="shared" si="4"/>
        <v>0</v>
      </c>
      <c r="S4">
        <f t="shared" si="5"/>
        <v>9.7560975609756097E-3</v>
      </c>
      <c r="T4">
        <f t="shared" si="6"/>
        <v>1.4634146341463415E-2</v>
      </c>
      <c r="U4">
        <f t="shared" si="7"/>
        <v>1.9512195121951219E-2</v>
      </c>
      <c r="V4">
        <f t="shared" si="8"/>
        <v>2.551219512195122</v>
      </c>
      <c r="W4" t="str">
        <f t="shared" si="9"/>
        <v>Dukakis</v>
      </c>
    </row>
    <row r="5" spans="1:23" x14ac:dyDescent="0.3">
      <c r="A5" t="s">
        <v>13</v>
      </c>
      <c r="B5" t="s">
        <v>27</v>
      </c>
      <c r="C5">
        <v>1</v>
      </c>
      <c r="D5" t="s">
        <v>44</v>
      </c>
      <c r="E5" t="s">
        <v>984</v>
      </c>
      <c r="F5">
        <v>53.67</v>
      </c>
      <c r="G5">
        <v>829</v>
      </c>
      <c r="H5">
        <v>445</v>
      </c>
      <c r="I5">
        <v>197</v>
      </c>
      <c r="J5">
        <v>220</v>
      </c>
      <c r="K5">
        <v>2</v>
      </c>
      <c r="L5">
        <v>4</v>
      </c>
      <c r="M5">
        <v>11</v>
      </c>
      <c r="N5">
        <v>3</v>
      </c>
      <c r="O5">
        <f t="shared" si="1"/>
        <v>437</v>
      </c>
      <c r="P5">
        <f t="shared" si="2"/>
        <v>0.45080091533180777</v>
      </c>
      <c r="Q5">
        <f t="shared" si="3"/>
        <v>0.50343249427917625</v>
      </c>
      <c r="R5">
        <f t="shared" si="4"/>
        <v>4.5766590389016018E-3</v>
      </c>
      <c r="S5">
        <f t="shared" si="5"/>
        <v>9.1533180778032037E-3</v>
      </c>
      <c r="T5">
        <f t="shared" si="6"/>
        <v>2.5171624713958809E-2</v>
      </c>
      <c r="U5">
        <f t="shared" si="7"/>
        <v>6.8649885583524023E-3</v>
      </c>
      <c r="V5">
        <f t="shared" si="8"/>
        <v>2.5034324942791764</v>
      </c>
      <c r="W5" t="str">
        <f t="shared" si="9"/>
        <v>Dukakis</v>
      </c>
    </row>
    <row r="6" spans="1:23" x14ac:dyDescent="0.3">
      <c r="A6" t="s">
        <v>14</v>
      </c>
      <c r="B6" t="s">
        <v>28</v>
      </c>
      <c r="C6">
        <v>1</v>
      </c>
      <c r="D6" t="s">
        <v>44</v>
      </c>
      <c r="E6" t="s">
        <v>984</v>
      </c>
      <c r="F6">
        <v>52.74</v>
      </c>
      <c r="G6">
        <v>474</v>
      </c>
      <c r="H6">
        <v>250</v>
      </c>
      <c r="I6">
        <v>113</v>
      </c>
      <c r="J6">
        <v>122</v>
      </c>
      <c r="K6">
        <v>1</v>
      </c>
      <c r="L6">
        <v>2</v>
      </c>
      <c r="M6">
        <v>6</v>
      </c>
      <c r="N6">
        <v>1</v>
      </c>
      <c r="O6">
        <f t="shared" si="1"/>
        <v>245</v>
      </c>
      <c r="P6">
        <f t="shared" si="2"/>
        <v>0.46122448979591835</v>
      </c>
      <c r="Q6">
        <f t="shared" si="3"/>
        <v>0.49795918367346936</v>
      </c>
      <c r="R6">
        <f t="shared" si="4"/>
        <v>4.0816326530612249E-3</v>
      </c>
      <c r="S6">
        <f t="shared" si="5"/>
        <v>8.1632653061224497E-3</v>
      </c>
      <c r="T6">
        <f t="shared" si="6"/>
        <v>2.4489795918367346E-2</v>
      </c>
      <c r="U6">
        <f t="shared" si="7"/>
        <v>4.0816326530612249E-3</v>
      </c>
      <c r="V6">
        <f t="shared" si="8"/>
        <v>2.4979591836734691</v>
      </c>
      <c r="W6" t="str">
        <f t="shared" si="9"/>
        <v>Dukakis</v>
      </c>
    </row>
    <row r="7" spans="1:23" x14ac:dyDescent="0.3">
      <c r="A7" t="s">
        <v>15</v>
      </c>
      <c r="B7" t="s">
        <v>29</v>
      </c>
      <c r="C7">
        <v>1</v>
      </c>
      <c r="D7" t="s">
        <v>44</v>
      </c>
      <c r="E7" t="s">
        <v>984</v>
      </c>
      <c r="F7">
        <v>55.98</v>
      </c>
      <c r="G7">
        <v>334</v>
      </c>
      <c r="H7">
        <v>187</v>
      </c>
      <c r="I7">
        <v>88</v>
      </c>
      <c r="J7">
        <v>88</v>
      </c>
      <c r="K7">
        <v>1</v>
      </c>
      <c r="L7">
        <v>3</v>
      </c>
      <c r="M7">
        <v>4</v>
      </c>
      <c r="N7">
        <v>0</v>
      </c>
      <c r="O7">
        <f t="shared" si="1"/>
        <v>184</v>
      </c>
      <c r="P7">
        <f t="shared" si="2"/>
        <v>0.47826086956521741</v>
      </c>
      <c r="Q7">
        <f t="shared" si="3"/>
        <v>0.47826086956521741</v>
      </c>
      <c r="R7">
        <f t="shared" si="4"/>
        <v>5.434782608695652E-3</v>
      </c>
      <c r="S7">
        <f t="shared" si="5"/>
        <v>1.6304347826086956E-2</v>
      </c>
      <c r="T7">
        <f t="shared" si="6"/>
        <v>2.1739130434782608E-2</v>
      </c>
      <c r="U7">
        <f t="shared" si="7"/>
        <v>0</v>
      </c>
      <c r="V7">
        <f t="shared" si="8"/>
        <v>9</v>
      </c>
      <c r="W7" t="str">
        <f t="shared" si="9"/>
        <v>Tie</v>
      </c>
    </row>
    <row r="8" spans="1:23" x14ac:dyDescent="0.3">
      <c r="A8" t="s">
        <v>16</v>
      </c>
      <c r="B8" t="s">
        <v>30</v>
      </c>
      <c r="C8">
        <v>1</v>
      </c>
      <c r="D8" t="s">
        <v>44</v>
      </c>
      <c r="E8" t="s">
        <v>984</v>
      </c>
      <c r="F8">
        <v>52.12</v>
      </c>
      <c r="G8">
        <v>447</v>
      </c>
      <c r="H8">
        <v>233</v>
      </c>
      <c r="I8">
        <v>138</v>
      </c>
      <c r="J8">
        <v>83</v>
      </c>
      <c r="K8">
        <v>2</v>
      </c>
      <c r="L8">
        <v>1</v>
      </c>
      <c r="M8">
        <v>4</v>
      </c>
      <c r="N8">
        <v>0</v>
      </c>
      <c r="O8">
        <f t="shared" si="1"/>
        <v>228</v>
      </c>
      <c r="P8">
        <f t="shared" si="2"/>
        <v>0.60526315789473684</v>
      </c>
      <c r="Q8">
        <f t="shared" si="3"/>
        <v>0.36403508771929827</v>
      </c>
      <c r="R8">
        <f t="shared" si="4"/>
        <v>8.771929824561403E-3</v>
      </c>
      <c r="S8">
        <f t="shared" si="5"/>
        <v>4.3859649122807015E-3</v>
      </c>
      <c r="T8">
        <f t="shared" si="6"/>
        <v>1.7543859649122806E-2</v>
      </c>
      <c r="U8">
        <f t="shared" si="7"/>
        <v>0</v>
      </c>
      <c r="V8">
        <f t="shared" si="8"/>
        <v>0.60526315789473684</v>
      </c>
      <c r="W8" t="str">
        <f t="shared" si="9"/>
        <v>Bush</v>
      </c>
    </row>
    <row r="9" spans="1:23" x14ac:dyDescent="0.3">
      <c r="A9" t="s">
        <v>17</v>
      </c>
      <c r="B9" t="s">
        <v>31</v>
      </c>
      <c r="C9">
        <v>1</v>
      </c>
      <c r="D9" t="s">
        <v>44</v>
      </c>
      <c r="E9" t="s">
        <v>984</v>
      </c>
      <c r="F9">
        <v>63.18</v>
      </c>
      <c r="G9">
        <v>508</v>
      </c>
      <c r="H9">
        <v>321</v>
      </c>
      <c r="I9">
        <v>188</v>
      </c>
      <c r="J9">
        <v>115</v>
      </c>
      <c r="K9">
        <v>3</v>
      </c>
      <c r="L9">
        <v>2</v>
      </c>
      <c r="M9">
        <v>4</v>
      </c>
      <c r="N9">
        <v>0</v>
      </c>
      <c r="O9">
        <f t="shared" si="1"/>
        <v>312</v>
      </c>
      <c r="P9">
        <f t="shared" si="2"/>
        <v>0.60256410256410253</v>
      </c>
      <c r="Q9">
        <f t="shared" si="3"/>
        <v>0.36858974358974361</v>
      </c>
      <c r="R9">
        <f t="shared" si="4"/>
        <v>9.6153846153846159E-3</v>
      </c>
      <c r="S9">
        <f t="shared" si="5"/>
        <v>6.41025641025641E-3</v>
      </c>
      <c r="T9">
        <f t="shared" si="6"/>
        <v>1.282051282051282E-2</v>
      </c>
      <c r="U9">
        <f t="shared" si="7"/>
        <v>0</v>
      </c>
      <c r="V9">
        <f t="shared" si="8"/>
        <v>0.60256410256410253</v>
      </c>
      <c r="W9" t="str">
        <f t="shared" si="9"/>
        <v>Bush</v>
      </c>
    </row>
    <row r="10" spans="1:23" x14ac:dyDescent="0.3">
      <c r="A10" t="s">
        <v>18</v>
      </c>
      <c r="B10" t="s">
        <v>32</v>
      </c>
      <c r="C10">
        <v>1</v>
      </c>
      <c r="D10" t="s">
        <v>44</v>
      </c>
      <c r="E10" t="s">
        <v>984</v>
      </c>
      <c r="F10">
        <v>53.43</v>
      </c>
      <c r="G10">
        <v>698</v>
      </c>
      <c r="H10">
        <v>373</v>
      </c>
      <c r="I10">
        <v>228</v>
      </c>
      <c r="J10">
        <v>128</v>
      </c>
      <c r="K10">
        <v>1</v>
      </c>
      <c r="L10">
        <v>0</v>
      </c>
      <c r="M10">
        <v>6</v>
      </c>
      <c r="N10">
        <v>2</v>
      </c>
      <c r="O10">
        <f t="shared" si="1"/>
        <v>365</v>
      </c>
      <c r="P10">
        <f t="shared" si="2"/>
        <v>0.62465753424657533</v>
      </c>
      <c r="Q10">
        <f t="shared" si="3"/>
        <v>0.35068493150684932</v>
      </c>
      <c r="R10">
        <f t="shared" si="4"/>
        <v>2.7397260273972603E-3</v>
      </c>
      <c r="S10">
        <f t="shared" si="5"/>
        <v>0</v>
      </c>
      <c r="T10">
        <f t="shared" si="6"/>
        <v>1.643835616438356E-2</v>
      </c>
      <c r="U10">
        <f t="shared" si="7"/>
        <v>5.4794520547945206E-3</v>
      </c>
      <c r="V10">
        <f t="shared" si="8"/>
        <v>0.62465753424657533</v>
      </c>
      <c r="W10" t="str">
        <f t="shared" si="9"/>
        <v>Bush</v>
      </c>
    </row>
    <row r="11" spans="1:23" x14ac:dyDescent="0.3">
      <c r="A11" t="s">
        <v>19</v>
      </c>
      <c r="B11" t="s">
        <v>33</v>
      </c>
      <c r="C11">
        <v>1</v>
      </c>
      <c r="D11" t="s">
        <v>44</v>
      </c>
      <c r="E11" t="s">
        <v>984</v>
      </c>
      <c r="F11">
        <v>61.66</v>
      </c>
      <c r="G11">
        <v>1106</v>
      </c>
      <c r="H11">
        <v>682</v>
      </c>
      <c r="I11">
        <v>407</v>
      </c>
      <c r="J11">
        <v>239</v>
      </c>
      <c r="K11">
        <v>3</v>
      </c>
      <c r="L11">
        <v>2</v>
      </c>
      <c r="M11">
        <v>14</v>
      </c>
      <c r="N11">
        <v>2</v>
      </c>
      <c r="O11">
        <f t="shared" si="1"/>
        <v>667</v>
      </c>
      <c r="P11">
        <f t="shared" si="2"/>
        <v>0.61019490254872566</v>
      </c>
      <c r="Q11">
        <f t="shared" si="3"/>
        <v>0.35832083958020988</v>
      </c>
      <c r="R11">
        <f t="shared" si="4"/>
        <v>4.4977511244377807E-3</v>
      </c>
      <c r="S11">
        <f t="shared" si="5"/>
        <v>2.9985007496251873E-3</v>
      </c>
      <c r="T11">
        <f t="shared" si="6"/>
        <v>2.0989505247376312E-2</v>
      </c>
      <c r="U11">
        <f t="shared" si="7"/>
        <v>2.9985007496251873E-3</v>
      </c>
      <c r="V11">
        <f t="shared" si="8"/>
        <v>0.61019490254872566</v>
      </c>
      <c r="W11" t="str">
        <f t="shared" si="9"/>
        <v>Bush</v>
      </c>
    </row>
    <row r="12" spans="1:23" x14ac:dyDescent="0.3">
      <c r="A12" t="s">
        <v>20</v>
      </c>
      <c r="B12" t="s">
        <v>34</v>
      </c>
      <c r="C12">
        <v>1</v>
      </c>
      <c r="D12" t="s">
        <v>44</v>
      </c>
      <c r="E12" t="s">
        <v>986</v>
      </c>
      <c r="F12">
        <v>41.46</v>
      </c>
      <c r="G12">
        <v>41</v>
      </c>
      <c r="H12">
        <v>17</v>
      </c>
      <c r="I12">
        <v>4</v>
      </c>
      <c r="J12">
        <v>13</v>
      </c>
      <c r="K12">
        <v>0</v>
      </c>
      <c r="L12">
        <v>0</v>
      </c>
      <c r="M12">
        <v>0</v>
      </c>
      <c r="N12">
        <v>0</v>
      </c>
      <c r="O12">
        <f t="shared" si="1"/>
        <v>17</v>
      </c>
      <c r="P12">
        <f t="shared" si="2"/>
        <v>0.23529411764705882</v>
      </c>
      <c r="Q12">
        <f t="shared" si="3"/>
        <v>0.76470588235294112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2.7647058823529411</v>
      </c>
      <c r="W12" t="str">
        <f t="shared" si="9"/>
        <v>Dukakis</v>
      </c>
    </row>
    <row r="13" spans="1:23" x14ac:dyDescent="0.3">
      <c r="A13" t="s">
        <v>21</v>
      </c>
      <c r="B13" t="s">
        <v>35</v>
      </c>
      <c r="C13">
        <v>1</v>
      </c>
      <c r="D13" t="s">
        <v>44</v>
      </c>
      <c r="E13" t="s">
        <v>985</v>
      </c>
      <c r="F13">
        <v>18.75</v>
      </c>
      <c r="G13">
        <v>96</v>
      </c>
      <c r="H13">
        <v>18</v>
      </c>
      <c r="I13">
        <v>5</v>
      </c>
      <c r="J13">
        <v>8</v>
      </c>
      <c r="K13">
        <v>0</v>
      </c>
      <c r="L13">
        <v>1</v>
      </c>
      <c r="M13">
        <v>4</v>
      </c>
      <c r="N13">
        <v>0</v>
      </c>
      <c r="O13">
        <f t="shared" si="1"/>
        <v>18</v>
      </c>
      <c r="P13">
        <f t="shared" si="2"/>
        <v>0.27777777777777779</v>
      </c>
      <c r="Q13">
        <f t="shared" si="3"/>
        <v>0.44444444444444442</v>
      </c>
      <c r="R13">
        <f t="shared" si="4"/>
        <v>0</v>
      </c>
      <c r="S13">
        <f t="shared" si="5"/>
        <v>5.5555555555555552E-2</v>
      </c>
      <c r="T13">
        <f t="shared" si="6"/>
        <v>0.22222222222222221</v>
      </c>
      <c r="U13">
        <f t="shared" si="7"/>
        <v>0</v>
      </c>
      <c r="V13">
        <f t="shared" si="8"/>
        <v>2.4444444444444446</v>
      </c>
      <c r="W13" t="str">
        <f t="shared" si="9"/>
        <v>Dukakis</v>
      </c>
    </row>
    <row r="14" spans="1:23" x14ac:dyDescent="0.3">
      <c r="A14" t="s">
        <v>22</v>
      </c>
      <c r="B14" t="s">
        <v>36</v>
      </c>
      <c r="C14">
        <v>1</v>
      </c>
      <c r="D14" t="s">
        <v>44</v>
      </c>
      <c r="E14" t="s">
        <v>984</v>
      </c>
      <c r="F14">
        <v>61.04</v>
      </c>
      <c r="G14">
        <v>403</v>
      </c>
      <c r="H14">
        <v>246</v>
      </c>
      <c r="I14">
        <v>129</v>
      </c>
      <c r="J14">
        <v>101</v>
      </c>
      <c r="K14">
        <v>0</v>
      </c>
      <c r="L14">
        <v>2</v>
      </c>
      <c r="M14">
        <v>8</v>
      </c>
      <c r="N14">
        <v>1</v>
      </c>
      <c r="O14">
        <f t="shared" si="1"/>
        <v>241</v>
      </c>
      <c r="P14">
        <f t="shared" si="2"/>
        <v>0.53526970954356845</v>
      </c>
      <c r="Q14">
        <f t="shared" si="3"/>
        <v>0.41908713692946059</v>
      </c>
      <c r="R14">
        <f t="shared" si="4"/>
        <v>0</v>
      </c>
      <c r="S14">
        <f t="shared" si="5"/>
        <v>8.2987551867219917E-3</v>
      </c>
      <c r="T14">
        <f t="shared" si="6"/>
        <v>3.3195020746887967E-2</v>
      </c>
      <c r="U14">
        <f t="shared" si="7"/>
        <v>4.1493775933609959E-3</v>
      </c>
      <c r="V14">
        <f t="shared" si="8"/>
        <v>0.53526970954356845</v>
      </c>
      <c r="W14" t="str">
        <f t="shared" si="9"/>
        <v>Bush</v>
      </c>
    </row>
    <row r="15" spans="1:23" x14ac:dyDescent="0.3">
      <c r="A15" t="s">
        <v>23</v>
      </c>
      <c r="B15" t="s">
        <v>37</v>
      </c>
      <c r="C15">
        <v>1</v>
      </c>
      <c r="D15" t="s">
        <v>44</v>
      </c>
      <c r="E15" t="s">
        <v>984</v>
      </c>
      <c r="F15">
        <v>61.95</v>
      </c>
      <c r="G15">
        <v>694</v>
      </c>
      <c r="H15">
        <v>430</v>
      </c>
      <c r="I15">
        <v>253</v>
      </c>
      <c r="J15">
        <v>159</v>
      </c>
      <c r="K15">
        <v>1</v>
      </c>
      <c r="L15">
        <v>2</v>
      </c>
      <c r="M15">
        <v>8</v>
      </c>
      <c r="N15">
        <v>1</v>
      </c>
      <c r="O15">
        <f t="shared" si="1"/>
        <v>424</v>
      </c>
      <c r="P15">
        <f t="shared" si="2"/>
        <v>0.59669811320754718</v>
      </c>
      <c r="Q15">
        <f t="shared" si="3"/>
        <v>0.375</v>
      </c>
      <c r="R15">
        <f t="shared" si="4"/>
        <v>2.3584905660377358E-3</v>
      </c>
      <c r="S15">
        <f t="shared" si="5"/>
        <v>4.7169811320754715E-3</v>
      </c>
      <c r="T15">
        <f t="shared" si="6"/>
        <v>1.8867924528301886E-2</v>
      </c>
      <c r="U15">
        <f t="shared" si="7"/>
        <v>2.3584905660377358E-3</v>
      </c>
      <c r="V15">
        <f t="shared" si="8"/>
        <v>0.59669811320754718</v>
      </c>
      <c r="W15" t="str">
        <f t="shared" si="9"/>
        <v>Bush</v>
      </c>
    </row>
    <row r="16" spans="1:23" x14ac:dyDescent="0.3">
      <c r="A16" t="s">
        <v>46</v>
      </c>
      <c r="B16" t="s">
        <v>38</v>
      </c>
      <c r="C16">
        <v>1</v>
      </c>
      <c r="D16" t="s">
        <v>44</v>
      </c>
      <c r="E16" t="s">
        <v>984</v>
      </c>
      <c r="F16">
        <v>40</v>
      </c>
      <c r="G16">
        <v>100</v>
      </c>
      <c r="H16">
        <v>40</v>
      </c>
      <c r="I16">
        <v>22</v>
      </c>
      <c r="J16">
        <v>15</v>
      </c>
      <c r="K16">
        <v>0</v>
      </c>
      <c r="L16">
        <v>0</v>
      </c>
      <c r="M16">
        <v>1</v>
      </c>
      <c r="N16">
        <v>0</v>
      </c>
      <c r="O16">
        <f t="shared" si="1"/>
        <v>38</v>
      </c>
      <c r="P16">
        <f t="shared" si="2"/>
        <v>0.57894736842105265</v>
      </c>
      <c r="Q16">
        <f t="shared" si="3"/>
        <v>0.39473684210526316</v>
      </c>
      <c r="R16">
        <f t="shared" si="4"/>
        <v>0</v>
      </c>
      <c r="S16">
        <f t="shared" si="5"/>
        <v>0</v>
      </c>
      <c r="T16">
        <f t="shared" si="6"/>
        <v>2.6315789473684209E-2</v>
      </c>
      <c r="U16">
        <f t="shared" si="7"/>
        <v>0</v>
      </c>
      <c r="V16">
        <f t="shared" si="8"/>
        <v>0.57894736842105265</v>
      </c>
      <c r="W16" t="str">
        <f t="shared" si="9"/>
        <v>Bush</v>
      </c>
    </row>
    <row r="17" spans="1:23" x14ac:dyDescent="0.3">
      <c r="A17" t="s">
        <v>47</v>
      </c>
      <c r="B17" t="s">
        <v>39</v>
      </c>
      <c r="C17">
        <v>1</v>
      </c>
      <c r="D17" t="s">
        <v>44</v>
      </c>
      <c r="E17" t="s">
        <v>986</v>
      </c>
      <c r="F17">
        <v>55.83</v>
      </c>
      <c r="G17">
        <v>745</v>
      </c>
      <c r="H17">
        <v>416</v>
      </c>
      <c r="I17">
        <v>231</v>
      </c>
      <c r="J17">
        <v>164</v>
      </c>
      <c r="K17">
        <v>2</v>
      </c>
      <c r="L17">
        <v>1</v>
      </c>
      <c r="M17">
        <v>9</v>
      </c>
      <c r="N17">
        <v>0</v>
      </c>
      <c r="O17">
        <f t="shared" si="1"/>
        <v>407</v>
      </c>
      <c r="P17">
        <f t="shared" si="2"/>
        <v>0.56756756756756754</v>
      </c>
      <c r="Q17">
        <f t="shared" si="3"/>
        <v>0.40294840294840295</v>
      </c>
      <c r="R17">
        <f t="shared" si="4"/>
        <v>4.9140049140049139E-3</v>
      </c>
      <c r="S17">
        <f t="shared" si="5"/>
        <v>2.4570024570024569E-3</v>
      </c>
      <c r="T17">
        <f t="shared" si="6"/>
        <v>2.2113022113022112E-2</v>
      </c>
      <c r="U17">
        <f t="shared" si="7"/>
        <v>0</v>
      </c>
      <c r="V17">
        <f t="shared" si="8"/>
        <v>0.56756756756756754</v>
      </c>
      <c r="W17" t="str">
        <f t="shared" si="9"/>
        <v>Bush</v>
      </c>
    </row>
    <row r="18" spans="1:23" x14ac:dyDescent="0.3">
      <c r="A18" t="s">
        <v>48</v>
      </c>
      <c r="B18" t="s">
        <v>40</v>
      </c>
      <c r="C18">
        <v>1</v>
      </c>
      <c r="D18" t="s">
        <v>44</v>
      </c>
      <c r="E18" t="s">
        <v>986</v>
      </c>
      <c r="F18">
        <v>58.4</v>
      </c>
      <c r="G18">
        <v>714</v>
      </c>
      <c r="H18">
        <v>417</v>
      </c>
      <c r="I18">
        <v>202</v>
      </c>
      <c r="J18">
        <v>193</v>
      </c>
      <c r="K18">
        <v>4</v>
      </c>
      <c r="L18">
        <v>3</v>
      </c>
      <c r="M18">
        <v>9</v>
      </c>
      <c r="N18">
        <v>0</v>
      </c>
      <c r="O18">
        <f t="shared" si="1"/>
        <v>411</v>
      </c>
      <c r="P18">
        <f t="shared" si="2"/>
        <v>0.49148418491484186</v>
      </c>
      <c r="Q18">
        <f t="shared" si="3"/>
        <v>0.46958637469586373</v>
      </c>
      <c r="R18">
        <f t="shared" si="4"/>
        <v>9.7323600973236012E-3</v>
      </c>
      <c r="S18">
        <f t="shared" si="5"/>
        <v>7.2992700729927005E-3</v>
      </c>
      <c r="T18">
        <f t="shared" si="6"/>
        <v>2.1897810218978103E-2</v>
      </c>
      <c r="U18">
        <f t="shared" si="7"/>
        <v>0</v>
      </c>
      <c r="V18">
        <f t="shared" si="8"/>
        <v>0.49148418491484186</v>
      </c>
      <c r="W18" t="str">
        <f t="shared" si="9"/>
        <v>Bush</v>
      </c>
    </row>
    <row r="19" spans="1:23" x14ac:dyDescent="0.3">
      <c r="A19" t="s">
        <v>45</v>
      </c>
      <c r="B19" t="s">
        <v>49</v>
      </c>
      <c r="C19">
        <v>1</v>
      </c>
      <c r="D19" t="s">
        <v>44</v>
      </c>
      <c r="E19" t="s">
        <v>984</v>
      </c>
      <c r="F19">
        <v>57.69</v>
      </c>
      <c r="G19">
        <v>695</v>
      </c>
      <c r="H19">
        <v>401</v>
      </c>
      <c r="I19">
        <v>209</v>
      </c>
      <c r="J19">
        <v>169</v>
      </c>
      <c r="K19">
        <v>0</v>
      </c>
      <c r="L19">
        <v>5</v>
      </c>
      <c r="M19">
        <v>8</v>
      </c>
      <c r="N19">
        <v>1</v>
      </c>
      <c r="O19">
        <f t="shared" si="1"/>
        <v>392</v>
      </c>
      <c r="P19">
        <f t="shared" si="2"/>
        <v>0.53316326530612246</v>
      </c>
      <c r="Q19">
        <f t="shared" si="3"/>
        <v>0.43112244897959184</v>
      </c>
      <c r="R19">
        <f t="shared" si="4"/>
        <v>0</v>
      </c>
      <c r="S19">
        <f t="shared" si="5"/>
        <v>1.2755102040816327E-2</v>
      </c>
      <c r="T19">
        <f t="shared" si="6"/>
        <v>2.0408163265306121E-2</v>
      </c>
      <c r="U19">
        <f t="shared" si="7"/>
        <v>2.5510204081632651E-3</v>
      </c>
      <c r="V19">
        <f t="shared" si="8"/>
        <v>0.53316326530612246</v>
      </c>
      <c r="W19" t="str">
        <f t="shared" si="9"/>
        <v>Bush</v>
      </c>
    </row>
    <row r="20" spans="1:23" x14ac:dyDescent="0.3">
      <c r="A20" t="s">
        <v>58</v>
      </c>
      <c r="B20" t="s">
        <v>50</v>
      </c>
      <c r="C20">
        <v>1</v>
      </c>
      <c r="D20" t="s">
        <v>44</v>
      </c>
      <c r="E20" t="s">
        <v>986</v>
      </c>
      <c r="F20">
        <v>55.46</v>
      </c>
      <c r="G20">
        <v>384</v>
      </c>
      <c r="H20">
        <v>213</v>
      </c>
      <c r="I20">
        <v>131</v>
      </c>
      <c r="J20">
        <v>71</v>
      </c>
      <c r="K20">
        <v>0</v>
      </c>
      <c r="L20">
        <v>0</v>
      </c>
      <c r="M20">
        <v>5</v>
      </c>
      <c r="N20">
        <v>0</v>
      </c>
      <c r="O20">
        <f t="shared" si="1"/>
        <v>207</v>
      </c>
      <c r="P20">
        <f t="shared" si="2"/>
        <v>0.63285024154589375</v>
      </c>
      <c r="Q20">
        <f t="shared" si="3"/>
        <v>0.34299516908212563</v>
      </c>
      <c r="R20">
        <f t="shared" si="4"/>
        <v>0</v>
      </c>
      <c r="S20">
        <f t="shared" si="5"/>
        <v>0</v>
      </c>
      <c r="T20">
        <f t="shared" si="6"/>
        <v>2.4154589371980676E-2</v>
      </c>
      <c r="U20">
        <f t="shared" si="7"/>
        <v>0</v>
      </c>
      <c r="V20">
        <f t="shared" si="8"/>
        <v>0.63285024154589375</v>
      </c>
      <c r="W20" t="str">
        <f t="shared" si="9"/>
        <v>Bush</v>
      </c>
    </row>
    <row r="21" spans="1:23" x14ac:dyDescent="0.3">
      <c r="A21" t="s">
        <v>59</v>
      </c>
      <c r="B21" t="s">
        <v>51</v>
      </c>
      <c r="C21">
        <v>1</v>
      </c>
      <c r="D21" t="s">
        <v>44</v>
      </c>
      <c r="E21" t="s">
        <v>984</v>
      </c>
      <c r="F21">
        <v>61.88</v>
      </c>
      <c r="G21">
        <v>202</v>
      </c>
      <c r="H21">
        <v>125</v>
      </c>
      <c r="I21">
        <v>72</v>
      </c>
      <c r="J21">
        <v>47</v>
      </c>
      <c r="K21">
        <v>1</v>
      </c>
      <c r="L21">
        <v>0</v>
      </c>
      <c r="M21">
        <v>5</v>
      </c>
      <c r="N21">
        <v>0</v>
      </c>
      <c r="O21">
        <f t="shared" si="1"/>
        <v>125</v>
      </c>
      <c r="P21">
        <f t="shared" si="2"/>
        <v>0.57599999999999996</v>
      </c>
      <c r="Q21">
        <f t="shared" si="3"/>
        <v>0.376</v>
      </c>
      <c r="R21">
        <f t="shared" si="4"/>
        <v>8.0000000000000002E-3</v>
      </c>
      <c r="S21">
        <f t="shared" si="5"/>
        <v>0</v>
      </c>
      <c r="T21">
        <f t="shared" si="6"/>
        <v>0.04</v>
      </c>
      <c r="U21">
        <f t="shared" si="7"/>
        <v>0</v>
      </c>
      <c r="V21">
        <f t="shared" si="8"/>
        <v>0.57599999999999996</v>
      </c>
      <c r="W21" t="str">
        <f t="shared" si="9"/>
        <v>Bush</v>
      </c>
    </row>
    <row r="22" spans="1:23" x14ac:dyDescent="0.3">
      <c r="A22" t="s">
        <v>62</v>
      </c>
      <c r="B22" t="s">
        <v>52</v>
      </c>
      <c r="C22">
        <v>1</v>
      </c>
      <c r="D22" t="s">
        <v>44</v>
      </c>
      <c r="E22" t="s">
        <v>984</v>
      </c>
      <c r="F22">
        <v>52.22</v>
      </c>
      <c r="G22">
        <v>337</v>
      </c>
      <c r="H22">
        <v>176</v>
      </c>
      <c r="I22">
        <v>114</v>
      </c>
      <c r="J22">
        <v>55</v>
      </c>
      <c r="K22">
        <v>1</v>
      </c>
      <c r="L22">
        <v>0</v>
      </c>
      <c r="M22">
        <v>4</v>
      </c>
      <c r="N22">
        <v>0</v>
      </c>
      <c r="O22">
        <f t="shared" si="1"/>
        <v>174</v>
      </c>
      <c r="P22">
        <f t="shared" si="2"/>
        <v>0.65517241379310343</v>
      </c>
      <c r="Q22">
        <f t="shared" si="3"/>
        <v>0.31609195402298851</v>
      </c>
      <c r="R22">
        <f t="shared" si="4"/>
        <v>5.7471264367816091E-3</v>
      </c>
      <c r="S22">
        <f t="shared" si="5"/>
        <v>0</v>
      </c>
      <c r="T22">
        <f t="shared" si="6"/>
        <v>2.2988505747126436E-2</v>
      </c>
      <c r="U22">
        <f t="shared" si="7"/>
        <v>0</v>
      </c>
      <c r="V22">
        <f t="shared" si="8"/>
        <v>0.65517241379310343</v>
      </c>
      <c r="W22" t="str">
        <f t="shared" si="9"/>
        <v>Bush</v>
      </c>
    </row>
    <row r="23" spans="1:23" x14ac:dyDescent="0.3">
      <c r="A23" t="s">
        <v>60</v>
      </c>
      <c r="B23" t="s">
        <v>53</v>
      </c>
      <c r="C23">
        <v>1</v>
      </c>
      <c r="D23" t="s">
        <v>44</v>
      </c>
      <c r="E23" t="s">
        <v>987</v>
      </c>
      <c r="F23">
        <v>66.47</v>
      </c>
      <c r="G23">
        <v>534</v>
      </c>
      <c r="H23">
        <v>355</v>
      </c>
      <c r="I23">
        <v>227</v>
      </c>
      <c r="J23">
        <v>114</v>
      </c>
      <c r="K23">
        <v>3</v>
      </c>
      <c r="L23">
        <v>5</v>
      </c>
      <c r="M23">
        <v>2</v>
      </c>
      <c r="N23">
        <v>0</v>
      </c>
      <c r="O23">
        <f t="shared" si="1"/>
        <v>351</v>
      </c>
      <c r="P23">
        <f t="shared" si="2"/>
        <v>0.64672364672364668</v>
      </c>
      <c r="Q23">
        <f t="shared" si="3"/>
        <v>0.3247863247863248</v>
      </c>
      <c r="R23">
        <f t="shared" si="4"/>
        <v>8.5470085470085479E-3</v>
      </c>
      <c r="S23">
        <f t="shared" si="5"/>
        <v>1.4245014245014245E-2</v>
      </c>
      <c r="T23">
        <f t="shared" si="6"/>
        <v>5.6980056980056983E-3</v>
      </c>
      <c r="U23">
        <f t="shared" si="7"/>
        <v>0</v>
      </c>
      <c r="V23">
        <f t="shared" si="8"/>
        <v>0.64672364672364668</v>
      </c>
      <c r="W23" t="str">
        <f t="shared" si="9"/>
        <v>Bush</v>
      </c>
    </row>
    <row r="24" spans="1:23" x14ac:dyDescent="0.3">
      <c r="A24" t="s">
        <v>61</v>
      </c>
      <c r="B24" t="s">
        <v>54</v>
      </c>
      <c r="C24">
        <v>1</v>
      </c>
      <c r="D24" t="s">
        <v>44</v>
      </c>
      <c r="E24" t="s">
        <v>987</v>
      </c>
      <c r="F24">
        <v>63.59</v>
      </c>
      <c r="G24">
        <v>978</v>
      </c>
      <c r="H24">
        <v>622</v>
      </c>
      <c r="I24">
        <v>419</v>
      </c>
      <c r="J24">
        <v>171</v>
      </c>
      <c r="K24">
        <v>2</v>
      </c>
      <c r="L24">
        <v>4</v>
      </c>
      <c r="M24">
        <v>12</v>
      </c>
      <c r="N24">
        <v>0</v>
      </c>
      <c r="O24">
        <f t="shared" si="1"/>
        <v>608</v>
      </c>
      <c r="P24">
        <f t="shared" si="2"/>
        <v>0.68914473684210531</v>
      </c>
      <c r="Q24">
        <f t="shared" si="3"/>
        <v>0.28125</v>
      </c>
      <c r="R24">
        <f t="shared" si="4"/>
        <v>3.2894736842105261E-3</v>
      </c>
      <c r="S24">
        <f t="shared" si="5"/>
        <v>6.5789473684210523E-3</v>
      </c>
      <c r="T24">
        <f t="shared" si="6"/>
        <v>1.9736842105263157E-2</v>
      </c>
      <c r="U24">
        <f t="shared" si="7"/>
        <v>0</v>
      </c>
      <c r="V24">
        <f t="shared" si="8"/>
        <v>0.68914473684210531</v>
      </c>
      <c r="W24" t="str">
        <f t="shared" si="9"/>
        <v>Bush</v>
      </c>
    </row>
    <row r="25" spans="1:23" x14ac:dyDescent="0.3">
      <c r="A25" t="s">
        <v>63</v>
      </c>
      <c r="B25" t="s">
        <v>55</v>
      </c>
      <c r="C25">
        <v>1</v>
      </c>
      <c r="D25" t="s">
        <v>66</v>
      </c>
      <c r="E25">
        <v>0</v>
      </c>
      <c r="F25">
        <v>0</v>
      </c>
      <c r="G25">
        <v>0</v>
      </c>
      <c r="H25">
        <v>1291</v>
      </c>
      <c r="I25">
        <v>732</v>
      </c>
      <c r="J25">
        <v>499</v>
      </c>
      <c r="K25">
        <v>3</v>
      </c>
      <c r="L25">
        <v>5</v>
      </c>
      <c r="M25">
        <v>34</v>
      </c>
      <c r="N25">
        <v>4</v>
      </c>
      <c r="O25">
        <f t="shared" si="1"/>
        <v>1277</v>
      </c>
      <c r="P25">
        <f t="shared" si="2"/>
        <v>0.57321848081440874</v>
      </c>
      <c r="Q25">
        <f t="shared" si="3"/>
        <v>0.39075959279561473</v>
      </c>
      <c r="R25">
        <f t="shared" si="4"/>
        <v>2.3492560689115116E-3</v>
      </c>
      <c r="S25">
        <f t="shared" si="5"/>
        <v>3.9154267815191858E-3</v>
      </c>
      <c r="T25">
        <f t="shared" si="6"/>
        <v>2.6624902114330461E-2</v>
      </c>
      <c r="U25">
        <f t="shared" si="7"/>
        <v>3.1323414252153485E-3</v>
      </c>
      <c r="V25">
        <f t="shared" si="8"/>
        <v>0.57321848081440874</v>
      </c>
      <c r="W25" t="str">
        <f t="shared" si="9"/>
        <v>Bush</v>
      </c>
    </row>
    <row r="26" spans="1:23" x14ac:dyDescent="0.3">
      <c r="A26" t="s">
        <v>64</v>
      </c>
      <c r="B26" t="s">
        <v>56</v>
      </c>
      <c r="C26">
        <v>1</v>
      </c>
      <c r="D26" t="s">
        <v>67</v>
      </c>
      <c r="E26">
        <v>0</v>
      </c>
      <c r="F26">
        <v>0</v>
      </c>
      <c r="G26">
        <v>0</v>
      </c>
      <c r="H26">
        <v>401</v>
      </c>
      <c r="I26">
        <v>195</v>
      </c>
      <c r="J26">
        <v>184</v>
      </c>
      <c r="K26">
        <v>2</v>
      </c>
      <c r="L26">
        <v>3</v>
      </c>
      <c r="M26">
        <v>7</v>
      </c>
      <c r="N26">
        <v>2</v>
      </c>
      <c r="O26">
        <f t="shared" si="1"/>
        <v>393</v>
      </c>
      <c r="P26">
        <f t="shared" si="2"/>
        <v>0.49618320610687022</v>
      </c>
      <c r="Q26">
        <f t="shared" si="3"/>
        <v>0.4681933842239186</v>
      </c>
      <c r="R26">
        <f t="shared" si="4"/>
        <v>5.0890585241730284E-3</v>
      </c>
      <c r="S26">
        <f t="shared" si="5"/>
        <v>7.6335877862595417E-3</v>
      </c>
      <c r="T26">
        <f t="shared" si="6"/>
        <v>1.7811704834605598E-2</v>
      </c>
      <c r="U26">
        <f t="shared" si="7"/>
        <v>5.0890585241730284E-3</v>
      </c>
      <c r="V26">
        <f t="shared" si="8"/>
        <v>0.49618320610687022</v>
      </c>
      <c r="W26" t="str">
        <f t="shared" si="9"/>
        <v>Bush</v>
      </c>
    </row>
    <row r="27" spans="1:23" x14ac:dyDescent="0.3">
      <c r="A27" t="s">
        <v>65</v>
      </c>
      <c r="B27" t="s">
        <v>57</v>
      </c>
      <c r="C27">
        <v>1</v>
      </c>
      <c r="D27" t="s">
        <v>68</v>
      </c>
      <c r="E27">
        <v>0</v>
      </c>
      <c r="F27">
        <v>72.5</v>
      </c>
      <c r="G27">
        <v>11247</v>
      </c>
      <c r="H27">
        <v>8155</v>
      </c>
      <c r="I27">
        <v>4564</v>
      </c>
      <c r="J27">
        <v>3167</v>
      </c>
      <c r="K27">
        <v>33</v>
      </c>
      <c r="L27">
        <v>48</v>
      </c>
      <c r="M27">
        <v>173</v>
      </c>
      <c r="N27">
        <v>25</v>
      </c>
      <c r="O27">
        <f t="shared" si="1"/>
        <v>8010</v>
      </c>
      <c r="P27">
        <f t="shared" si="2"/>
        <v>0.56978776529338326</v>
      </c>
      <c r="Q27">
        <f t="shared" si="3"/>
        <v>0.39538077403245941</v>
      </c>
      <c r="R27">
        <f t="shared" si="4"/>
        <v>4.1198501872659176E-3</v>
      </c>
      <c r="S27">
        <f t="shared" si="5"/>
        <v>5.9925093632958804E-3</v>
      </c>
      <c r="T27">
        <f t="shared" si="6"/>
        <v>2.1598002496878901E-2</v>
      </c>
      <c r="U27">
        <f t="shared" si="7"/>
        <v>3.1210986267166041E-3</v>
      </c>
      <c r="V27">
        <f t="shared" si="8"/>
        <v>0.56978776529338326</v>
      </c>
      <c r="W27" t="str">
        <f t="shared" si="9"/>
        <v>Bush</v>
      </c>
    </row>
    <row r="28" spans="1:23" x14ac:dyDescent="0.3">
      <c r="A28" t="s">
        <v>85</v>
      </c>
      <c r="B28" t="s">
        <v>69</v>
      </c>
      <c r="C28">
        <v>2</v>
      </c>
      <c r="D28" t="s">
        <v>44</v>
      </c>
      <c r="E28" t="s">
        <v>988</v>
      </c>
      <c r="F28">
        <v>42.99</v>
      </c>
      <c r="G28">
        <v>528</v>
      </c>
      <c r="H28">
        <v>227</v>
      </c>
      <c r="I28">
        <v>106</v>
      </c>
      <c r="J28">
        <v>106</v>
      </c>
      <c r="K28">
        <v>2</v>
      </c>
      <c r="L28">
        <v>1</v>
      </c>
      <c r="M28">
        <v>3</v>
      </c>
      <c r="N28">
        <v>0</v>
      </c>
      <c r="O28">
        <f t="shared" si="1"/>
        <v>218</v>
      </c>
      <c r="P28">
        <f t="shared" si="2"/>
        <v>0.48623853211009177</v>
      </c>
      <c r="Q28">
        <f t="shared" si="3"/>
        <v>0.48623853211009177</v>
      </c>
      <c r="R28">
        <f t="shared" si="4"/>
        <v>9.1743119266055051E-3</v>
      </c>
      <c r="S28">
        <f t="shared" si="5"/>
        <v>4.5871559633027525E-3</v>
      </c>
      <c r="T28">
        <f t="shared" si="6"/>
        <v>1.3761467889908258E-2</v>
      </c>
      <c r="U28">
        <f t="shared" si="7"/>
        <v>0</v>
      </c>
      <c r="V28">
        <f t="shared" si="8"/>
        <v>9</v>
      </c>
      <c r="W28" t="str">
        <f t="shared" si="9"/>
        <v>Tie</v>
      </c>
    </row>
    <row r="29" spans="1:23" x14ac:dyDescent="0.3">
      <c r="A29" t="s">
        <v>86</v>
      </c>
      <c r="B29" t="s">
        <v>70</v>
      </c>
      <c r="C29">
        <v>2</v>
      </c>
      <c r="D29" t="s">
        <v>44</v>
      </c>
      <c r="E29" t="s">
        <v>989</v>
      </c>
      <c r="F29">
        <v>59.87</v>
      </c>
      <c r="G29">
        <v>162</v>
      </c>
      <c r="H29">
        <v>97</v>
      </c>
      <c r="I29">
        <v>47</v>
      </c>
      <c r="J29">
        <v>47</v>
      </c>
      <c r="K29">
        <v>0</v>
      </c>
      <c r="L29">
        <v>0</v>
      </c>
      <c r="M29">
        <v>2</v>
      </c>
      <c r="N29">
        <v>0</v>
      </c>
      <c r="O29">
        <f t="shared" si="1"/>
        <v>96</v>
      </c>
      <c r="P29">
        <f t="shared" si="2"/>
        <v>0.48958333333333331</v>
      </c>
      <c r="Q29">
        <f t="shared" si="3"/>
        <v>0.48958333333333331</v>
      </c>
      <c r="R29">
        <f t="shared" si="4"/>
        <v>0</v>
      </c>
      <c r="S29">
        <f t="shared" si="5"/>
        <v>0</v>
      </c>
      <c r="T29">
        <f t="shared" si="6"/>
        <v>2.0833333333333332E-2</v>
      </c>
      <c r="U29">
        <f t="shared" si="7"/>
        <v>0</v>
      </c>
      <c r="V29">
        <f t="shared" si="8"/>
        <v>9</v>
      </c>
      <c r="W29" t="str">
        <f t="shared" si="9"/>
        <v>Tie</v>
      </c>
    </row>
    <row r="30" spans="1:23" x14ac:dyDescent="0.3">
      <c r="A30" t="s">
        <v>87</v>
      </c>
      <c r="B30" t="s">
        <v>71</v>
      </c>
      <c r="C30">
        <v>2</v>
      </c>
      <c r="D30" t="s">
        <v>44</v>
      </c>
      <c r="E30" t="s">
        <v>985</v>
      </c>
      <c r="F30">
        <v>45.86</v>
      </c>
      <c r="G30">
        <v>133</v>
      </c>
      <c r="H30">
        <v>61</v>
      </c>
      <c r="I30">
        <v>45</v>
      </c>
      <c r="J30">
        <v>12</v>
      </c>
      <c r="K30">
        <v>0</v>
      </c>
      <c r="L30">
        <v>1</v>
      </c>
      <c r="M30">
        <v>3</v>
      </c>
      <c r="N30">
        <v>0</v>
      </c>
      <c r="O30">
        <f t="shared" si="1"/>
        <v>61</v>
      </c>
      <c r="P30">
        <f t="shared" si="2"/>
        <v>0.73770491803278693</v>
      </c>
      <c r="Q30">
        <f t="shared" si="3"/>
        <v>0.19672131147540983</v>
      </c>
      <c r="R30">
        <f t="shared" si="4"/>
        <v>0</v>
      </c>
      <c r="S30">
        <f t="shared" si="5"/>
        <v>1.6393442622950821E-2</v>
      </c>
      <c r="T30">
        <f t="shared" si="6"/>
        <v>4.9180327868852458E-2</v>
      </c>
      <c r="U30">
        <f t="shared" si="7"/>
        <v>0</v>
      </c>
      <c r="V30">
        <f t="shared" si="8"/>
        <v>0.73770491803278693</v>
      </c>
      <c r="W30" t="str">
        <f t="shared" si="9"/>
        <v>Bush</v>
      </c>
    </row>
    <row r="31" spans="1:23" x14ac:dyDescent="0.3">
      <c r="A31" t="s">
        <v>88</v>
      </c>
      <c r="B31" t="s">
        <v>72</v>
      </c>
      <c r="C31">
        <v>2</v>
      </c>
      <c r="D31" t="s">
        <v>44</v>
      </c>
      <c r="E31" t="s">
        <v>985</v>
      </c>
      <c r="F31">
        <v>54.34</v>
      </c>
      <c r="G31">
        <v>576</v>
      </c>
      <c r="H31">
        <v>313</v>
      </c>
      <c r="I31">
        <v>153</v>
      </c>
      <c r="J31">
        <v>137</v>
      </c>
      <c r="K31">
        <v>2</v>
      </c>
      <c r="L31">
        <v>5</v>
      </c>
      <c r="M31">
        <v>12</v>
      </c>
      <c r="N31">
        <v>0</v>
      </c>
      <c r="O31">
        <f t="shared" si="1"/>
        <v>309</v>
      </c>
      <c r="P31">
        <f t="shared" si="2"/>
        <v>0.49514563106796117</v>
      </c>
      <c r="Q31">
        <f t="shared" si="3"/>
        <v>0.44336569579288027</v>
      </c>
      <c r="R31">
        <f t="shared" si="4"/>
        <v>6.4724919093851136E-3</v>
      </c>
      <c r="S31">
        <f t="shared" si="5"/>
        <v>1.6181229773462782E-2</v>
      </c>
      <c r="T31">
        <f t="shared" si="6"/>
        <v>3.8834951456310676E-2</v>
      </c>
      <c r="U31">
        <f t="shared" si="7"/>
        <v>0</v>
      </c>
      <c r="V31">
        <f t="shared" si="8"/>
        <v>0.49514563106796117</v>
      </c>
      <c r="W31" t="str">
        <f t="shared" si="9"/>
        <v>Bush</v>
      </c>
    </row>
    <row r="32" spans="1:23" x14ac:dyDescent="0.3">
      <c r="A32" t="s">
        <v>89</v>
      </c>
      <c r="B32" t="s">
        <v>73</v>
      </c>
      <c r="C32">
        <v>2</v>
      </c>
      <c r="D32" t="s">
        <v>44</v>
      </c>
      <c r="E32" t="s">
        <v>988</v>
      </c>
      <c r="F32">
        <v>47.48</v>
      </c>
      <c r="G32">
        <v>219</v>
      </c>
      <c r="H32">
        <v>104</v>
      </c>
      <c r="I32">
        <v>33</v>
      </c>
      <c r="J32">
        <v>64</v>
      </c>
      <c r="K32">
        <v>2</v>
      </c>
      <c r="L32">
        <v>0</v>
      </c>
      <c r="M32">
        <v>5</v>
      </c>
      <c r="N32">
        <v>0</v>
      </c>
      <c r="O32">
        <f t="shared" si="1"/>
        <v>104</v>
      </c>
      <c r="P32">
        <f t="shared" si="2"/>
        <v>0.31730769230769229</v>
      </c>
      <c r="Q32">
        <f t="shared" si="3"/>
        <v>0.61538461538461542</v>
      </c>
      <c r="R32">
        <f t="shared" si="4"/>
        <v>1.9230769230769232E-2</v>
      </c>
      <c r="S32">
        <f t="shared" si="5"/>
        <v>0</v>
      </c>
      <c r="T32">
        <f t="shared" si="6"/>
        <v>4.807692307692308E-2</v>
      </c>
      <c r="U32">
        <f t="shared" si="7"/>
        <v>0</v>
      </c>
      <c r="V32">
        <f t="shared" si="8"/>
        <v>2.6153846153846154</v>
      </c>
      <c r="W32" t="str">
        <f t="shared" si="9"/>
        <v>Dukakis</v>
      </c>
    </row>
    <row r="33" spans="1:23" x14ac:dyDescent="0.3">
      <c r="A33" t="s">
        <v>90</v>
      </c>
      <c r="B33" t="s">
        <v>74</v>
      </c>
      <c r="C33">
        <v>2</v>
      </c>
      <c r="D33" t="s">
        <v>44</v>
      </c>
      <c r="E33" t="s">
        <v>989</v>
      </c>
      <c r="F33">
        <v>50</v>
      </c>
      <c r="G33">
        <v>158</v>
      </c>
      <c r="H33">
        <v>79</v>
      </c>
      <c r="I33">
        <v>44</v>
      </c>
      <c r="J33">
        <v>27</v>
      </c>
      <c r="K33">
        <v>0</v>
      </c>
      <c r="L33">
        <v>1</v>
      </c>
      <c r="M33">
        <v>3</v>
      </c>
      <c r="N33">
        <v>2</v>
      </c>
      <c r="O33">
        <f t="shared" si="1"/>
        <v>77</v>
      </c>
      <c r="P33">
        <f t="shared" si="2"/>
        <v>0.5714285714285714</v>
      </c>
      <c r="Q33">
        <f t="shared" si="3"/>
        <v>0.35064935064935066</v>
      </c>
      <c r="R33">
        <f t="shared" si="4"/>
        <v>0</v>
      </c>
      <c r="S33">
        <f t="shared" si="5"/>
        <v>1.2987012987012988E-2</v>
      </c>
      <c r="T33">
        <f t="shared" si="6"/>
        <v>3.896103896103896E-2</v>
      </c>
      <c r="U33">
        <f t="shared" si="7"/>
        <v>2.5974025974025976E-2</v>
      </c>
      <c r="V33">
        <f t="shared" si="8"/>
        <v>0.5714285714285714</v>
      </c>
      <c r="W33" t="str">
        <f t="shared" si="9"/>
        <v>Bush</v>
      </c>
    </row>
    <row r="34" spans="1:23" x14ac:dyDescent="0.3">
      <c r="A34" t="s">
        <v>91</v>
      </c>
      <c r="B34" t="s">
        <v>75</v>
      </c>
      <c r="C34">
        <v>2</v>
      </c>
      <c r="D34" t="s">
        <v>44</v>
      </c>
      <c r="E34" t="s">
        <v>989</v>
      </c>
      <c r="F34">
        <v>50.5</v>
      </c>
      <c r="G34">
        <v>790</v>
      </c>
      <c r="H34">
        <v>399</v>
      </c>
      <c r="I34">
        <v>232</v>
      </c>
      <c r="J34">
        <v>147</v>
      </c>
      <c r="K34">
        <v>0</v>
      </c>
      <c r="L34">
        <v>3</v>
      </c>
      <c r="M34">
        <v>9</v>
      </c>
      <c r="N34">
        <v>1</v>
      </c>
      <c r="O34">
        <f t="shared" si="1"/>
        <v>392</v>
      </c>
      <c r="P34">
        <f t="shared" si="2"/>
        <v>0.59183673469387754</v>
      </c>
      <c r="Q34">
        <f t="shared" si="3"/>
        <v>0.375</v>
      </c>
      <c r="R34">
        <f t="shared" si="4"/>
        <v>0</v>
      </c>
      <c r="S34">
        <f t="shared" si="5"/>
        <v>7.6530612244897957E-3</v>
      </c>
      <c r="T34">
        <f t="shared" si="6"/>
        <v>2.2959183673469389E-2</v>
      </c>
      <c r="U34">
        <f t="shared" si="7"/>
        <v>2.5510204081632651E-3</v>
      </c>
      <c r="V34">
        <f t="shared" si="8"/>
        <v>0.59183673469387754</v>
      </c>
      <c r="W34" t="str">
        <f t="shared" si="9"/>
        <v>Bush</v>
      </c>
    </row>
    <row r="35" spans="1:23" x14ac:dyDescent="0.3">
      <c r="A35" t="s">
        <v>92</v>
      </c>
      <c r="B35" t="s">
        <v>76</v>
      </c>
      <c r="C35">
        <v>2</v>
      </c>
      <c r="D35" t="s">
        <v>44</v>
      </c>
      <c r="E35" t="s">
        <v>985</v>
      </c>
      <c r="F35">
        <v>25.82</v>
      </c>
      <c r="G35">
        <v>364</v>
      </c>
      <c r="H35">
        <v>94</v>
      </c>
      <c r="I35">
        <v>29</v>
      </c>
      <c r="J35">
        <v>55</v>
      </c>
      <c r="K35">
        <v>1</v>
      </c>
      <c r="L35">
        <v>3</v>
      </c>
      <c r="M35">
        <v>3</v>
      </c>
      <c r="N35">
        <v>0</v>
      </c>
      <c r="O35">
        <f t="shared" si="1"/>
        <v>91</v>
      </c>
      <c r="P35">
        <f t="shared" si="2"/>
        <v>0.31868131868131866</v>
      </c>
      <c r="Q35">
        <f t="shared" si="3"/>
        <v>0.60439560439560436</v>
      </c>
      <c r="R35">
        <f t="shared" si="4"/>
        <v>1.098901098901099E-2</v>
      </c>
      <c r="S35">
        <f t="shared" si="5"/>
        <v>3.2967032967032968E-2</v>
      </c>
      <c r="T35">
        <f t="shared" si="6"/>
        <v>3.2967032967032968E-2</v>
      </c>
      <c r="U35">
        <f t="shared" si="7"/>
        <v>0</v>
      </c>
      <c r="V35">
        <f t="shared" si="8"/>
        <v>2.6043956043956045</v>
      </c>
      <c r="W35" t="str">
        <f t="shared" si="9"/>
        <v>Dukakis</v>
      </c>
    </row>
    <row r="36" spans="1:23" x14ac:dyDescent="0.3">
      <c r="A36" t="s">
        <v>94</v>
      </c>
      <c r="B36" t="s">
        <v>77</v>
      </c>
      <c r="C36">
        <v>2</v>
      </c>
      <c r="D36" t="s">
        <v>44</v>
      </c>
      <c r="E36" t="s">
        <v>985</v>
      </c>
      <c r="F36">
        <v>40.67</v>
      </c>
      <c r="G36">
        <v>445</v>
      </c>
      <c r="H36">
        <v>181</v>
      </c>
      <c r="I36">
        <v>75</v>
      </c>
      <c r="J36">
        <v>90</v>
      </c>
      <c r="K36">
        <v>2</v>
      </c>
      <c r="L36">
        <v>2</v>
      </c>
      <c r="M36">
        <v>2</v>
      </c>
      <c r="N36">
        <v>2</v>
      </c>
      <c r="O36">
        <f t="shared" si="1"/>
        <v>173</v>
      </c>
      <c r="P36">
        <f t="shared" si="2"/>
        <v>0.43352601156069365</v>
      </c>
      <c r="Q36">
        <f t="shared" si="3"/>
        <v>0.52023121387283233</v>
      </c>
      <c r="R36">
        <f t="shared" si="4"/>
        <v>1.1560693641618497E-2</v>
      </c>
      <c r="S36">
        <f t="shared" si="5"/>
        <v>1.1560693641618497E-2</v>
      </c>
      <c r="T36">
        <f t="shared" si="6"/>
        <v>1.1560693641618497E-2</v>
      </c>
      <c r="U36">
        <f t="shared" si="7"/>
        <v>1.1560693641618497E-2</v>
      </c>
      <c r="V36">
        <f t="shared" si="8"/>
        <v>2.5202312138728322</v>
      </c>
      <c r="W36" t="str">
        <f t="shared" si="9"/>
        <v>Dukakis</v>
      </c>
    </row>
    <row r="37" spans="1:23" x14ac:dyDescent="0.3">
      <c r="A37" t="s">
        <v>93</v>
      </c>
      <c r="B37" t="s">
        <v>78</v>
      </c>
      <c r="C37">
        <v>2</v>
      </c>
      <c r="D37" t="s">
        <v>44</v>
      </c>
      <c r="E37" t="s">
        <v>985</v>
      </c>
      <c r="F37">
        <v>34.659999999999997</v>
      </c>
      <c r="G37">
        <v>75</v>
      </c>
      <c r="H37">
        <v>26</v>
      </c>
      <c r="I37">
        <v>10</v>
      </c>
      <c r="J37">
        <v>15</v>
      </c>
      <c r="K37">
        <v>0</v>
      </c>
      <c r="L37">
        <v>0</v>
      </c>
      <c r="M37">
        <v>0</v>
      </c>
      <c r="N37">
        <v>0</v>
      </c>
      <c r="O37">
        <f t="shared" si="1"/>
        <v>25</v>
      </c>
      <c r="P37">
        <f t="shared" si="2"/>
        <v>0.4</v>
      </c>
      <c r="Q37">
        <f t="shared" si="3"/>
        <v>0.6</v>
      </c>
      <c r="R37">
        <f t="shared" si="4"/>
        <v>0</v>
      </c>
      <c r="S37">
        <f t="shared" si="5"/>
        <v>0</v>
      </c>
      <c r="T37">
        <f t="shared" si="6"/>
        <v>0</v>
      </c>
      <c r="U37">
        <f t="shared" si="7"/>
        <v>0</v>
      </c>
      <c r="V37">
        <f t="shared" si="8"/>
        <v>2.6</v>
      </c>
      <c r="W37" t="str">
        <f t="shared" si="9"/>
        <v>Dukakis</v>
      </c>
    </row>
    <row r="38" spans="1:23" x14ac:dyDescent="0.3">
      <c r="A38" t="s">
        <v>95</v>
      </c>
      <c r="B38" t="s">
        <v>79</v>
      </c>
      <c r="C38">
        <v>2</v>
      </c>
      <c r="D38" t="s">
        <v>44</v>
      </c>
      <c r="E38" t="s">
        <v>985</v>
      </c>
      <c r="F38">
        <v>39.549999999999997</v>
      </c>
      <c r="G38">
        <v>450</v>
      </c>
      <c r="H38">
        <v>178</v>
      </c>
      <c r="I38">
        <v>68</v>
      </c>
      <c r="J38">
        <v>101</v>
      </c>
      <c r="K38">
        <v>1</v>
      </c>
      <c r="L38">
        <v>2</v>
      </c>
      <c r="M38">
        <v>1</v>
      </c>
      <c r="N38">
        <v>0</v>
      </c>
      <c r="O38">
        <f t="shared" si="1"/>
        <v>173</v>
      </c>
      <c r="P38">
        <f t="shared" si="2"/>
        <v>0.39306358381502893</v>
      </c>
      <c r="Q38">
        <f t="shared" si="3"/>
        <v>0.58381502890173409</v>
      </c>
      <c r="R38">
        <f t="shared" si="4"/>
        <v>5.7803468208092483E-3</v>
      </c>
      <c r="S38">
        <f t="shared" si="5"/>
        <v>1.1560693641618497E-2</v>
      </c>
      <c r="T38">
        <f t="shared" si="6"/>
        <v>5.7803468208092483E-3</v>
      </c>
      <c r="U38">
        <f t="shared" si="7"/>
        <v>0</v>
      </c>
      <c r="V38">
        <f t="shared" si="8"/>
        <v>2.5838150289017339</v>
      </c>
      <c r="W38" t="str">
        <f t="shared" si="9"/>
        <v>Dukakis</v>
      </c>
    </row>
    <row r="39" spans="1:23" x14ac:dyDescent="0.3">
      <c r="A39" t="s">
        <v>96</v>
      </c>
      <c r="B39" t="s">
        <v>97</v>
      </c>
      <c r="C39">
        <v>2</v>
      </c>
      <c r="D39" t="s">
        <v>44</v>
      </c>
      <c r="E39" t="s">
        <v>988</v>
      </c>
      <c r="F39">
        <v>51.85</v>
      </c>
      <c r="G39">
        <v>81</v>
      </c>
      <c r="H39">
        <v>42</v>
      </c>
      <c r="I39">
        <v>20</v>
      </c>
      <c r="J39">
        <v>19</v>
      </c>
      <c r="K39">
        <v>0</v>
      </c>
      <c r="L39">
        <v>1</v>
      </c>
      <c r="M39">
        <v>0</v>
      </c>
      <c r="N39">
        <v>1</v>
      </c>
      <c r="O39">
        <f t="shared" si="1"/>
        <v>41</v>
      </c>
      <c r="P39">
        <f t="shared" si="2"/>
        <v>0.48780487804878048</v>
      </c>
      <c r="Q39">
        <f t="shared" si="3"/>
        <v>0.46341463414634149</v>
      </c>
      <c r="R39">
        <f t="shared" si="4"/>
        <v>0</v>
      </c>
      <c r="S39">
        <f t="shared" si="5"/>
        <v>2.4390243902439025E-2</v>
      </c>
      <c r="T39">
        <f t="shared" si="6"/>
        <v>0</v>
      </c>
      <c r="U39">
        <f t="shared" si="7"/>
        <v>2.4390243902439025E-2</v>
      </c>
      <c r="V39">
        <f t="shared" si="8"/>
        <v>0.48780487804878048</v>
      </c>
      <c r="W39" t="str">
        <f t="shared" si="9"/>
        <v>Bush</v>
      </c>
    </row>
    <row r="40" spans="1:23" x14ac:dyDescent="0.3">
      <c r="A40" t="s">
        <v>109</v>
      </c>
      <c r="B40" t="s">
        <v>80</v>
      </c>
      <c r="C40">
        <v>2</v>
      </c>
      <c r="D40" t="s">
        <v>44</v>
      </c>
      <c r="E40" t="s">
        <v>985</v>
      </c>
      <c r="F40">
        <v>68.33</v>
      </c>
      <c r="G40">
        <v>60</v>
      </c>
      <c r="H40">
        <v>41</v>
      </c>
      <c r="I40">
        <v>20</v>
      </c>
      <c r="J40">
        <v>17</v>
      </c>
      <c r="K40">
        <v>0</v>
      </c>
      <c r="L40">
        <v>0</v>
      </c>
      <c r="M40">
        <v>1</v>
      </c>
      <c r="N40">
        <v>0</v>
      </c>
      <c r="O40">
        <f t="shared" si="1"/>
        <v>38</v>
      </c>
      <c r="P40">
        <f t="shared" si="2"/>
        <v>0.52631578947368418</v>
      </c>
      <c r="Q40">
        <f t="shared" si="3"/>
        <v>0.44736842105263158</v>
      </c>
      <c r="R40">
        <f t="shared" si="4"/>
        <v>0</v>
      </c>
      <c r="S40">
        <f t="shared" si="5"/>
        <v>0</v>
      </c>
      <c r="T40">
        <f t="shared" si="6"/>
        <v>2.6315789473684209E-2</v>
      </c>
      <c r="U40">
        <f t="shared" si="7"/>
        <v>0</v>
      </c>
      <c r="V40">
        <f t="shared" si="8"/>
        <v>0.52631578947368418</v>
      </c>
      <c r="W40" t="str">
        <f t="shared" si="9"/>
        <v>Bush</v>
      </c>
    </row>
    <row r="41" spans="1:23" x14ac:dyDescent="0.3">
      <c r="A41" t="s">
        <v>110</v>
      </c>
      <c r="B41" t="s">
        <v>81</v>
      </c>
      <c r="C41">
        <v>2</v>
      </c>
      <c r="D41" t="s">
        <v>44</v>
      </c>
      <c r="E41" t="s">
        <v>100</v>
      </c>
      <c r="F41">
        <v>36.450000000000003</v>
      </c>
      <c r="G41">
        <v>96</v>
      </c>
      <c r="H41">
        <v>35</v>
      </c>
      <c r="I41">
        <v>22</v>
      </c>
      <c r="J41">
        <v>12</v>
      </c>
      <c r="K41">
        <v>0</v>
      </c>
      <c r="L41">
        <v>0</v>
      </c>
      <c r="M41">
        <v>1</v>
      </c>
      <c r="N41">
        <v>0</v>
      </c>
      <c r="O41">
        <f t="shared" si="1"/>
        <v>35</v>
      </c>
      <c r="P41">
        <f t="shared" si="2"/>
        <v>0.62857142857142856</v>
      </c>
      <c r="Q41">
        <f t="shared" si="3"/>
        <v>0.34285714285714286</v>
      </c>
      <c r="R41">
        <f t="shared" si="4"/>
        <v>0</v>
      </c>
      <c r="S41">
        <f t="shared" si="5"/>
        <v>0</v>
      </c>
      <c r="T41">
        <f t="shared" si="6"/>
        <v>2.8571428571428571E-2</v>
      </c>
      <c r="U41">
        <f t="shared" si="7"/>
        <v>0</v>
      </c>
      <c r="V41">
        <f t="shared" si="8"/>
        <v>0.62857142857142856</v>
      </c>
      <c r="W41" t="str">
        <f t="shared" si="9"/>
        <v>Bush</v>
      </c>
    </row>
    <row r="42" spans="1:23" x14ac:dyDescent="0.3">
      <c r="A42" t="s">
        <v>111</v>
      </c>
      <c r="B42" t="s">
        <v>82</v>
      </c>
      <c r="C42">
        <v>2</v>
      </c>
      <c r="D42" t="s">
        <v>44</v>
      </c>
      <c r="E42" t="s">
        <v>985</v>
      </c>
      <c r="F42">
        <v>27.92</v>
      </c>
      <c r="G42">
        <v>111</v>
      </c>
      <c r="H42">
        <v>31</v>
      </c>
      <c r="I42">
        <v>15</v>
      </c>
      <c r="J42">
        <v>10</v>
      </c>
      <c r="K42">
        <v>0</v>
      </c>
      <c r="L42">
        <v>0</v>
      </c>
      <c r="M42">
        <v>0</v>
      </c>
      <c r="N42">
        <v>5</v>
      </c>
      <c r="O42">
        <f t="shared" si="1"/>
        <v>30</v>
      </c>
      <c r="P42">
        <f t="shared" si="2"/>
        <v>0.5</v>
      </c>
      <c r="Q42">
        <f t="shared" si="3"/>
        <v>0.33333333333333331</v>
      </c>
      <c r="R42">
        <f t="shared" si="4"/>
        <v>0</v>
      </c>
      <c r="S42">
        <f t="shared" si="5"/>
        <v>0</v>
      </c>
      <c r="T42">
        <f t="shared" si="6"/>
        <v>0</v>
      </c>
      <c r="U42">
        <f t="shared" si="7"/>
        <v>0.16666666666666666</v>
      </c>
      <c r="V42">
        <f t="shared" si="8"/>
        <v>0.5</v>
      </c>
      <c r="W42" t="str">
        <f t="shared" si="9"/>
        <v>Bush</v>
      </c>
    </row>
    <row r="43" spans="1:23" x14ac:dyDescent="0.3">
      <c r="A43" t="s">
        <v>112</v>
      </c>
      <c r="B43" t="s">
        <v>83</v>
      </c>
      <c r="C43">
        <v>2</v>
      </c>
      <c r="D43" t="s">
        <v>44</v>
      </c>
      <c r="E43" t="s">
        <v>989</v>
      </c>
      <c r="F43">
        <v>48.86</v>
      </c>
      <c r="G43">
        <v>264</v>
      </c>
      <c r="H43">
        <v>129</v>
      </c>
      <c r="I43">
        <v>60</v>
      </c>
      <c r="J43">
        <v>56</v>
      </c>
      <c r="K43">
        <v>1</v>
      </c>
      <c r="L43">
        <v>2</v>
      </c>
      <c r="M43">
        <v>6</v>
      </c>
      <c r="N43">
        <v>3</v>
      </c>
      <c r="O43">
        <f t="shared" si="1"/>
        <v>128</v>
      </c>
      <c r="P43">
        <f t="shared" si="2"/>
        <v>0.46875</v>
      </c>
      <c r="Q43">
        <f t="shared" si="3"/>
        <v>0.4375</v>
      </c>
      <c r="R43">
        <f t="shared" si="4"/>
        <v>7.8125E-3</v>
      </c>
      <c r="S43">
        <f t="shared" si="5"/>
        <v>1.5625E-2</v>
      </c>
      <c r="T43">
        <f t="shared" si="6"/>
        <v>4.6875E-2</v>
      </c>
      <c r="U43">
        <f t="shared" si="7"/>
        <v>2.34375E-2</v>
      </c>
      <c r="V43">
        <f t="shared" si="8"/>
        <v>0.46875</v>
      </c>
      <c r="W43" t="str">
        <f t="shared" si="9"/>
        <v>Bush</v>
      </c>
    </row>
    <row r="44" spans="1:23" x14ac:dyDescent="0.3">
      <c r="A44" t="s">
        <v>113</v>
      </c>
      <c r="B44" t="s">
        <v>84</v>
      </c>
      <c r="C44">
        <v>2</v>
      </c>
      <c r="D44" t="s">
        <v>44</v>
      </c>
      <c r="E44" t="s">
        <v>985</v>
      </c>
      <c r="F44">
        <v>31.81</v>
      </c>
      <c r="G44">
        <v>132</v>
      </c>
      <c r="H44">
        <v>42</v>
      </c>
      <c r="I44">
        <v>10</v>
      </c>
      <c r="J44">
        <v>29</v>
      </c>
      <c r="K44">
        <v>1</v>
      </c>
      <c r="L44">
        <v>1</v>
      </c>
      <c r="M44">
        <v>1</v>
      </c>
      <c r="N44">
        <v>0</v>
      </c>
      <c r="O44">
        <f t="shared" si="1"/>
        <v>42</v>
      </c>
      <c r="P44">
        <f t="shared" si="2"/>
        <v>0.23809523809523808</v>
      </c>
      <c r="Q44">
        <f t="shared" si="3"/>
        <v>0.69047619047619047</v>
      </c>
      <c r="R44">
        <f t="shared" si="4"/>
        <v>2.3809523809523808E-2</v>
      </c>
      <c r="S44">
        <f t="shared" si="5"/>
        <v>2.3809523809523808E-2</v>
      </c>
      <c r="T44">
        <f t="shared" si="6"/>
        <v>2.3809523809523808E-2</v>
      </c>
      <c r="U44">
        <f t="shared" si="7"/>
        <v>0</v>
      </c>
      <c r="V44">
        <f t="shared" si="8"/>
        <v>2.6904761904761907</v>
      </c>
      <c r="W44" t="str">
        <f t="shared" si="9"/>
        <v>Dukakis</v>
      </c>
    </row>
    <row r="45" spans="1:23" x14ac:dyDescent="0.3">
      <c r="A45" t="s">
        <v>114</v>
      </c>
      <c r="B45" t="s">
        <v>98</v>
      </c>
      <c r="C45">
        <v>2</v>
      </c>
      <c r="D45" t="s">
        <v>44</v>
      </c>
      <c r="E45" t="s">
        <v>98</v>
      </c>
      <c r="F45">
        <v>53.25</v>
      </c>
      <c r="G45">
        <v>537</v>
      </c>
      <c r="H45">
        <v>286</v>
      </c>
      <c r="I45">
        <v>153</v>
      </c>
      <c r="J45">
        <v>120</v>
      </c>
      <c r="K45">
        <v>3</v>
      </c>
      <c r="L45">
        <v>1</v>
      </c>
      <c r="M45">
        <v>5</v>
      </c>
      <c r="N45">
        <v>1</v>
      </c>
      <c r="O45">
        <f t="shared" si="1"/>
        <v>283</v>
      </c>
      <c r="P45">
        <f t="shared" si="2"/>
        <v>0.54063604240282681</v>
      </c>
      <c r="Q45">
        <f t="shared" si="3"/>
        <v>0.42402826855123676</v>
      </c>
      <c r="R45">
        <f t="shared" si="4"/>
        <v>1.0600706713780919E-2</v>
      </c>
      <c r="S45">
        <f t="shared" si="5"/>
        <v>3.5335689045936395E-3</v>
      </c>
      <c r="T45">
        <f t="shared" si="6"/>
        <v>1.7667844522968199E-2</v>
      </c>
      <c r="U45">
        <f t="shared" si="7"/>
        <v>3.5335689045936395E-3</v>
      </c>
      <c r="V45">
        <f t="shared" si="8"/>
        <v>0.54063604240282681</v>
      </c>
      <c r="W45" t="str">
        <f t="shared" si="9"/>
        <v>Bush</v>
      </c>
    </row>
    <row r="46" spans="1:23" x14ac:dyDescent="0.3">
      <c r="A46" t="s">
        <v>115</v>
      </c>
      <c r="B46" t="s">
        <v>99</v>
      </c>
      <c r="C46">
        <v>2</v>
      </c>
      <c r="D46" t="s">
        <v>44</v>
      </c>
      <c r="E46" t="s">
        <v>985</v>
      </c>
      <c r="F46">
        <v>53.84</v>
      </c>
      <c r="G46">
        <v>390</v>
      </c>
      <c r="H46">
        <v>210</v>
      </c>
      <c r="I46">
        <v>132</v>
      </c>
      <c r="J46">
        <v>48</v>
      </c>
      <c r="K46">
        <v>0</v>
      </c>
      <c r="L46">
        <v>5</v>
      </c>
      <c r="M46">
        <v>17</v>
      </c>
      <c r="N46">
        <v>2</v>
      </c>
      <c r="O46">
        <f t="shared" si="1"/>
        <v>204</v>
      </c>
      <c r="P46">
        <f t="shared" si="2"/>
        <v>0.6470588235294118</v>
      </c>
      <c r="Q46">
        <f t="shared" si="3"/>
        <v>0.23529411764705882</v>
      </c>
      <c r="R46">
        <f t="shared" si="4"/>
        <v>0</v>
      </c>
      <c r="S46">
        <f t="shared" si="5"/>
        <v>2.4509803921568627E-2</v>
      </c>
      <c r="T46">
        <f t="shared" si="6"/>
        <v>8.3333333333333329E-2</v>
      </c>
      <c r="U46">
        <f t="shared" si="7"/>
        <v>9.8039215686274508E-3</v>
      </c>
      <c r="V46">
        <f t="shared" si="8"/>
        <v>0.6470588235294118</v>
      </c>
      <c r="W46" t="str">
        <f t="shared" si="9"/>
        <v>Bush</v>
      </c>
    </row>
    <row r="47" spans="1:23" x14ac:dyDescent="0.3">
      <c r="A47" t="s">
        <v>116</v>
      </c>
      <c r="B47" t="s">
        <v>100</v>
      </c>
      <c r="C47">
        <v>2</v>
      </c>
      <c r="D47" t="s">
        <v>44</v>
      </c>
      <c r="E47" t="s">
        <v>100</v>
      </c>
      <c r="F47">
        <v>55.51</v>
      </c>
      <c r="G47">
        <v>290</v>
      </c>
      <c r="H47">
        <v>161</v>
      </c>
      <c r="I47">
        <v>97</v>
      </c>
      <c r="J47">
        <v>50</v>
      </c>
      <c r="K47">
        <v>2</v>
      </c>
      <c r="L47">
        <v>2</v>
      </c>
      <c r="M47">
        <v>6</v>
      </c>
      <c r="N47">
        <v>0</v>
      </c>
      <c r="O47">
        <f t="shared" si="1"/>
        <v>157</v>
      </c>
      <c r="P47">
        <f t="shared" si="2"/>
        <v>0.61783439490445857</v>
      </c>
      <c r="Q47">
        <f t="shared" si="3"/>
        <v>0.31847133757961782</v>
      </c>
      <c r="R47">
        <f t="shared" si="4"/>
        <v>1.2738853503184714E-2</v>
      </c>
      <c r="S47">
        <f t="shared" si="5"/>
        <v>1.2738853503184714E-2</v>
      </c>
      <c r="T47">
        <f t="shared" si="6"/>
        <v>3.8216560509554139E-2</v>
      </c>
      <c r="U47">
        <f t="shared" si="7"/>
        <v>0</v>
      </c>
      <c r="V47">
        <f t="shared" si="8"/>
        <v>0.61783439490445857</v>
      </c>
      <c r="W47" t="str">
        <f t="shared" si="9"/>
        <v>Bush</v>
      </c>
    </row>
    <row r="48" spans="1:23" x14ac:dyDescent="0.3">
      <c r="A48" t="s">
        <v>117</v>
      </c>
      <c r="B48" t="s">
        <v>101</v>
      </c>
      <c r="C48">
        <v>2</v>
      </c>
      <c r="D48" t="s">
        <v>44</v>
      </c>
      <c r="E48" t="s">
        <v>988</v>
      </c>
      <c r="F48">
        <v>47.92</v>
      </c>
      <c r="G48">
        <v>505</v>
      </c>
      <c r="H48">
        <v>242</v>
      </c>
      <c r="I48">
        <v>110</v>
      </c>
      <c r="J48">
        <v>114</v>
      </c>
      <c r="K48">
        <v>3</v>
      </c>
      <c r="L48">
        <v>2</v>
      </c>
      <c r="M48">
        <v>4</v>
      </c>
      <c r="N48">
        <v>0</v>
      </c>
      <c r="O48">
        <f t="shared" si="1"/>
        <v>233</v>
      </c>
      <c r="P48">
        <f t="shared" si="2"/>
        <v>0.47210300429184548</v>
      </c>
      <c r="Q48">
        <f t="shared" si="3"/>
        <v>0.48927038626609443</v>
      </c>
      <c r="R48">
        <f t="shared" si="4"/>
        <v>1.2875536480686695E-2</v>
      </c>
      <c r="S48">
        <f t="shared" si="5"/>
        <v>8.5836909871244635E-3</v>
      </c>
      <c r="T48">
        <f t="shared" si="6"/>
        <v>1.7167381974248927E-2</v>
      </c>
      <c r="U48">
        <f t="shared" si="7"/>
        <v>0</v>
      </c>
      <c r="V48">
        <f t="shared" si="8"/>
        <v>2.4892703862660945</v>
      </c>
      <c r="W48" t="str">
        <f t="shared" si="9"/>
        <v>Dukakis</v>
      </c>
    </row>
    <row r="49" spans="1:23" x14ac:dyDescent="0.3">
      <c r="A49" t="s">
        <v>108</v>
      </c>
      <c r="B49" t="s">
        <v>102</v>
      </c>
      <c r="C49">
        <v>2</v>
      </c>
      <c r="D49" t="s">
        <v>44</v>
      </c>
      <c r="E49" t="s">
        <v>985</v>
      </c>
      <c r="F49">
        <v>71.349999999999994</v>
      </c>
      <c r="G49">
        <v>576</v>
      </c>
      <c r="H49">
        <v>411</v>
      </c>
      <c r="I49">
        <v>217</v>
      </c>
      <c r="J49">
        <v>174</v>
      </c>
      <c r="K49">
        <v>0</v>
      </c>
      <c r="L49">
        <v>2</v>
      </c>
      <c r="M49">
        <v>2</v>
      </c>
      <c r="N49">
        <v>2</v>
      </c>
      <c r="O49">
        <f t="shared" si="1"/>
        <v>397</v>
      </c>
      <c r="P49">
        <f t="shared" si="2"/>
        <v>0.54659949622166248</v>
      </c>
      <c r="Q49">
        <f t="shared" si="3"/>
        <v>0.43828715365239296</v>
      </c>
      <c r="R49">
        <f t="shared" si="4"/>
        <v>0</v>
      </c>
      <c r="S49">
        <f t="shared" si="5"/>
        <v>5.0377833753148613E-3</v>
      </c>
      <c r="T49">
        <f t="shared" si="6"/>
        <v>5.0377833753148613E-3</v>
      </c>
      <c r="U49">
        <f t="shared" si="7"/>
        <v>5.0377833753148613E-3</v>
      </c>
      <c r="V49">
        <f t="shared" si="8"/>
        <v>0.54659949622166248</v>
      </c>
      <c r="W49" t="str">
        <f t="shared" si="9"/>
        <v>Bush</v>
      </c>
    </row>
    <row r="50" spans="1:23" x14ac:dyDescent="0.3">
      <c r="A50" t="s">
        <v>118</v>
      </c>
      <c r="B50" t="s">
        <v>55</v>
      </c>
      <c r="C50">
        <v>2</v>
      </c>
      <c r="D50" t="s">
        <v>66</v>
      </c>
      <c r="E50">
        <v>0</v>
      </c>
      <c r="F50">
        <v>0</v>
      </c>
      <c r="G50">
        <v>0</v>
      </c>
      <c r="H50">
        <v>851</v>
      </c>
      <c r="I50">
        <v>457</v>
      </c>
      <c r="J50">
        <v>353</v>
      </c>
      <c r="K50">
        <v>2</v>
      </c>
      <c r="L50">
        <v>4</v>
      </c>
      <c r="M50">
        <v>16</v>
      </c>
      <c r="N50">
        <v>0</v>
      </c>
      <c r="O50">
        <f t="shared" si="1"/>
        <v>832</v>
      </c>
      <c r="P50">
        <f t="shared" si="2"/>
        <v>0.54927884615384615</v>
      </c>
      <c r="Q50">
        <f t="shared" si="3"/>
        <v>0.42427884615384615</v>
      </c>
      <c r="R50">
        <f t="shared" si="4"/>
        <v>2.403846153846154E-3</v>
      </c>
      <c r="S50">
        <f t="shared" si="5"/>
        <v>4.807692307692308E-3</v>
      </c>
      <c r="T50">
        <f t="shared" si="6"/>
        <v>1.9230769230769232E-2</v>
      </c>
      <c r="U50">
        <f t="shared" si="7"/>
        <v>0</v>
      </c>
      <c r="V50">
        <f t="shared" si="8"/>
        <v>0.54927884615384615</v>
      </c>
      <c r="W50" t="str">
        <f t="shared" si="9"/>
        <v>Bush</v>
      </c>
    </row>
    <row r="51" spans="1:23" x14ac:dyDescent="0.3">
      <c r="A51" t="s">
        <v>119</v>
      </c>
      <c r="B51" t="s">
        <v>56</v>
      </c>
      <c r="C51">
        <v>2</v>
      </c>
      <c r="D51" t="s">
        <v>67</v>
      </c>
      <c r="E51">
        <v>0</v>
      </c>
      <c r="F51">
        <v>0</v>
      </c>
      <c r="G51">
        <v>0</v>
      </c>
      <c r="H51">
        <v>206</v>
      </c>
      <c r="I51">
        <v>119</v>
      </c>
      <c r="J51">
        <v>76</v>
      </c>
      <c r="K51">
        <v>0</v>
      </c>
      <c r="L51">
        <v>3</v>
      </c>
      <c r="M51">
        <v>5</v>
      </c>
      <c r="N51">
        <v>0</v>
      </c>
      <c r="O51">
        <f t="shared" si="1"/>
        <v>203</v>
      </c>
      <c r="P51">
        <f t="shared" si="2"/>
        <v>0.58620689655172409</v>
      </c>
      <c r="Q51">
        <f t="shared" si="3"/>
        <v>0.37438423645320196</v>
      </c>
      <c r="R51">
        <f t="shared" si="4"/>
        <v>0</v>
      </c>
      <c r="S51">
        <f t="shared" si="5"/>
        <v>1.4778325123152709E-2</v>
      </c>
      <c r="T51">
        <f t="shared" si="6"/>
        <v>2.4630541871921183E-2</v>
      </c>
      <c r="U51">
        <f t="shared" si="7"/>
        <v>0</v>
      </c>
      <c r="V51">
        <f t="shared" si="8"/>
        <v>0.58620689655172409</v>
      </c>
      <c r="W51" t="str">
        <f t="shared" si="9"/>
        <v>Bush</v>
      </c>
    </row>
    <row r="52" spans="1:23" x14ac:dyDescent="0.3">
      <c r="A52" t="s">
        <v>120</v>
      </c>
      <c r="B52" t="s">
        <v>57</v>
      </c>
      <c r="C52">
        <v>2</v>
      </c>
      <c r="D52" t="s">
        <v>68</v>
      </c>
      <c r="E52">
        <v>0</v>
      </c>
      <c r="F52">
        <v>64.040000000000006</v>
      </c>
      <c r="G52">
        <v>6942</v>
      </c>
      <c r="H52">
        <v>4446</v>
      </c>
      <c r="I52">
        <v>2274</v>
      </c>
      <c r="J52">
        <v>1879</v>
      </c>
      <c r="K52">
        <v>22</v>
      </c>
      <c r="L52">
        <v>41</v>
      </c>
      <c r="M52">
        <v>107</v>
      </c>
      <c r="N52">
        <v>19</v>
      </c>
      <c r="O52">
        <f t="shared" si="1"/>
        <v>4342</v>
      </c>
      <c r="P52">
        <f t="shared" si="2"/>
        <v>0.52372178719484108</v>
      </c>
      <c r="Q52">
        <f t="shared" si="3"/>
        <v>0.43274988484569321</v>
      </c>
      <c r="R52">
        <f t="shared" si="4"/>
        <v>5.0667894979272224E-3</v>
      </c>
      <c r="S52">
        <f t="shared" si="5"/>
        <v>9.4426531552280063E-3</v>
      </c>
      <c r="T52">
        <f t="shared" si="6"/>
        <v>2.4643021649009673E-2</v>
      </c>
      <c r="U52">
        <f t="shared" si="7"/>
        <v>4.375863657300783E-3</v>
      </c>
      <c r="V52">
        <f t="shared" si="8"/>
        <v>0.52372178719484108</v>
      </c>
      <c r="W52" t="str">
        <f t="shared" si="9"/>
        <v>Bush</v>
      </c>
    </row>
    <row r="53" spans="1:23" x14ac:dyDescent="0.3">
      <c r="A53" t="s">
        <v>121</v>
      </c>
      <c r="B53" t="s">
        <v>122</v>
      </c>
      <c r="C53">
        <v>3</v>
      </c>
      <c r="D53" t="s">
        <v>44</v>
      </c>
      <c r="E53" t="s">
        <v>988</v>
      </c>
      <c r="F53">
        <v>32</v>
      </c>
      <c r="G53">
        <v>100</v>
      </c>
      <c r="H53">
        <v>32</v>
      </c>
      <c r="I53">
        <v>4</v>
      </c>
      <c r="J53">
        <v>22</v>
      </c>
      <c r="K53">
        <v>0</v>
      </c>
      <c r="L53">
        <v>0</v>
      </c>
      <c r="M53">
        <v>6</v>
      </c>
      <c r="N53">
        <v>0</v>
      </c>
      <c r="O53">
        <f t="shared" si="1"/>
        <v>32</v>
      </c>
      <c r="P53">
        <f t="shared" si="2"/>
        <v>0.125</v>
      </c>
      <c r="Q53">
        <f t="shared" si="3"/>
        <v>0.6875</v>
      </c>
      <c r="R53">
        <f t="shared" si="4"/>
        <v>0</v>
      </c>
      <c r="S53">
        <f t="shared" si="5"/>
        <v>0</v>
      </c>
      <c r="T53">
        <f t="shared" si="6"/>
        <v>0.1875</v>
      </c>
      <c r="U53">
        <f t="shared" si="7"/>
        <v>0</v>
      </c>
      <c r="V53">
        <f t="shared" si="8"/>
        <v>2.6875</v>
      </c>
      <c r="W53" t="str">
        <f t="shared" si="9"/>
        <v>Dukakis</v>
      </c>
    </row>
    <row r="54" spans="1:23" x14ac:dyDescent="0.3">
      <c r="A54" t="s">
        <v>134</v>
      </c>
      <c r="B54" t="s">
        <v>123</v>
      </c>
      <c r="C54">
        <v>3</v>
      </c>
      <c r="D54" t="s">
        <v>44</v>
      </c>
      <c r="E54" t="s">
        <v>990</v>
      </c>
      <c r="F54">
        <v>66.66</v>
      </c>
      <c r="G54">
        <v>735</v>
      </c>
      <c r="H54">
        <v>490</v>
      </c>
      <c r="I54">
        <v>271</v>
      </c>
      <c r="J54">
        <v>194</v>
      </c>
      <c r="K54">
        <v>5</v>
      </c>
      <c r="L54">
        <v>0</v>
      </c>
      <c r="M54">
        <v>9</v>
      </c>
      <c r="N54">
        <v>1</v>
      </c>
      <c r="O54">
        <f t="shared" si="1"/>
        <v>480</v>
      </c>
      <c r="P54">
        <f t="shared" si="2"/>
        <v>0.56458333333333333</v>
      </c>
      <c r="Q54">
        <f t="shared" si="3"/>
        <v>0.40416666666666667</v>
      </c>
      <c r="R54">
        <f t="shared" si="4"/>
        <v>1.0416666666666666E-2</v>
      </c>
      <c r="S54">
        <f t="shared" si="5"/>
        <v>0</v>
      </c>
      <c r="T54">
        <f t="shared" si="6"/>
        <v>1.8749999999999999E-2</v>
      </c>
      <c r="U54">
        <f t="shared" si="7"/>
        <v>2.0833333333333333E-3</v>
      </c>
      <c r="V54">
        <f t="shared" si="8"/>
        <v>0.56458333333333333</v>
      </c>
      <c r="W54" t="str">
        <f t="shared" si="9"/>
        <v>Bush</v>
      </c>
    </row>
    <row r="55" spans="1:23" x14ac:dyDescent="0.3">
      <c r="A55" t="s">
        <v>135</v>
      </c>
      <c r="B55" t="s">
        <v>124</v>
      </c>
      <c r="C55">
        <v>3</v>
      </c>
      <c r="D55" t="s">
        <v>44</v>
      </c>
      <c r="E55" t="s">
        <v>990</v>
      </c>
      <c r="F55">
        <v>63.8</v>
      </c>
      <c r="G55">
        <v>699</v>
      </c>
      <c r="H55">
        <v>446</v>
      </c>
      <c r="I55">
        <v>243</v>
      </c>
      <c r="J55">
        <v>177</v>
      </c>
      <c r="K55">
        <v>2</v>
      </c>
      <c r="L55">
        <v>2</v>
      </c>
      <c r="M55">
        <v>14</v>
      </c>
      <c r="N55">
        <v>0</v>
      </c>
      <c r="O55">
        <f t="shared" si="1"/>
        <v>438</v>
      </c>
      <c r="P55">
        <f t="shared" si="2"/>
        <v>0.5547945205479452</v>
      </c>
      <c r="Q55">
        <f t="shared" si="3"/>
        <v>0.4041095890410959</v>
      </c>
      <c r="R55">
        <f t="shared" si="4"/>
        <v>4.5662100456621002E-3</v>
      </c>
      <c r="S55">
        <f t="shared" si="5"/>
        <v>4.5662100456621002E-3</v>
      </c>
      <c r="T55">
        <f t="shared" si="6"/>
        <v>3.1963470319634701E-2</v>
      </c>
      <c r="U55">
        <f t="shared" si="7"/>
        <v>0</v>
      </c>
      <c r="V55">
        <f t="shared" si="8"/>
        <v>0.5547945205479452</v>
      </c>
      <c r="W55" t="str">
        <f t="shared" si="9"/>
        <v>Bush</v>
      </c>
    </row>
    <row r="56" spans="1:23" x14ac:dyDescent="0.3">
      <c r="A56" t="s">
        <v>136</v>
      </c>
      <c r="B56" t="s">
        <v>125</v>
      </c>
      <c r="C56">
        <v>3</v>
      </c>
      <c r="D56" t="s">
        <v>44</v>
      </c>
      <c r="E56" t="s">
        <v>990</v>
      </c>
      <c r="F56">
        <v>44.25</v>
      </c>
      <c r="G56">
        <v>296</v>
      </c>
      <c r="H56">
        <v>131</v>
      </c>
      <c r="I56">
        <v>80</v>
      </c>
      <c r="J56">
        <v>46</v>
      </c>
      <c r="K56">
        <v>0</v>
      </c>
      <c r="L56">
        <v>2</v>
      </c>
      <c r="M56">
        <v>1</v>
      </c>
      <c r="N56">
        <v>0</v>
      </c>
      <c r="O56">
        <f t="shared" si="1"/>
        <v>129</v>
      </c>
      <c r="P56">
        <f t="shared" si="2"/>
        <v>0.62015503875968991</v>
      </c>
      <c r="Q56">
        <f t="shared" si="3"/>
        <v>0.35658914728682173</v>
      </c>
      <c r="R56">
        <f t="shared" si="4"/>
        <v>0</v>
      </c>
      <c r="S56">
        <f t="shared" si="5"/>
        <v>1.5503875968992248E-2</v>
      </c>
      <c r="T56">
        <f t="shared" si="6"/>
        <v>7.7519379844961239E-3</v>
      </c>
      <c r="U56">
        <f t="shared" si="7"/>
        <v>0</v>
      </c>
      <c r="V56">
        <f t="shared" si="8"/>
        <v>0.62015503875968991</v>
      </c>
      <c r="W56" t="str">
        <f t="shared" si="9"/>
        <v>Bush</v>
      </c>
    </row>
    <row r="57" spans="1:23" x14ac:dyDescent="0.3">
      <c r="A57" t="s">
        <v>137</v>
      </c>
      <c r="B57" t="s">
        <v>126</v>
      </c>
      <c r="C57">
        <v>3</v>
      </c>
      <c r="D57" t="s">
        <v>44</v>
      </c>
      <c r="E57" t="s">
        <v>988</v>
      </c>
      <c r="F57">
        <v>50.81</v>
      </c>
      <c r="G57">
        <v>185</v>
      </c>
      <c r="H57">
        <v>94</v>
      </c>
      <c r="I57">
        <v>33</v>
      </c>
      <c r="J57">
        <v>51</v>
      </c>
      <c r="K57">
        <v>5</v>
      </c>
      <c r="L57">
        <v>1</v>
      </c>
      <c r="M57">
        <v>1</v>
      </c>
      <c r="N57">
        <v>1</v>
      </c>
      <c r="O57">
        <f t="shared" si="1"/>
        <v>92</v>
      </c>
      <c r="P57">
        <f t="shared" si="2"/>
        <v>0.35869565217391303</v>
      </c>
      <c r="Q57">
        <f t="shared" si="3"/>
        <v>0.55434782608695654</v>
      </c>
      <c r="R57">
        <f t="shared" si="4"/>
        <v>5.434782608695652E-2</v>
      </c>
      <c r="S57">
        <f t="shared" si="5"/>
        <v>1.0869565217391304E-2</v>
      </c>
      <c r="T57">
        <f t="shared" si="6"/>
        <v>1.0869565217391304E-2</v>
      </c>
      <c r="U57">
        <f t="shared" si="7"/>
        <v>1.0869565217391304E-2</v>
      </c>
      <c r="V57">
        <f t="shared" si="8"/>
        <v>2.5543478260869565</v>
      </c>
      <c r="W57" t="str">
        <f t="shared" si="9"/>
        <v>Dukakis</v>
      </c>
    </row>
    <row r="58" spans="1:23" x14ac:dyDescent="0.3">
      <c r="A58" t="s">
        <v>138</v>
      </c>
      <c r="B58" t="s">
        <v>127</v>
      </c>
      <c r="C58">
        <v>3</v>
      </c>
      <c r="D58" t="s">
        <v>44</v>
      </c>
      <c r="E58" t="s">
        <v>985</v>
      </c>
      <c r="F58">
        <v>39.44</v>
      </c>
      <c r="G58">
        <v>109</v>
      </c>
      <c r="H58">
        <v>43</v>
      </c>
      <c r="I58">
        <v>10</v>
      </c>
      <c r="J58">
        <v>20</v>
      </c>
      <c r="K58">
        <v>0</v>
      </c>
      <c r="L58">
        <v>0</v>
      </c>
      <c r="M58">
        <v>9</v>
      </c>
      <c r="N58">
        <v>0</v>
      </c>
      <c r="O58">
        <f t="shared" si="1"/>
        <v>39</v>
      </c>
      <c r="P58">
        <f t="shared" si="2"/>
        <v>0.25641025641025639</v>
      </c>
      <c r="Q58">
        <f t="shared" si="3"/>
        <v>0.51282051282051277</v>
      </c>
      <c r="R58">
        <f t="shared" si="4"/>
        <v>0</v>
      </c>
      <c r="S58">
        <f t="shared" si="5"/>
        <v>0</v>
      </c>
      <c r="T58">
        <f t="shared" si="6"/>
        <v>0.23076923076923078</v>
      </c>
      <c r="U58">
        <f t="shared" si="7"/>
        <v>0</v>
      </c>
      <c r="V58">
        <f t="shared" si="8"/>
        <v>2.5128205128205128</v>
      </c>
      <c r="W58" t="str">
        <f t="shared" si="9"/>
        <v>Dukakis</v>
      </c>
    </row>
    <row r="59" spans="1:23" x14ac:dyDescent="0.3">
      <c r="A59" t="s">
        <v>139</v>
      </c>
      <c r="B59" t="s">
        <v>128</v>
      </c>
      <c r="C59">
        <v>3</v>
      </c>
      <c r="D59" t="s">
        <v>44</v>
      </c>
      <c r="E59" t="s">
        <v>990</v>
      </c>
      <c r="F59">
        <v>54.57</v>
      </c>
      <c r="G59">
        <v>361</v>
      </c>
      <c r="H59">
        <v>197</v>
      </c>
      <c r="I59">
        <v>81</v>
      </c>
      <c r="J59">
        <v>101</v>
      </c>
      <c r="K59">
        <v>3</v>
      </c>
      <c r="L59">
        <v>1</v>
      </c>
      <c r="M59">
        <v>3</v>
      </c>
      <c r="N59">
        <v>1</v>
      </c>
      <c r="O59">
        <f t="shared" si="1"/>
        <v>190</v>
      </c>
      <c r="P59">
        <f t="shared" si="2"/>
        <v>0.4263157894736842</v>
      </c>
      <c r="Q59">
        <f t="shared" si="3"/>
        <v>0.53157894736842104</v>
      </c>
      <c r="R59">
        <f t="shared" si="4"/>
        <v>1.5789473684210527E-2</v>
      </c>
      <c r="S59">
        <f t="shared" si="5"/>
        <v>5.263157894736842E-3</v>
      </c>
      <c r="T59">
        <f t="shared" si="6"/>
        <v>1.5789473684210527E-2</v>
      </c>
      <c r="U59">
        <f t="shared" si="7"/>
        <v>5.263157894736842E-3</v>
      </c>
      <c r="V59">
        <f t="shared" si="8"/>
        <v>2.5315789473684212</v>
      </c>
      <c r="W59" t="str">
        <f t="shared" si="9"/>
        <v>Dukakis</v>
      </c>
    </row>
    <row r="60" spans="1:23" x14ac:dyDescent="0.3">
      <c r="A60" t="s">
        <v>140</v>
      </c>
      <c r="B60" t="s">
        <v>129</v>
      </c>
      <c r="C60">
        <v>3</v>
      </c>
      <c r="D60" t="s">
        <v>44</v>
      </c>
      <c r="E60" t="s">
        <v>990</v>
      </c>
      <c r="F60">
        <v>64.27</v>
      </c>
      <c r="G60">
        <v>781</v>
      </c>
      <c r="H60">
        <v>502</v>
      </c>
      <c r="I60">
        <v>250</v>
      </c>
      <c r="J60">
        <v>230</v>
      </c>
      <c r="K60">
        <v>1</v>
      </c>
      <c r="L60">
        <v>3</v>
      </c>
      <c r="M60">
        <v>7</v>
      </c>
      <c r="N60">
        <v>3</v>
      </c>
      <c r="O60">
        <f t="shared" si="1"/>
        <v>494</v>
      </c>
      <c r="P60">
        <f t="shared" si="2"/>
        <v>0.50607287449392713</v>
      </c>
      <c r="Q60">
        <f t="shared" si="3"/>
        <v>0.46558704453441296</v>
      </c>
      <c r="R60">
        <f t="shared" si="4"/>
        <v>2.0242914979757085E-3</v>
      </c>
      <c r="S60">
        <f t="shared" si="5"/>
        <v>6.0728744939271256E-3</v>
      </c>
      <c r="T60">
        <f t="shared" si="6"/>
        <v>1.417004048582996E-2</v>
      </c>
      <c r="U60">
        <f t="shared" si="7"/>
        <v>6.0728744939271256E-3</v>
      </c>
      <c r="V60">
        <f t="shared" si="8"/>
        <v>0.50607287449392713</v>
      </c>
      <c r="W60" t="str">
        <f t="shared" si="9"/>
        <v>Bush</v>
      </c>
    </row>
    <row r="61" spans="1:23" x14ac:dyDescent="0.3">
      <c r="A61" t="s">
        <v>141</v>
      </c>
      <c r="B61" t="s">
        <v>130</v>
      </c>
      <c r="C61">
        <v>3</v>
      </c>
      <c r="D61" t="s">
        <v>44</v>
      </c>
      <c r="E61" t="s">
        <v>990</v>
      </c>
      <c r="F61">
        <v>61.27</v>
      </c>
      <c r="G61">
        <v>940</v>
      </c>
      <c r="H61">
        <v>576</v>
      </c>
      <c r="I61">
        <v>326</v>
      </c>
      <c r="J61">
        <v>223</v>
      </c>
      <c r="K61">
        <v>1</v>
      </c>
      <c r="L61">
        <v>2</v>
      </c>
      <c r="M61">
        <v>9</v>
      </c>
      <c r="N61">
        <v>2</v>
      </c>
      <c r="O61">
        <f t="shared" si="1"/>
        <v>563</v>
      </c>
      <c r="P61">
        <f t="shared" si="2"/>
        <v>0.57904085257548843</v>
      </c>
      <c r="Q61">
        <f t="shared" si="3"/>
        <v>0.39609236234458262</v>
      </c>
      <c r="R61">
        <f t="shared" si="4"/>
        <v>1.7761989342806395E-3</v>
      </c>
      <c r="S61">
        <f t="shared" si="5"/>
        <v>3.552397868561279E-3</v>
      </c>
      <c r="T61">
        <f t="shared" si="6"/>
        <v>1.5985790408525755E-2</v>
      </c>
      <c r="U61">
        <f t="shared" si="7"/>
        <v>3.552397868561279E-3</v>
      </c>
      <c r="V61">
        <f t="shared" si="8"/>
        <v>0.57904085257548843</v>
      </c>
      <c r="W61" t="str">
        <f t="shared" si="9"/>
        <v>Bush</v>
      </c>
    </row>
    <row r="62" spans="1:23" x14ac:dyDescent="0.3">
      <c r="A62" t="s">
        <v>142</v>
      </c>
      <c r="B62" t="s">
        <v>131</v>
      </c>
      <c r="C62">
        <v>3</v>
      </c>
      <c r="D62" t="s">
        <v>44</v>
      </c>
      <c r="E62" t="s">
        <v>990</v>
      </c>
      <c r="F62">
        <v>64.069999999999993</v>
      </c>
      <c r="G62">
        <v>682</v>
      </c>
      <c r="H62">
        <v>437</v>
      </c>
      <c r="I62">
        <v>225</v>
      </c>
      <c r="J62">
        <v>189</v>
      </c>
      <c r="K62">
        <v>1</v>
      </c>
      <c r="L62">
        <v>0</v>
      </c>
      <c r="M62">
        <v>11</v>
      </c>
      <c r="N62">
        <v>1</v>
      </c>
      <c r="O62">
        <f t="shared" si="1"/>
        <v>427</v>
      </c>
      <c r="P62">
        <f t="shared" si="2"/>
        <v>0.52693208430913352</v>
      </c>
      <c r="Q62">
        <f t="shared" si="3"/>
        <v>0.44262295081967212</v>
      </c>
      <c r="R62">
        <f t="shared" si="4"/>
        <v>2.34192037470726E-3</v>
      </c>
      <c r="S62">
        <f t="shared" si="5"/>
        <v>0</v>
      </c>
      <c r="T62">
        <f t="shared" si="6"/>
        <v>2.576112412177986E-2</v>
      </c>
      <c r="U62">
        <f t="shared" si="7"/>
        <v>2.34192037470726E-3</v>
      </c>
      <c r="V62">
        <f t="shared" si="8"/>
        <v>0.52693208430913352</v>
      </c>
      <c r="W62" t="str">
        <f t="shared" si="9"/>
        <v>Bush</v>
      </c>
    </row>
    <row r="63" spans="1:23" x14ac:dyDescent="0.3">
      <c r="A63" t="s">
        <v>143</v>
      </c>
      <c r="B63" t="s">
        <v>132</v>
      </c>
      <c r="C63">
        <v>3</v>
      </c>
      <c r="D63" t="s">
        <v>44</v>
      </c>
      <c r="E63" t="s">
        <v>988</v>
      </c>
      <c r="F63">
        <v>25.79</v>
      </c>
      <c r="G63">
        <v>221</v>
      </c>
      <c r="H63">
        <v>57</v>
      </c>
      <c r="I63">
        <v>13</v>
      </c>
      <c r="J63">
        <v>34</v>
      </c>
      <c r="K63">
        <v>2</v>
      </c>
      <c r="L63">
        <v>0</v>
      </c>
      <c r="M63">
        <v>7</v>
      </c>
      <c r="N63">
        <v>1</v>
      </c>
      <c r="O63">
        <f t="shared" si="1"/>
        <v>57</v>
      </c>
      <c r="P63">
        <f t="shared" si="2"/>
        <v>0.22807017543859648</v>
      </c>
      <c r="Q63">
        <f t="shared" si="3"/>
        <v>0.59649122807017541</v>
      </c>
      <c r="R63">
        <f t="shared" si="4"/>
        <v>3.5087719298245612E-2</v>
      </c>
      <c r="S63">
        <f t="shared" si="5"/>
        <v>0</v>
      </c>
      <c r="T63">
        <f t="shared" si="6"/>
        <v>0.12280701754385964</v>
      </c>
      <c r="U63">
        <f t="shared" si="7"/>
        <v>1.7543859649122806E-2</v>
      </c>
      <c r="V63">
        <f t="shared" si="8"/>
        <v>2.5964912280701755</v>
      </c>
      <c r="W63" t="str">
        <f t="shared" si="9"/>
        <v>Dukakis</v>
      </c>
    </row>
    <row r="64" spans="1:23" x14ac:dyDescent="0.3">
      <c r="A64" t="s">
        <v>144</v>
      </c>
      <c r="B64" t="s">
        <v>133</v>
      </c>
      <c r="C64">
        <v>3</v>
      </c>
      <c r="D64" t="s">
        <v>44</v>
      </c>
      <c r="E64" t="s">
        <v>990</v>
      </c>
      <c r="F64">
        <v>59.31</v>
      </c>
      <c r="G64">
        <v>639</v>
      </c>
      <c r="H64">
        <v>379</v>
      </c>
      <c r="I64">
        <v>195</v>
      </c>
      <c r="J64">
        <v>168</v>
      </c>
      <c r="K64">
        <v>0</v>
      </c>
      <c r="L64">
        <v>2</v>
      </c>
      <c r="M64">
        <v>7</v>
      </c>
      <c r="N64">
        <v>0</v>
      </c>
      <c r="O64">
        <f t="shared" si="1"/>
        <v>372</v>
      </c>
      <c r="P64">
        <f t="shared" si="2"/>
        <v>0.52419354838709675</v>
      </c>
      <c r="Q64">
        <f t="shared" si="3"/>
        <v>0.45161290322580644</v>
      </c>
      <c r="R64">
        <f t="shared" si="4"/>
        <v>0</v>
      </c>
      <c r="S64">
        <f t="shared" si="5"/>
        <v>5.3763440860215058E-3</v>
      </c>
      <c r="T64">
        <f t="shared" si="6"/>
        <v>1.8817204301075269E-2</v>
      </c>
      <c r="U64">
        <f t="shared" si="7"/>
        <v>0</v>
      </c>
      <c r="V64">
        <f t="shared" si="8"/>
        <v>0.52419354838709675</v>
      </c>
      <c r="W64" t="str">
        <f t="shared" si="9"/>
        <v>Bush</v>
      </c>
    </row>
    <row r="65" spans="1:23" x14ac:dyDescent="0.3">
      <c r="A65" t="s">
        <v>145</v>
      </c>
      <c r="B65" t="s">
        <v>55</v>
      </c>
      <c r="C65">
        <v>3</v>
      </c>
      <c r="D65" t="s">
        <v>66</v>
      </c>
      <c r="E65">
        <v>0</v>
      </c>
      <c r="F65">
        <v>0</v>
      </c>
      <c r="G65">
        <v>0</v>
      </c>
      <c r="H65">
        <v>806</v>
      </c>
      <c r="I65">
        <v>453</v>
      </c>
      <c r="J65">
        <v>313</v>
      </c>
      <c r="K65">
        <v>3</v>
      </c>
      <c r="L65">
        <v>1</v>
      </c>
      <c r="M65">
        <v>16</v>
      </c>
      <c r="N65">
        <v>2</v>
      </c>
      <c r="O65">
        <f t="shared" si="1"/>
        <v>788</v>
      </c>
      <c r="P65">
        <f t="shared" si="2"/>
        <v>0.57487309644670048</v>
      </c>
      <c r="Q65">
        <f t="shared" si="3"/>
        <v>0.39720812182741116</v>
      </c>
      <c r="R65">
        <f t="shared" si="4"/>
        <v>3.8071065989847717E-3</v>
      </c>
      <c r="S65">
        <f t="shared" si="5"/>
        <v>1.2690355329949238E-3</v>
      </c>
      <c r="T65">
        <f t="shared" si="6"/>
        <v>2.030456852791878E-2</v>
      </c>
      <c r="U65">
        <f t="shared" si="7"/>
        <v>2.5380710659898475E-3</v>
      </c>
      <c r="V65">
        <f t="shared" si="8"/>
        <v>0.57487309644670048</v>
      </c>
      <c r="W65" t="str">
        <f t="shared" si="9"/>
        <v>Bush</v>
      </c>
    </row>
    <row r="66" spans="1:23" x14ac:dyDescent="0.3">
      <c r="A66" t="s">
        <v>146</v>
      </c>
      <c r="B66" t="s">
        <v>56</v>
      </c>
      <c r="C66">
        <v>3</v>
      </c>
      <c r="D66" t="s">
        <v>67</v>
      </c>
      <c r="E66">
        <v>0</v>
      </c>
      <c r="F66">
        <v>0</v>
      </c>
      <c r="G66">
        <v>0</v>
      </c>
      <c r="H66">
        <v>262</v>
      </c>
      <c r="I66">
        <v>129</v>
      </c>
      <c r="J66">
        <v>116</v>
      </c>
      <c r="K66">
        <v>1</v>
      </c>
      <c r="L66">
        <v>1</v>
      </c>
      <c r="M66">
        <v>6</v>
      </c>
      <c r="N66">
        <v>1</v>
      </c>
      <c r="O66">
        <f t="shared" si="1"/>
        <v>254</v>
      </c>
      <c r="P66">
        <f t="shared" si="2"/>
        <v>0.50787401574803148</v>
      </c>
      <c r="Q66">
        <f t="shared" si="3"/>
        <v>0.45669291338582679</v>
      </c>
      <c r="R66">
        <f t="shared" si="4"/>
        <v>3.937007874015748E-3</v>
      </c>
      <c r="S66">
        <f t="shared" si="5"/>
        <v>3.937007874015748E-3</v>
      </c>
      <c r="T66">
        <f t="shared" si="6"/>
        <v>2.3622047244094488E-2</v>
      </c>
      <c r="U66">
        <f t="shared" si="7"/>
        <v>3.937007874015748E-3</v>
      </c>
      <c r="V66">
        <f t="shared" si="8"/>
        <v>0.50787401574803148</v>
      </c>
      <c r="W66" t="str">
        <f t="shared" si="9"/>
        <v>Bush</v>
      </c>
    </row>
    <row r="67" spans="1:23" x14ac:dyDescent="0.3">
      <c r="A67" t="s">
        <v>147</v>
      </c>
      <c r="B67" t="s">
        <v>57</v>
      </c>
      <c r="C67">
        <v>3</v>
      </c>
      <c r="D67" t="s">
        <v>68</v>
      </c>
      <c r="E67">
        <v>0</v>
      </c>
      <c r="F67">
        <v>77.45</v>
      </c>
      <c r="G67">
        <v>5748</v>
      </c>
      <c r="H67">
        <v>4452</v>
      </c>
      <c r="I67">
        <v>2313</v>
      </c>
      <c r="J67">
        <v>1884</v>
      </c>
      <c r="K67">
        <v>24</v>
      </c>
      <c r="L67">
        <v>15</v>
      </c>
      <c r="M67">
        <v>106</v>
      </c>
      <c r="N67">
        <v>13</v>
      </c>
      <c r="O67">
        <f t="shared" ref="O67:O130" si="10">SUM(I67:N67)</f>
        <v>4355</v>
      </c>
      <c r="P67">
        <f t="shared" ref="P67:P130" si="11">I67/$O67</f>
        <v>0.53111366245694602</v>
      </c>
      <c r="Q67">
        <f t="shared" ref="Q67:Q130" si="12">J67/$O67</f>
        <v>0.4326061997703789</v>
      </c>
      <c r="R67">
        <f t="shared" ref="R67:R130" si="13">K67/$O67</f>
        <v>5.5109070034443167E-3</v>
      </c>
      <c r="S67">
        <f t="shared" ref="S67:S130" si="14">L67/$O67</f>
        <v>3.4443168771526979E-3</v>
      </c>
      <c r="T67">
        <f t="shared" ref="T67:T130" si="15">M67/$O67</f>
        <v>2.4339839265212399E-2</v>
      </c>
      <c r="U67">
        <f t="shared" ref="U67:U130" si="16">N67/$O67</f>
        <v>2.9850746268656717E-3</v>
      </c>
      <c r="V67">
        <f t="shared" ref="V67:V130" si="17">IF(O67=0,10,IF(MAX(I67:N67)=LARGE(I67:N67,2),9,IF(I67=MAX(I67:N67),P67,IF(K67=MAX(I67:N67),R67+1,IF(J67=MAX(I67:N67),Q67+2,IF(M67=MAX(I67:N67),T67+3,IF(L67=MAX(I67:N67),S67+4,-1)))))))</f>
        <v>0.53111366245694602</v>
      </c>
      <c r="W67" t="str">
        <f t="shared" ref="W67:W130" si="18">IF(O67=0,"No Votes",IF(MAX(I67:N67)=LARGE(I67:N67,2),"Tie",IF(I67=MAX(I67:N67),"Bush",IF(K67=MAX(I67:N67),"Fulani",IF(J67=MAX(I67:N67),"Dukakis",IF(M67=MAX(I67:N67),"Paul",IF(L67=MAX(I67:N67),"LaRouche",-1)))))))</f>
        <v>Bush</v>
      </c>
    </row>
    <row r="68" spans="1:23" x14ac:dyDescent="0.3">
      <c r="A68" t="s">
        <v>148</v>
      </c>
      <c r="B68" t="s">
        <v>149</v>
      </c>
      <c r="C68">
        <v>4</v>
      </c>
      <c r="D68" t="s">
        <v>44</v>
      </c>
      <c r="E68" t="s">
        <v>991</v>
      </c>
      <c r="F68">
        <v>59.14</v>
      </c>
      <c r="G68">
        <v>935</v>
      </c>
      <c r="H68">
        <v>553</v>
      </c>
      <c r="I68">
        <v>316</v>
      </c>
      <c r="J68">
        <v>213</v>
      </c>
      <c r="K68">
        <v>4</v>
      </c>
      <c r="L68">
        <v>0</v>
      </c>
      <c r="M68">
        <v>17</v>
      </c>
      <c r="N68">
        <v>1</v>
      </c>
      <c r="O68">
        <f t="shared" si="10"/>
        <v>551</v>
      </c>
      <c r="P68">
        <f t="shared" si="11"/>
        <v>0.573502722323049</v>
      </c>
      <c r="Q68">
        <f t="shared" si="12"/>
        <v>0.38656987295825773</v>
      </c>
      <c r="R68">
        <f t="shared" si="13"/>
        <v>7.2595281306715061E-3</v>
      </c>
      <c r="S68">
        <f t="shared" si="14"/>
        <v>0</v>
      </c>
      <c r="T68">
        <f t="shared" si="15"/>
        <v>3.0852994555353903E-2</v>
      </c>
      <c r="U68">
        <f t="shared" si="16"/>
        <v>1.8148820326678765E-3</v>
      </c>
      <c r="V68">
        <f t="shared" si="17"/>
        <v>0.573502722323049</v>
      </c>
      <c r="W68" t="str">
        <f t="shared" si="18"/>
        <v>Bush</v>
      </c>
    </row>
    <row r="69" spans="1:23" x14ac:dyDescent="0.3">
      <c r="A69" t="s">
        <v>177</v>
      </c>
      <c r="B69" t="s">
        <v>150</v>
      </c>
      <c r="C69">
        <v>4</v>
      </c>
      <c r="D69" t="s">
        <v>44</v>
      </c>
      <c r="E69" t="s">
        <v>991</v>
      </c>
      <c r="F69">
        <v>61.34</v>
      </c>
      <c r="G69">
        <v>996</v>
      </c>
      <c r="H69">
        <v>611</v>
      </c>
      <c r="I69">
        <v>363</v>
      </c>
      <c r="J69">
        <v>229</v>
      </c>
      <c r="K69">
        <v>2</v>
      </c>
      <c r="L69">
        <v>2</v>
      </c>
      <c r="M69">
        <v>7</v>
      </c>
      <c r="N69">
        <v>1</v>
      </c>
      <c r="O69">
        <f t="shared" si="10"/>
        <v>604</v>
      </c>
      <c r="P69">
        <f t="shared" si="11"/>
        <v>0.60099337748344372</v>
      </c>
      <c r="Q69">
        <f t="shared" si="12"/>
        <v>0.37913907284768211</v>
      </c>
      <c r="R69">
        <f t="shared" si="13"/>
        <v>3.3112582781456954E-3</v>
      </c>
      <c r="S69">
        <f t="shared" si="14"/>
        <v>3.3112582781456954E-3</v>
      </c>
      <c r="T69">
        <f t="shared" si="15"/>
        <v>1.1589403973509934E-2</v>
      </c>
      <c r="U69">
        <f t="shared" si="16"/>
        <v>1.6556291390728477E-3</v>
      </c>
      <c r="V69">
        <f t="shared" si="17"/>
        <v>0.60099337748344372</v>
      </c>
      <c r="W69" t="str">
        <f t="shared" si="18"/>
        <v>Bush</v>
      </c>
    </row>
    <row r="70" spans="1:23" x14ac:dyDescent="0.3">
      <c r="A70" t="s">
        <v>178</v>
      </c>
      <c r="B70" t="s">
        <v>151</v>
      </c>
      <c r="C70">
        <v>4</v>
      </c>
      <c r="D70" t="s">
        <v>44</v>
      </c>
      <c r="E70" t="s">
        <v>991</v>
      </c>
      <c r="F70">
        <v>59.82</v>
      </c>
      <c r="G70">
        <v>784</v>
      </c>
      <c r="H70">
        <v>469</v>
      </c>
      <c r="I70">
        <v>182</v>
      </c>
      <c r="J70">
        <v>263</v>
      </c>
      <c r="K70">
        <v>1</v>
      </c>
      <c r="L70">
        <v>2</v>
      </c>
      <c r="M70">
        <v>11</v>
      </c>
      <c r="N70">
        <v>3</v>
      </c>
      <c r="O70">
        <f t="shared" si="10"/>
        <v>462</v>
      </c>
      <c r="P70">
        <f t="shared" si="11"/>
        <v>0.39393939393939392</v>
      </c>
      <c r="Q70">
        <f t="shared" si="12"/>
        <v>0.56926406926406925</v>
      </c>
      <c r="R70">
        <f t="shared" si="13"/>
        <v>2.1645021645021645E-3</v>
      </c>
      <c r="S70">
        <f t="shared" si="14"/>
        <v>4.329004329004329E-3</v>
      </c>
      <c r="T70">
        <f t="shared" si="15"/>
        <v>2.3809523809523808E-2</v>
      </c>
      <c r="U70">
        <f t="shared" si="16"/>
        <v>6.4935064935064939E-3</v>
      </c>
      <c r="V70">
        <f t="shared" si="17"/>
        <v>2.5692640692640691</v>
      </c>
      <c r="W70" t="str">
        <f t="shared" si="18"/>
        <v>Dukakis</v>
      </c>
    </row>
    <row r="71" spans="1:23" x14ac:dyDescent="0.3">
      <c r="A71" t="s">
        <v>179</v>
      </c>
      <c r="B71" t="s">
        <v>152</v>
      </c>
      <c r="C71">
        <v>4</v>
      </c>
      <c r="D71" t="s">
        <v>44</v>
      </c>
      <c r="E71" t="s">
        <v>991</v>
      </c>
      <c r="F71">
        <v>62.66</v>
      </c>
      <c r="G71">
        <v>458</v>
      </c>
      <c r="H71">
        <v>287</v>
      </c>
      <c r="I71">
        <v>116</v>
      </c>
      <c r="J71">
        <v>158</v>
      </c>
      <c r="K71">
        <v>2</v>
      </c>
      <c r="L71">
        <v>0</v>
      </c>
      <c r="M71">
        <v>7</v>
      </c>
      <c r="N71">
        <v>1</v>
      </c>
      <c r="O71">
        <f t="shared" si="10"/>
        <v>284</v>
      </c>
      <c r="P71">
        <f t="shared" si="11"/>
        <v>0.40845070422535212</v>
      </c>
      <c r="Q71">
        <f t="shared" si="12"/>
        <v>0.55633802816901412</v>
      </c>
      <c r="R71">
        <f t="shared" si="13"/>
        <v>7.0422535211267607E-3</v>
      </c>
      <c r="S71">
        <f t="shared" si="14"/>
        <v>0</v>
      </c>
      <c r="T71">
        <f t="shared" si="15"/>
        <v>2.464788732394366E-2</v>
      </c>
      <c r="U71">
        <f t="shared" si="16"/>
        <v>3.5211267605633804E-3</v>
      </c>
      <c r="V71">
        <f t="shared" si="17"/>
        <v>2.556338028169014</v>
      </c>
      <c r="W71" t="str">
        <f t="shared" si="18"/>
        <v>Dukakis</v>
      </c>
    </row>
    <row r="72" spans="1:23" x14ac:dyDescent="0.3">
      <c r="A72" t="s">
        <v>180</v>
      </c>
      <c r="B72" t="s">
        <v>153</v>
      </c>
      <c r="C72">
        <v>4</v>
      </c>
      <c r="D72" t="s">
        <v>44</v>
      </c>
      <c r="E72" t="s">
        <v>991</v>
      </c>
      <c r="F72">
        <v>63.85</v>
      </c>
      <c r="G72">
        <v>664</v>
      </c>
      <c r="H72">
        <v>424</v>
      </c>
      <c r="I72">
        <v>190</v>
      </c>
      <c r="J72">
        <v>210</v>
      </c>
      <c r="K72">
        <v>2</v>
      </c>
      <c r="L72">
        <v>3</v>
      </c>
      <c r="M72">
        <v>12</v>
      </c>
      <c r="N72">
        <v>2</v>
      </c>
      <c r="O72">
        <f t="shared" si="10"/>
        <v>419</v>
      </c>
      <c r="P72">
        <f t="shared" si="11"/>
        <v>0.45346062052505964</v>
      </c>
      <c r="Q72">
        <f t="shared" si="12"/>
        <v>0.50119331742243434</v>
      </c>
      <c r="R72">
        <f t="shared" si="13"/>
        <v>4.7732696897374704E-3</v>
      </c>
      <c r="S72">
        <f t="shared" si="14"/>
        <v>7.1599045346062056E-3</v>
      </c>
      <c r="T72">
        <f t="shared" si="15"/>
        <v>2.8639618138424822E-2</v>
      </c>
      <c r="U72">
        <f t="shared" si="16"/>
        <v>4.7732696897374704E-3</v>
      </c>
      <c r="V72">
        <f t="shared" si="17"/>
        <v>2.5011933174224343</v>
      </c>
      <c r="W72" t="str">
        <f t="shared" si="18"/>
        <v>Dukakis</v>
      </c>
    </row>
    <row r="73" spans="1:23" x14ac:dyDescent="0.3">
      <c r="A73" t="s">
        <v>181</v>
      </c>
      <c r="B73" t="s">
        <v>154</v>
      </c>
      <c r="C73">
        <v>4</v>
      </c>
      <c r="D73" t="s">
        <v>44</v>
      </c>
      <c r="E73" t="s">
        <v>991</v>
      </c>
      <c r="F73">
        <v>56.39</v>
      </c>
      <c r="G73">
        <v>649</v>
      </c>
      <c r="H73">
        <v>366</v>
      </c>
      <c r="I73">
        <v>108</v>
      </c>
      <c r="J73">
        <v>232</v>
      </c>
      <c r="K73">
        <v>2</v>
      </c>
      <c r="L73">
        <v>1</v>
      </c>
      <c r="M73">
        <v>10</v>
      </c>
      <c r="N73">
        <v>2</v>
      </c>
      <c r="O73">
        <f t="shared" si="10"/>
        <v>355</v>
      </c>
      <c r="P73">
        <f t="shared" si="11"/>
        <v>0.30422535211267604</v>
      </c>
      <c r="Q73">
        <f t="shared" si="12"/>
        <v>0.6535211267605634</v>
      </c>
      <c r="R73">
        <f t="shared" si="13"/>
        <v>5.6338028169014088E-3</v>
      </c>
      <c r="S73">
        <f t="shared" si="14"/>
        <v>2.8169014084507044E-3</v>
      </c>
      <c r="T73">
        <f t="shared" si="15"/>
        <v>2.8169014084507043E-2</v>
      </c>
      <c r="U73">
        <f t="shared" si="16"/>
        <v>5.6338028169014088E-3</v>
      </c>
      <c r="V73">
        <f t="shared" si="17"/>
        <v>2.6535211267605634</v>
      </c>
      <c r="W73" t="str">
        <f t="shared" si="18"/>
        <v>Dukakis</v>
      </c>
    </row>
    <row r="74" spans="1:23" x14ac:dyDescent="0.3">
      <c r="A74" t="s">
        <v>182</v>
      </c>
      <c r="B74" t="s">
        <v>155</v>
      </c>
      <c r="C74">
        <v>4</v>
      </c>
      <c r="D74" t="s">
        <v>44</v>
      </c>
      <c r="E74" t="s">
        <v>991</v>
      </c>
      <c r="F74">
        <v>56.89</v>
      </c>
      <c r="G74">
        <v>457</v>
      </c>
      <c r="H74">
        <v>260</v>
      </c>
      <c r="I74">
        <v>58</v>
      </c>
      <c r="J74">
        <v>194</v>
      </c>
      <c r="K74">
        <v>0</v>
      </c>
      <c r="L74">
        <v>0</v>
      </c>
      <c r="M74">
        <v>3</v>
      </c>
      <c r="N74">
        <v>3</v>
      </c>
      <c r="O74">
        <f t="shared" si="10"/>
        <v>258</v>
      </c>
      <c r="P74">
        <f t="shared" si="11"/>
        <v>0.22480620155038761</v>
      </c>
      <c r="Q74">
        <f t="shared" si="12"/>
        <v>0.75193798449612403</v>
      </c>
      <c r="R74">
        <f t="shared" si="13"/>
        <v>0</v>
      </c>
      <c r="S74">
        <f t="shared" si="14"/>
        <v>0</v>
      </c>
      <c r="T74">
        <f t="shared" si="15"/>
        <v>1.1627906976744186E-2</v>
      </c>
      <c r="U74">
        <f t="shared" si="16"/>
        <v>1.1627906976744186E-2</v>
      </c>
      <c r="V74">
        <f t="shared" si="17"/>
        <v>2.751937984496124</v>
      </c>
      <c r="W74" t="str">
        <f t="shared" si="18"/>
        <v>Dukakis</v>
      </c>
    </row>
    <row r="75" spans="1:23" x14ac:dyDescent="0.3">
      <c r="A75" t="s">
        <v>183</v>
      </c>
      <c r="B75" t="s">
        <v>156</v>
      </c>
      <c r="C75">
        <v>4</v>
      </c>
      <c r="D75" t="s">
        <v>44</v>
      </c>
      <c r="E75" t="s">
        <v>991</v>
      </c>
      <c r="F75">
        <v>57.17</v>
      </c>
      <c r="G75">
        <v>404</v>
      </c>
      <c r="H75">
        <v>231</v>
      </c>
      <c r="I75">
        <v>49</v>
      </c>
      <c r="J75">
        <v>171</v>
      </c>
      <c r="K75">
        <v>0</v>
      </c>
      <c r="L75">
        <v>1</v>
      </c>
      <c r="M75">
        <v>4</v>
      </c>
      <c r="N75">
        <v>4</v>
      </c>
      <c r="O75">
        <f t="shared" si="10"/>
        <v>229</v>
      </c>
      <c r="P75">
        <f t="shared" si="11"/>
        <v>0.21397379912663755</v>
      </c>
      <c r="Q75">
        <f t="shared" si="12"/>
        <v>0.74672489082969429</v>
      </c>
      <c r="R75">
        <f t="shared" si="13"/>
        <v>0</v>
      </c>
      <c r="S75">
        <f t="shared" si="14"/>
        <v>4.3668122270742356E-3</v>
      </c>
      <c r="T75">
        <f t="shared" si="15"/>
        <v>1.7467248908296942E-2</v>
      </c>
      <c r="U75">
        <f t="shared" si="16"/>
        <v>1.7467248908296942E-2</v>
      </c>
      <c r="V75">
        <f t="shared" si="17"/>
        <v>2.7467248908296944</v>
      </c>
      <c r="W75" t="str">
        <f t="shared" si="18"/>
        <v>Dukakis</v>
      </c>
    </row>
    <row r="76" spans="1:23" x14ac:dyDescent="0.3">
      <c r="A76" t="s">
        <v>184</v>
      </c>
      <c r="B76" t="s">
        <v>157</v>
      </c>
      <c r="C76">
        <v>4</v>
      </c>
      <c r="D76" t="s">
        <v>44</v>
      </c>
      <c r="E76" t="s">
        <v>991</v>
      </c>
      <c r="F76">
        <v>54.92</v>
      </c>
      <c r="G76">
        <v>710</v>
      </c>
      <c r="H76">
        <v>390</v>
      </c>
      <c r="I76">
        <v>142</v>
      </c>
      <c r="J76">
        <v>229</v>
      </c>
      <c r="K76">
        <v>0</v>
      </c>
      <c r="L76">
        <v>0</v>
      </c>
      <c r="M76">
        <v>7</v>
      </c>
      <c r="N76">
        <v>4</v>
      </c>
      <c r="O76">
        <f t="shared" si="10"/>
        <v>382</v>
      </c>
      <c r="P76">
        <f t="shared" si="11"/>
        <v>0.37172774869109948</v>
      </c>
      <c r="Q76">
        <f t="shared" si="12"/>
        <v>0.59947643979057597</v>
      </c>
      <c r="R76">
        <f t="shared" si="13"/>
        <v>0</v>
      </c>
      <c r="S76">
        <f t="shared" si="14"/>
        <v>0</v>
      </c>
      <c r="T76">
        <f t="shared" si="15"/>
        <v>1.832460732984293E-2</v>
      </c>
      <c r="U76">
        <f t="shared" si="16"/>
        <v>1.0471204188481676E-2</v>
      </c>
      <c r="V76">
        <f t="shared" si="17"/>
        <v>2.5994764397905761</v>
      </c>
      <c r="W76" t="str">
        <f t="shared" si="18"/>
        <v>Dukakis</v>
      </c>
    </row>
    <row r="77" spans="1:23" x14ac:dyDescent="0.3">
      <c r="A77" t="s">
        <v>185</v>
      </c>
      <c r="B77" t="s">
        <v>158</v>
      </c>
      <c r="C77">
        <v>4</v>
      </c>
      <c r="D77" t="s">
        <v>44</v>
      </c>
      <c r="E77" t="s">
        <v>991</v>
      </c>
      <c r="F77">
        <v>59.84</v>
      </c>
      <c r="G77">
        <v>757</v>
      </c>
      <c r="H77">
        <v>453</v>
      </c>
      <c r="I77">
        <v>163</v>
      </c>
      <c r="J77">
        <v>274</v>
      </c>
      <c r="K77">
        <v>2</v>
      </c>
      <c r="L77">
        <v>3</v>
      </c>
      <c r="M77">
        <v>6</v>
      </c>
      <c r="N77">
        <v>0</v>
      </c>
      <c r="O77">
        <f t="shared" si="10"/>
        <v>448</v>
      </c>
      <c r="P77">
        <f t="shared" si="11"/>
        <v>0.3638392857142857</v>
      </c>
      <c r="Q77">
        <f t="shared" si="12"/>
        <v>0.6116071428571429</v>
      </c>
      <c r="R77">
        <f t="shared" si="13"/>
        <v>4.464285714285714E-3</v>
      </c>
      <c r="S77">
        <f t="shared" si="14"/>
        <v>6.6964285714285711E-3</v>
      </c>
      <c r="T77">
        <f t="shared" si="15"/>
        <v>1.3392857142857142E-2</v>
      </c>
      <c r="U77">
        <f t="shared" si="16"/>
        <v>0</v>
      </c>
      <c r="V77">
        <f t="shared" si="17"/>
        <v>2.6116071428571428</v>
      </c>
      <c r="W77" t="str">
        <f t="shared" si="18"/>
        <v>Dukakis</v>
      </c>
    </row>
    <row r="78" spans="1:23" x14ac:dyDescent="0.3">
      <c r="A78" t="s">
        <v>186</v>
      </c>
      <c r="B78" t="s">
        <v>159</v>
      </c>
      <c r="C78">
        <v>4</v>
      </c>
      <c r="D78" t="s">
        <v>44</v>
      </c>
      <c r="E78" t="s">
        <v>991</v>
      </c>
      <c r="F78">
        <v>55.13</v>
      </c>
      <c r="G78">
        <v>798</v>
      </c>
      <c r="H78">
        <v>440</v>
      </c>
      <c r="I78">
        <v>177</v>
      </c>
      <c r="J78">
        <v>242</v>
      </c>
      <c r="K78">
        <v>3</v>
      </c>
      <c r="L78">
        <v>2</v>
      </c>
      <c r="M78">
        <v>4</v>
      </c>
      <c r="N78">
        <v>4</v>
      </c>
      <c r="O78">
        <f t="shared" si="10"/>
        <v>432</v>
      </c>
      <c r="P78">
        <f t="shared" si="11"/>
        <v>0.40972222222222221</v>
      </c>
      <c r="Q78">
        <f t="shared" si="12"/>
        <v>0.56018518518518523</v>
      </c>
      <c r="R78">
        <f t="shared" si="13"/>
        <v>6.9444444444444441E-3</v>
      </c>
      <c r="S78">
        <f t="shared" si="14"/>
        <v>4.6296296296296294E-3</v>
      </c>
      <c r="T78">
        <f t="shared" si="15"/>
        <v>9.2592592592592587E-3</v>
      </c>
      <c r="U78">
        <f t="shared" si="16"/>
        <v>9.2592592592592587E-3</v>
      </c>
      <c r="V78">
        <f t="shared" si="17"/>
        <v>2.5601851851851851</v>
      </c>
      <c r="W78" t="str">
        <f t="shared" si="18"/>
        <v>Dukakis</v>
      </c>
    </row>
    <row r="79" spans="1:23" x14ac:dyDescent="0.3">
      <c r="A79" t="s">
        <v>187</v>
      </c>
      <c r="B79" t="s">
        <v>160</v>
      </c>
      <c r="C79">
        <v>4</v>
      </c>
      <c r="D79" t="s">
        <v>44</v>
      </c>
      <c r="E79" t="s">
        <v>991</v>
      </c>
      <c r="F79">
        <v>57.3</v>
      </c>
      <c r="G79">
        <v>890</v>
      </c>
      <c r="H79">
        <v>510</v>
      </c>
      <c r="I79">
        <v>273</v>
      </c>
      <c r="J79">
        <v>217</v>
      </c>
      <c r="K79">
        <v>2</v>
      </c>
      <c r="L79">
        <v>1</v>
      </c>
      <c r="M79">
        <v>9</v>
      </c>
      <c r="N79">
        <v>1</v>
      </c>
      <c r="O79">
        <f t="shared" si="10"/>
        <v>503</v>
      </c>
      <c r="P79">
        <f t="shared" si="11"/>
        <v>0.54274353876739567</v>
      </c>
      <c r="Q79">
        <f t="shared" si="12"/>
        <v>0.43141153081510936</v>
      </c>
      <c r="R79">
        <f t="shared" si="13"/>
        <v>3.9761431411530811E-3</v>
      </c>
      <c r="S79">
        <f t="shared" si="14"/>
        <v>1.9880715705765406E-3</v>
      </c>
      <c r="T79">
        <f t="shared" si="15"/>
        <v>1.7892644135188866E-2</v>
      </c>
      <c r="U79">
        <f t="shared" si="16"/>
        <v>1.9880715705765406E-3</v>
      </c>
      <c r="V79">
        <f t="shared" si="17"/>
        <v>0.54274353876739567</v>
      </c>
      <c r="W79" t="str">
        <f t="shared" si="18"/>
        <v>Bush</v>
      </c>
    </row>
    <row r="80" spans="1:23" x14ac:dyDescent="0.3">
      <c r="A80" t="s">
        <v>188</v>
      </c>
      <c r="B80" t="s">
        <v>161</v>
      </c>
      <c r="C80">
        <v>4</v>
      </c>
      <c r="D80" t="s">
        <v>44</v>
      </c>
      <c r="E80" t="s">
        <v>991</v>
      </c>
      <c r="F80">
        <v>58.97</v>
      </c>
      <c r="G80">
        <v>841</v>
      </c>
      <c r="H80">
        <v>496</v>
      </c>
      <c r="I80">
        <v>295</v>
      </c>
      <c r="J80">
        <v>179</v>
      </c>
      <c r="K80">
        <v>2</v>
      </c>
      <c r="L80">
        <v>1</v>
      </c>
      <c r="M80">
        <v>9</v>
      </c>
      <c r="N80">
        <v>4</v>
      </c>
      <c r="O80">
        <f t="shared" si="10"/>
        <v>490</v>
      </c>
      <c r="P80">
        <f t="shared" si="11"/>
        <v>0.60204081632653061</v>
      </c>
      <c r="Q80">
        <f t="shared" si="12"/>
        <v>0.36530612244897959</v>
      </c>
      <c r="R80">
        <f t="shared" si="13"/>
        <v>4.0816326530612249E-3</v>
      </c>
      <c r="S80">
        <f t="shared" si="14"/>
        <v>2.0408163265306124E-3</v>
      </c>
      <c r="T80">
        <f t="shared" si="15"/>
        <v>1.8367346938775512E-2</v>
      </c>
      <c r="U80">
        <f t="shared" si="16"/>
        <v>8.1632653061224497E-3</v>
      </c>
      <c r="V80">
        <f t="shared" si="17"/>
        <v>0.60204081632653061</v>
      </c>
      <c r="W80" t="str">
        <f t="shared" si="18"/>
        <v>Bush</v>
      </c>
    </row>
    <row r="81" spans="1:23" x14ac:dyDescent="0.3">
      <c r="A81" t="s">
        <v>189</v>
      </c>
      <c r="B81" t="s">
        <v>162</v>
      </c>
      <c r="C81">
        <v>4</v>
      </c>
      <c r="D81" t="s">
        <v>44</v>
      </c>
      <c r="E81" t="s">
        <v>991</v>
      </c>
      <c r="F81">
        <v>60.26</v>
      </c>
      <c r="G81">
        <v>1130</v>
      </c>
      <c r="H81">
        <v>681</v>
      </c>
      <c r="I81">
        <v>390</v>
      </c>
      <c r="J81">
        <v>272</v>
      </c>
      <c r="K81">
        <v>2</v>
      </c>
      <c r="L81">
        <v>4</v>
      </c>
      <c r="M81">
        <v>7</v>
      </c>
      <c r="N81">
        <v>2</v>
      </c>
      <c r="O81">
        <f t="shared" si="10"/>
        <v>677</v>
      </c>
      <c r="P81">
        <f t="shared" si="11"/>
        <v>0.5760709010339734</v>
      </c>
      <c r="Q81">
        <f t="shared" si="12"/>
        <v>0.40177252584933532</v>
      </c>
      <c r="R81">
        <f t="shared" si="13"/>
        <v>2.9542097488921715E-3</v>
      </c>
      <c r="S81">
        <f t="shared" si="14"/>
        <v>5.9084194977843431E-3</v>
      </c>
      <c r="T81">
        <f t="shared" si="15"/>
        <v>1.03397341211226E-2</v>
      </c>
      <c r="U81">
        <f t="shared" si="16"/>
        <v>2.9542097488921715E-3</v>
      </c>
      <c r="V81">
        <f t="shared" si="17"/>
        <v>0.5760709010339734</v>
      </c>
      <c r="W81" t="str">
        <f t="shared" si="18"/>
        <v>Bush</v>
      </c>
    </row>
    <row r="82" spans="1:23" x14ac:dyDescent="0.3">
      <c r="A82" t="s">
        <v>190</v>
      </c>
      <c r="B82" t="s">
        <v>163</v>
      </c>
      <c r="C82">
        <v>4</v>
      </c>
      <c r="D82" t="s">
        <v>44</v>
      </c>
      <c r="E82" t="s">
        <v>991</v>
      </c>
      <c r="F82">
        <v>57.59</v>
      </c>
      <c r="G82">
        <v>816</v>
      </c>
      <c r="H82">
        <v>470</v>
      </c>
      <c r="I82">
        <v>273</v>
      </c>
      <c r="J82">
        <v>174</v>
      </c>
      <c r="K82">
        <v>2</v>
      </c>
      <c r="L82">
        <v>0</v>
      </c>
      <c r="M82">
        <v>11</v>
      </c>
      <c r="N82">
        <v>2</v>
      </c>
      <c r="O82">
        <f t="shared" si="10"/>
        <v>462</v>
      </c>
      <c r="P82">
        <f t="shared" si="11"/>
        <v>0.59090909090909094</v>
      </c>
      <c r="Q82">
        <f t="shared" si="12"/>
        <v>0.37662337662337664</v>
      </c>
      <c r="R82">
        <f t="shared" si="13"/>
        <v>4.329004329004329E-3</v>
      </c>
      <c r="S82">
        <f t="shared" si="14"/>
        <v>0</v>
      </c>
      <c r="T82">
        <f t="shared" si="15"/>
        <v>2.3809523809523808E-2</v>
      </c>
      <c r="U82">
        <f t="shared" si="16"/>
        <v>4.329004329004329E-3</v>
      </c>
      <c r="V82">
        <f t="shared" si="17"/>
        <v>0.59090909090909094</v>
      </c>
      <c r="W82" t="str">
        <f t="shared" si="18"/>
        <v>Bush</v>
      </c>
    </row>
    <row r="83" spans="1:23" x14ac:dyDescent="0.3">
      <c r="A83" t="s">
        <v>191</v>
      </c>
      <c r="B83" t="s">
        <v>164</v>
      </c>
      <c r="C83">
        <v>4</v>
      </c>
      <c r="D83" t="s">
        <v>44</v>
      </c>
      <c r="E83" t="s">
        <v>991</v>
      </c>
      <c r="F83">
        <v>66</v>
      </c>
      <c r="G83">
        <v>609</v>
      </c>
      <c r="H83">
        <v>402</v>
      </c>
      <c r="I83">
        <v>169</v>
      </c>
      <c r="J83">
        <v>222</v>
      </c>
      <c r="K83">
        <v>4</v>
      </c>
      <c r="L83">
        <v>0</v>
      </c>
      <c r="M83">
        <v>6</v>
      </c>
      <c r="N83">
        <v>0</v>
      </c>
      <c r="O83">
        <f t="shared" si="10"/>
        <v>401</v>
      </c>
      <c r="P83">
        <f t="shared" si="11"/>
        <v>0.42144638403990026</v>
      </c>
      <c r="Q83">
        <f t="shared" si="12"/>
        <v>0.55361596009975067</v>
      </c>
      <c r="R83">
        <f t="shared" si="13"/>
        <v>9.9750623441396506E-3</v>
      </c>
      <c r="S83">
        <f t="shared" si="14"/>
        <v>0</v>
      </c>
      <c r="T83">
        <f t="shared" si="15"/>
        <v>1.4962593516209476E-2</v>
      </c>
      <c r="U83">
        <f t="shared" si="16"/>
        <v>0</v>
      </c>
      <c r="V83">
        <f t="shared" si="17"/>
        <v>2.5536159600997506</v>
      </c>
      <c r="W83" t="str">
        <f t="shared" si="18"/>
        <v>Dukakis</v>
      </c>
    </row>
    <row r="84" spans="1:23" x14ac:dyDescent="0.3">
      <c r="A84" t="s">
        <v>192</v>
      </c>
      <c r="B84" t="s">
        <v>165</v>
      </c>
      <c r="C84">
        <v>4</v>
      </c>
      <c r="D84" t="s">
        <v>44</v>
      </c>
      <c r="E84" t="s">
        <v>991</v>
      </c>
      <c r="F84">
        <v>62.98</v>
      </c>
      <c r="G84">
        <v>797</v>
      </c>
      <c r="H84">
        <v>502</v>
      </c>
      <c r="I84">
        <v>177</v>
      </c>
      <c r="J84">
        <v>316</v>
      </c>
      <c r="K84">
        <v>0</v>
      </c>
      <c r="L84">
        <v>2</v>
      </c>
      <c r="M84">
        <v>6</v>
      </c>
      <c r="N84">
        <v>0</v>
      </c>
      <c r="O84">
        <f t="shared" si="10"/>
        <v>501</v>
      </c>
      <c r="P84">
        <f t="shared" si="11"/>
        <v>0.3532934131736527</v>
      </c>
      <c r="Q84">
        <f t="shared" si="12"/>
        <v>0.63073852295409183</v>
      </c>
      <c r="R84">
        <f t="shared" si="13"/>
        <v>0</v>
      </c>
      <c r="S84">
        <f t="shared" si="14"/>
        <v>3.9920159680638719E-3</v>
      </c>
      <c r="T84">
        <f t="shared" si="15"/>
        <v>1.1976047904191617E-2</v>
      </c>
      <c r="U84">
        <f t="shared" si="16"/>
        <v>0</v>
      </c>
      <c r="V84">
        <f t="shared" si="17"/>
        <v>2.6307385229540916</v>
      </c>
      <c r="W84" t="str">
        <f t="shared" si="18"/>
        <v>Dukakis</v>
      </c>
    </row>
    <row r="85" spans="1:23" x14ac:dyDescent="0.3">
      <c r="A85" t="s">
        <v>176</v>
      </c>
      <c r="B85" t="s">
        <v>166</v>
      </c>
      <c r="C85">
        <v>4</v>
      </c>
      <c r="D85" t="s">
        <v>44</v>
      </c>
      <c r="E85" t="s">
        <v>991</v>
      </c>
      <c r="F85">
        <v>60.97</v>
      </c>
      <c r="G85">
        <v>574</v>
      </c>
      <c r="H85">
        <v>350</v>
      </c>
      <c r="I85">
        <v>160</v>
      </c>
      <c r="J85">
        <v>177</v>
      </c>
      <c r="K85">
        <v>2</v>
      </c>
      <c r="L85">
        <v>4</v>
      </c>
      <c r="M85">
        <v>2</v>
      </c>
      <c r="N85">
        <v>1</v>
      </c>
      <c r="O85">
        <f t="shared" si="10"/>
        <v>346</v>
      </c>
      <c r="P85">
        <f t="shared" si="11"/>
        <v>0.46242774566473988</v>
      </c>
      <c r="Q85">
        <f t="shared" si="12"/>
        <v>0.51156069364161849</v>
      </c>
      <c r="R85">
        <f t="shared" si="13"/>
        <v>5.7803468208092483E-3</v>
      </c>
      <c r="S85">
        <f t="shared" si="14"/>
        <v>1.1560693641618497E-2</v>
      </c>
      <c r="T85">
        <f t="shared" si="15"/>
        <v>5.7803468208092483E-3</v>
      </c>
      <c r="U85">
        <f t="shared" si="16"/>
        <v>2.8901734104046241E-3</v>
      </c>
      <c r="V85">
        <f t="shared" si="17"/>
        <v>2.5115606936416186</v>
      </c>
      <c r="W85" t="str">
        <f t="shared" si="18"/>
        <v>Dukakis</v>
      </c>
    </row>
    <row r="86" spans="1:23" x14ac:dyDescent="0.3">
      <c r="A86" t="s">
        <v>175</v>
      </c>
      <c r="B86" t="s">
        <v>167</v>
      </c>
      <c r="C86">
        <v>4</v>
      </c>
      <c r="D86" t="s">
        <v>44</v>
      </c>
      <c r="E86" t="s">
        <v>991</v>
      </c>
      <c r="F86">
        <v>54.54</v>
      </c>
      <c r="G86">
        <v>605</v>
      </c>
      <c r="H86">
        <v>330</v>
      </c>
      <c r="I86">
        <v>170</v>
      </c>
      <c r="J86">
        <v>138</v>
      </c>
      <c r="K86">
        <v>6</v>
      </c>
      <c r="L86">
        <v>1</v>
      </c>
      <c r="M86">
        <v>6</v>
      </c>
      <c r="N86">
        <v>2</v>
      </c>
      <c r="O86">
        <f t="shared" si="10"/>
        <v>323</v>
      </c>
      <c r="P86">
        <f t="shared" si="11"/>
        <v>0.52631578947368418</v>
      </c>
      <c r="Q86">
        <f t="shared" si="12"/>
        <v>0.42724458204334365</v>
      </c>
      <c r="R86">
        <f t="shared" si="13"/>
        <v>1.8575851393188854E-2</v>
      </c>
      <c r="S86">
        <f t="shared" si="14"/>
        <v>3.0959752321981426E-3</v>
      </c>
      <c r="T86">
        <f t="shared" si="15"/>
        <v>1.8575851393188854E-2</v>
      </c>
      <c r="U86">
        <f t="shared" si="16"/>
        <v>6.1919504643962852E-3</v>
      </c>
      <c r="V86">
        <f t="shared" si="17"/>
        <v>0.52631578947368418</v>
      </c>
      <c r="W86" t="str">
        <f t="shared" si="18"/>
        <v>Bush</v>
      </c>
    </row>
    <row r="87" spans="1:23" x14ac:dyDescent="0.3">
      <c r="A87" t="s">
        <v>174</v>
      </c>
      <c r="B87" t="s">
        <v>168</v>
      </c>
      <c r="C87">
        <v>4</v>
      </c>
      <c r="D87" t="s">
        <v>44</v>
      </c>
      <c r="E87" t="s">
        <v>991</v>
      </c>
      <c r="F87">
        <v>58.92</v>
      </c>
      <c r="G87">
        <v>1563</v>
      </c>
      <c r="H87">
        <v>921</v>
      </c>
      <c r="I87">
        <v>554</v>
      </c>
      <c r="J87">
        <v>338</v>
      </c>
      <c r="K87">
        <v>1</v>
      </c>
      <c r="L87">
        <v>1</v>
      </c>
      <c r="M87">
        <v>15</v>
      </c>
      <c r="N87">
        <v>6</v>
      </c>
      <c r="O87">
        <f t="shared" si="10"/>
        <v>915</v>
      </c>
      <c r="P87">
        <f t="shared" si="11"/>
        <v>0.60546448087431692</v>
      </c>
      <c r="Q87">
        <f t="shared" si="12"/>
        <v>0.36939890710382511</v>
      </c>
      <c r="R87">
        <f t="shared" si="13"/>
        <v>1.092896174863388E-3</v>
      </c>
      <c r="S87">
        <f t="shared" si="14"/>
        <v>1.092896174863388E-3</v>
      </c>
      <c r="T87">
        <f t="shared" si="15"/>
        <v>1.6393442622950821E-2</v>
      </c>
      <c r="U87">
        <f t="shared" si="16"/>
        <v>6.5573770491803279E-3</v>
      </c>
      <c r="V87">
        <f t="shared" si="17"/>
        <v>0.60546448087431692</v>
      </c>
      <c r="W87" t="str">
        <f t="shared" si="18"/>
        <v>Bush</v>
      </c>
    </row>
    <row r="88" spans="1:23" x14ac:dyDescent="0.3">
      <c r="A88" t="s">
        <v>173</v>
      </c>
      <c r="B88" t="s">
        <v>169</v>
      </c>
      <c r="C88">
        <v>4</v>
      </c>
      <c r="D88" t="s">
        <v>44</v>
      </c>
      <c r="E88" t="s">
        <v>991</v>
      </c>
      <c r="F88">
        <v>57.67</v>
      </c>
      <c r="G88">
        <v>853</v>
      </c>
      <c r="H88">
        <v>492</v>
      </c>
      <c r="I88">
        <v>266</v>
      </c>
      <c r="J88">
        <v>210</v>
      </c>
      <c r="K88">
        <v>3</v>
      </c>
      <c r="L88">
        <v>0</v>
      </c>
      <c r="M88">
        <v>8</v>
      </c>
      <c r="N88">
        <v>2</v>
      </c>
      <c r="O88">
        <f t="shared" si="10"/>
        <v>489</v>
      </c>
      <c r="P88">
        <f t="shared" si="11"/>
        <v>0.54396728016359919</v>
      </c>
      <c r="Q88">
        <f t="shared" si="12"/>
        <v>0.42944785276073622</v>
      </c>
      <c r="R88">
        <f t="shared" si="13"/>
        <v>6.1349693251533744E-3</v>
      </c>
      <c r="S88">
        <f t="shared" si="14"/>
        <v>0</v>
      </c>
      <c r="T88">
        <f t="shared" si="15"/>
        <v>1.6359918200408999E-2</v>
      </c>
      <c r="U88">
        <f t="shared" si="16"/>
        <v>4.0899795501022499E-3</v>
      </c>
      <c r="V88">
        <f t="shared" si="17"/>
        <v>0.54396728016359919</v>
      </c>
      <c r="W88" t="str">
        <f t="shared" si="18"/>
        <v>Bush</v>
      </c>
    </row>
    <row r="89" spans="1:23" x14ac:dyDescent="0.3">
      <c r="A89" t="s">
        <v>170</v>
      </c>
      <c r="B89" t="s">
        <v>55</v>
      </c>
      <c r="C89">
        <v>4</v>
      </c>
      <c r="D89" t="s">
        <v>66</v>
      </c>
      <c r="E89">
        <v>0</v>
      </c>
      <c r="F89">
        <v>0</v>
      </c>
      <c r="G89">
        <v>0</v>
      </c>
      <c r="H89">
        <v>2086</v>
      </c>
      <c r="I89">
        <v>995</v>
      </c>
      <c r="J89">
        <v>1009</v>
      </c>
      <c r="K89">
        <v>5</v>
      </c>
      <c r="L89">
        <v>1</v>
      </c>
      <c r="M89">
        <v>34</v>
      </c>
      <c r="N89">
        <v>17</v>
      </c>
      <c r="O89">
        <f t="shared" si="10"/>
        <v>2061</v>
      </c>
      <c r="P89">
        <f t="shared" si="11"/>
        <v>0.48277535177098496</v>
      </c>
      <c r="Q89">
        <f t="shared" si="12"/>
        <v>0.48956817079087822</v>
      </c>
      <c r="R89">
        <f t="shared" si="13"/>
        <v>2.4260067928190197E-3</v>
      </c>
      <c r="S89">
        <f t="shared" si="14"/>
        <v>4.8520135856380397E-4</v>
      </c>
      <c r="T89">
        <f t="shared" si="15"/>
        <v>1.6496846191169336E-2</v>
      </c>
      <c r="U89">
        <f t="shared" si="16"/>
        <v>8.2484230955846682E-3</v>
      </c>
      <c r="V89">
        <f t="shared" si="17"/>
        <v>2.4895681707908781</v>
      </c>
      <c r="W89" t="str">
        <f t="shared" si="18"/>
        <v>Dukakis</v>
      </c>
    </row>
    <row r="90" spans="1:23" x14ac:dyDescent="0.3">
      <c r="A90" t="s">
        <v>171</v>
      </c>
      <c r="B90" t="s">
        <v>56</v>
      </c>
      <c r="C90">
        <v>4</v>
      </c>
      <c r="D90" t="s">
        <v>67</v>
      </c>
      <c r="E90">
        <v>0</v>
      </c>
      <c r="F90">
        <v>0</v>
      </c>
      <c r="G90">
        <v>0</v>
      </c>
      <c r="H90">
        <v>813</v>
      </c>
      <c r="I90">
        <v>377</v>
      </c>
      <c r="J90">
        <v>390</v>
      </c>
      <c r="K90">
        <v>4</v>
      </c>
      <c r="L90">
        <v>4</v>
      </c>
      <c r="M90">
        <v>15</v>
      </c>
      <c r="N90">
        <v>3</v>
      </c>
      <c r="O90">
        <f t="shared" si="10"/>
        <v>793</v>
      </c>
      <c r="P90">
        <f t="shared" si="11"/>
        <v>0.47540983606557374</v>
      </c>
      <c r="Q90">
        <f t="shared" si="12"/>
        <v>0.49180327868852458</v>
      </c>
      <c r="R90">
        <f t="shared" si="13"/>
        <v>5.0441361916771753E-3</v>
      </c>
      <c r="S90">
        <f t="shared" si="14"/>
        <v>5.0441361916771753E-3</v>
      </c>
      <c r="T90">
        <f t="shared" si="15"/>
        <v>1.8915510718789406E-2</v>
      </c>
      <c r="U90">
        <f t="shared" si="16"/>
        <v>3.7831021437578815E-3</v>
      </c>
      <c r="V90">
        <f t="shared" si="17"/>
        <v>2.4918032786885247</v>
      </c>
      <c r="W90" t="str">
        <f t="shared" si="18"/>
        <v>Dukakis</v>
      </c>
    </row>
    <row r="91" spans="1:23" x14ac:dyDescent="0.3">
      <c r="A91" t="s">
        <v>172</v>
      </c>
      <c r="B91" t="s">
        <v>57</v>
      </c>
      <c r="C91">
        <v>4</v>
      </c>
      <c r="D91" t="s">
        <v>68</v>
      </c>
      <c r="E91">
        <v>0</v>
      </c>
      <c r="F91">
        <v>76.959999999999994</v>
      </c>
      <c r="G91">
        <v>16290</v>
      </c>
      <c r="H91">
        <v>12537</v>
      </c>
      <c r="I91">
        <v>5963</v>
      </c>
      <c r="J91">
        <v>6057</v>
      </c>
      <c r="K91">
        <v>51</v>
      </c>
      <c r="L91">
        <v>33</v>
      </c>
      <c r="M91">
        <v>216</v>
      </c>
      <c r="N91">
        <v>65</v>
      </c>
      <c r="O91">
        <f t="shared" si="10"/>
        <v>12385</v>
      </c>
      <c r="P91">
        <f t="shared" si="11"/>
        <v>0.48146951958013728</v>
      </c>
      <c r="Q91">
        <f t="shared" si="12"/>
        <v>0.48905934598304401</v>
      </c>
      <c r="R91">
        <f t="shared" si="13"/>
        <v>4.1178845377472751E-3</v>
      </c>
      <c r="S91">
        <f t="shared" si="14"/>
        <v>2.6645135244247075E-3</v>
      </c>
      <c r="T91">
        <f t="shared" si="15"/>
        <v>1.7440452159870813E-2</v>
      </c>
      <c r="U91">
        <f t="shared" si="16"/>
        <v>5.248284214775939E-3</v>
      </c>
      <c r="V91">
        <f t="shared" si="17"/>
        <v>2.4890593459830441</v>
      </c>
      <c r="W91" t="str">
        <f t="shared" si="18"/>
        <v>Dukakis</v>
      </c>
    </row>
    <row r="92" spans="1:23" x14ac:dyDescent="0.3">
      <c r="A92" t="s">
        <v>219</v>
      </c>
      <c r="B92" t="s">
        <v>193</v>
      </c>
      <c r="C92">
        <v>5</v>
      </c>
      <c r="D92" t="s">
        <v>44</v>
      </c>
      <c r="E92" t="s">
        <v>992</v>
      </c>
      <c r="F92">
        <v>50</v>
      </c>
      <c r="G92">
        <v>984</v>
      </c>
      <c r="H92">
        <v>492</v>
      </c>
      <c r="I92">
        <v>304</v>
      </c>
      <c r="J92">
        <v>134</v>
      </c>
      <c r="K92">
        <v>3</v>
      </c>
      <c r="L92">
        <v>4</v>
      </c>
      <c r="M92">
        <v>30</v>
      </c>
      <c r="N92">
        <v>7</v>
      </c>
      <c r="O92">
        <f t="shared" si="10"/>
        <v>482</v>
      </c>
      <c r="P92">
        <f t="shared" si="11"/>
        <v>0.63070539419087135</v>
      </c>
      <c r="Q92">
        <f t="shared" si="12"/>
        <v>0.27800829875518673</v>
      </c>
      <c r="R92">
        <f t="shared" si="13"/>
        <v>6.2240663900414933E-3</v>
      </c>
      <c r="S92">
        <f t="shared" si="14"/>
        <v>8.2987551867219917E-3</v>
      </c>
      <c r="T92">
        <f t="shared" si="15"/>
        <v>6.2240663900414939E-2</v>
      </c>
      <c r="U92">
        <f t="shared" si="16"/>
        <v>1.4522821576763486E-2</v>
      </c>
      <c r="V92">
        <f t="shared" si="17"/>
        <v>0.63070539419087135</v>
      </c>
      <c r="W92" t="str">
        <f t="shared" si="18"/>
        <v>Bush</v>
      </c>
    </row>
    <row r="93" spans="1:23" x14ac:dyDescent="0.3">
      <c r="A93" t="s">
        <v>220</v>
      </c>
      <c r="B93" t="s">
        <v>194</v>
      </c>
      <c r="C93">
        <v>5</v>
      </c>
      <c r="D93" t="s">
        <v>44</v>
      </c>
      <c r="E93" t="s">
        <v>992</v>
      </c>
      <c r="F93">
        <v>57.95</v>
      </c>
      <c r="G93">
        <v>647</v>
      </c>
      <c r="H93">
        <v>375</v>
      </c>
      <c r="I93">
        <v>184</v>
      </c>
      <c r="J93">
        <v>163</v>
      </c>
      <c r="K93">
        <v>5</v>
      </c>
      <c r="L93">
        <v>0</v>
      </c>
      <c r="M93">
        <v>19</v>
      </c>
      <c r="N93">
        <v>2</v>
      </c>
      <c r="O93">
        <f t="shared" si="10"/>
        <v>373</v>
      </c>
      <c r="P93">
        <f t="shared" si="11"/>
        <v>0.49329758713136729</v>
      </c>
      <c r="Q93">
        <f t="shared" si="12"/>
        <v>0.43699731903485256</v>
      </c>
      <c r="R93">
        <f t="shared" si="13"/>
        <v>1.3404825737265416E-2</v>
      </c>
      <c r="S93">
        <f t="shared" si="14"/>
        <v>0</v>
      </c>
      <c r="T93">
        <f t="shared" si="15"/>
        <v>5.0938337801608578E-2</v>
      </c>
      <c r="U93">
        <f t="shared" si="16"/>
        <v>5.3619302949061663E-3</v>
      </c>
      <c r="V93">
        <f t="shared" si="17"/>
        <v>0.49329758713136729</v>
      </c>
      <c r="W93" t="str">
        <f t="shared" si="18"/>
        <v>Bush</v>
      </c>
    </row>
    <row r="94" spans="1:23" x14ac:dyDescent="0.3">
      <c r="A94" t="s">
        <v>221</v>
      </c>
      <c r="B94" t="s">
        <v>195</v>
      </c>
      <c r="C94">
        <v>5</v>
      </c>
      <c r="D94" t="s">
        <v>44</v>
      </c>
      <c r="E94" t="s">
        <v>992</v>
      </c>
      <c r="F94">
        <v>67.56</v>
      </c>
      <c r="G94">
        <v>74</v>
      </c>
      <c r="H94">
        <v>50</v>
      </c>
      <c r="I94">
        <v>17</v>
      </c>
      <c r="J94">
        <v>22</v>
      </c>
      <c r="K94">
        <v>0</v>
      </c>
      <c r="L94">
        <v>3</v>
      </c>
      <c r="M94">
        <v>2</v>
      </c>
      <c r="N94">
        <v>0</v>
      </c>
      <c r="O94">
        <f t="shared" si="10"/>
        <v>44</v>
      </c>
      <c r="P94">
        <f t="shared" si="11"/>
        <v>0.38636363636363635</v>
      </c>
      <c r="Q94">
        <f t="shared" si="12"/>
        <v>0.5</v>
      </c>
      <c r="R94">
        <f t="shared" si="13"/>
        <v>0</v>
      </c>
      <c r="S94">
        <f t="shared" si="14"/>
        <v>6.8181818181818177E-2</v>
      </c>
      <c r="T94">
        <f t="shared" si="15"/>
        <v>4.5454545454545456E-2</v>
      </c>
      <c r="U94">
        <f t="shared" si="16"/>
        <v>0</v>
      </c>
      <c r="V94">
        <f t="shared" si="17"/>
        <v>2.5</v>
      </c>
      <c r="W94" t="str">
        <f t="shared" si="18"/>
        <v>Dukakis</v>
      </c>
    </row>
    <row r="95" spans="1:23" x14ac:dyDescent="0.3">
      <c r="A95" t="s">
        <v>222</v>
      </c>
      <c r="B95" t="s">
        <v>196</v>
      </c>
      <c r="C95">
        <v>5</v>
      </c>
      <c r="D95" t="s">
        <v>44</v>
      </c>
      <c r="E95" t="s">
        <v>992</v>
      </c>
      <c r="F95">
        <v>55.39</v>
      </c>
      <c r="G95">
        <v>1011</v>
      </c>
      <c r="H95">
        <v>560</v>
      </c>
      <c r="I95">
        <v>250</v>
      </c>
      <c r="J95">
        <v>250</v>
      </c>
      <c r="K95">
        <v>3</v>
      </c>
      <c r="L95">
        <v>5</v>
      </c>
      <c r="M95">
        <v>38</v>
      </c>
      <c r="N95">
        <v>8</v>
      </c>
      <c r="O95">
        <f t="shared" si="10"/>
        <v>554</v>
      </c>
      <c r="P95">
        <f t="shared" si="11"/>
        <v>0.45126353790613716</v>
      </c>
      <c r="Q95">
        <f t="shared" si="12"/>
        <v>0.45126353790613716</v>
      </c>
      <c r="R95">
        <f t="shared" si="13"/>
        <v>5.415162454873646E-3</v>
      </c>
      <c r="S95">
        <f t="shared" si="14"/>
        <v>9.0252707581227436E-3</v>
      </c>
      <c r="T95">
        <f t="shared" si="15"/>
        <v>6.8592057761732855E-2</v>
      </c>
      <c r="U95">
        <f t="shared" si="16"/>
        <v>1.444043321299639E-2</v>
      </c>
      <c r="V95">
        <f t="shared" si="17"/>
        <v>9</v>
      </c>
      <c r="W95" t="str">
        <f t="shared" si="18"/>
        <v>Tie</v>
      </c>
    </row>
    <row r="96" spans="1:23" x14ac:dyDescent="0.3">
      <c r="A96" t="s">
        <v>223</v>
      </c>
      <c r="B96" t="s">
        <v>197</v>
      </c>
      <c r="C96">
        <v>5</v>
      </c>
      <c r="D96" t="s">
        <v>44</v>
      </c>
      <c r="E96" t="s">
        <v>992</v>
      </c>
      <c r="F96">
        <v>54.1</v>
      </c>
      <c r="G96">
        <v>621</v>
      </c>
      <c r="H96">
        <v>336</v>
      </c>
      <c r="I96">
        <v>195</v>
      </c>
      <c r="J96">
        <v>111</v>
      </c>
      <c r="K96">
        <v>2</v>
      </c>
      <c r="L96">
        <v>3</v>
      </c>
      <c r="M96">
        <v>22</v>
      </c>
      <c r="N96">
        <v>1</v>
      </c>
      <c r="O96">
        <f t="shared" si="10"/>
        <v>334</v>
      </c>
      <c r="P96">
        <f t="shared" si="11"/>
        <v>0.58383233532934131</v>
      </c>
      <c r="Q96">
        <f t="shared" si="12"/>
        <v>0.33233532934131738</v>
      </c>
      <c r="R96">
        <f t="shared" si="13"/>
        <v>5.9880239520958087E-3</v>
      </c>
      <c r="S96">
        <f t="shared" si="14"/>
        <v>8.9820359281437123E-3</v>
      </c>
      <c r="T96">
        <f t="shared" si="15"/>
        <v>6.5868263473053898E-2</v>
      </c>
      <c r="U96">
        <f t="shared" si="16"/>
        <v>2.9940119760479044E-3</v>
      </c>
      <c r="V96">
        <f t="shared" si="17"/>
        <v>0.58383233532934131</v>
      </c>
      <c r="W96" t="str">
        <f t="shared" si="18"/>
        <v>Bush</v>
      </c>
    </row>
    <row r="97" spans="1:23" x14ac:dyDescent="0.3">
      <c r="A97" t="s">
        <v>224</v>
      </c>
      <c r="B97" t="s">
        <v>198</v>
      </c>
      <c r="C97">
        <v>5</v>
      </c>
      <c r="D97" t="s">
        <v>44</v>
      </c>
      <c r="E97" t="s">
        <v>992</v>
      </c>
      <c r="F97">
        <v>53.54</v>
      </c>
      <c r="G97">
        <v>747</v>
      </c>
      <c r="H97">
        <v>400</v>
      </c>
      <c r="I97">
        <v>234</v>
      </c>
      <c r="J97">
        <v>154</v>
      </c>
      <c r="K97">
        <v>1</v>
      </c>
      <c r="L97">
        <v>0</v>
      </c>
      <c r="M97">
        <v>5</v>
      </c>
      <c r="N97">
        <v>2</v>
      </c>
      <c r="O97">
        <f t="shared" si="10"/>
        <v>396</v>
      </c>
      <c r="P97">
        <f t="shared" si="11"/>
        <v>0.59090909090909094</v>
      </c>
      <c r="Q97">
        <f t="shared" si="12"/>
        <v>0.3888888888888889</v>
      </c>
      <c r="R97">
        <f t="shared" si="13"/>
        <v>2.5252525252525255E-3</v>
      </c>
      <c r="S97">
        <f t="shared" si="14"/>
        <v>0</v>
      </c>
      <c r="T97">
        <f t="shared" si="15"/>
        <v>1.2626262626262626E-2</v>
      </c>
      <c r="U97">
        <f t="shared" si="16"/>
        <v>5.0505050505050509E-3</v>
      </c>
      <c r="V97">
        <f t="shared" si="17"/>
        <v>0.59090909090909094</v>
      </c>
      <c r="W97" t="str">
        <f t="shared" si="18"/>
        <v>Bush</v>
      </c>
    </row>
    <row r="98" spans="1:23" x14ac:dyDescent="0.3">
      <c r="A98" t="s">
        <v>225</v>
      </c>
      <c r="B98" t="s">
        <v>199</v>
      </c>
      <c r="C98">
        <v>5</v>
      </c>
      <c r="D98" t="s">
        <v>44</v>
      </c>
      <c r="E98" t="s">
        <v>992</v>
      </c>
      <c r="F98">
        <v>50.38</v>
      </c>
      <c r="G98">
        <v>643</v>
      </c>
      <c r="H98">
        <v>324</v>
      </c>
      <c r="I98">
        <v>160</v>
      </c>
      <c r="J98">
        <v>134</v>
      </c>
      <c r="K98">
        <v>5</v>
      </c>
      <c r="L98">
        <v>1</v>
      </c>
      <c r="M98">
        <v>16</v>
      </c>
      <c r="N98">
        <v>3</v>
      </c>
      <c r="O98">
        <f t="shared" si="10"/>
        <v>319</v>
      </c>
      <c r="P98">
        <f t="shared" si="11"/>
        <v>0.50156739811912221</v>
      </c>
      <c r="Q98">
        <f t="shared" si="12"/>
        <v>0.42006269592476492</v>
      </c>
      <c r="R98">
        <f t="shared" si="13"/>
        <v>1.5673981191222569E-2</v>
      </c>
      <c r="S98">
        <f t="shared" si="14"/>
        <v>3.134796238244514E-3</v>
      </c>
      <c r="T98">
        <f t="shared" si="15"/>
        <v>5.0156739811912224E-2</v>
      </c>
      <c r="U98">
        <f t="shared" si="16"/>
        <v>9.4043887147335428E-3</v>
      </c>
      <c r="V98">
        <f t="shared" si="17"/>
        <v>0.50156739811912221</v>
      </c>
      <c r="W98" t="str">
        <f t="shared" si="18"/>
        <v>Bush</v>
      </c>
    </row>
    <row r="99" spans="1:23" x14ac:dyDescent="0.3">
      <c r="A99" t="s">
        <v>226</v>
      </c>
      <c r="B99" t="s">
        <v>200</v>
      </c>
      <c r="C99">
        <v>5</v>
      </c>
      <c r="D99" t="s">
        <v>44</v>
      </c>
      <c r="E99" t="s">
        <v>992</v>
      </c>
      <c r="F99">
        <v>61.82</v>
      </c>
      <c r="G99">
        <v>1818</v>
      </c>
      <c r="H99">
        <v>1124</v>
      </c>
      <c r="I99">
        <v>711</v>
      </c>
      <c r="J99">
        <v>337</v>
      </c>
      <c r="K99">
        <v>4</v>
      </c>
      <c r="L99">
        <v>1</v>
      </c>
      <c r="M99">
        <v>55</v>
      </c>
      <c r="N99">
        <v>2</v>
      </c>
      <c r="O99">
        <f t="shared" si="10"/>
        <v>1110</v>
      </c>
      <c r="P99">
        <f t="shared" si="11"/>
        <v>0.64054054054054055</v>
      </c>
      <c r="Q99">
        <f t="shared" si="12"/>
        <v>0.30360360360360361</v>
      </c>
      <c r="R99">
        <f t="shared" si="13"/>
        <v>3.6036036036036037E-3</v>
      </c>
      <c r="S99">
        <f t="shared" si="14"/>
        <v>9.0090090090090091E-4</v>
      </c>
      <c r="T99">
        <f t="shared" si="15"/>
        <v>4.954954954954955E-2</v>
      </c>
      <c r="U99">
        <f t="shared" si="16"/>
        <v>1.8018018018018018E-3</v>
      </c>
      <c r="V99">
        <f t="shared" si="17"/>
        <v>0.64054054054054055</v>
      </c>
      <c r="W99" t="str">
        <f t="shared" si="18"/>
        <v>Bush</v>
      </c>
    </row>
    <row r="100" spans="1:23" x14ac:dyDescent="0.3">
      <c r="A100" t="s">
        <v>227</v>
      </c>
      <c r="B100" t="s">
        <v>201</v>
      </c>
      <c r="C100">
        <v>5</v>
      </c>
      <c r="D100" t="s">
        <v>44</v>
      </c>
      <c r="E100" t="s">
        <v>992</v>
      </c>
      <c r="F100">
        <v>55.62</v>
      </c>
      <c r="G100">
        <v>1271</v>
      </c>
      <c r="H100">
        <v>707</v>
      </c>
      <c r="I100">
        <v>466</v>
      </c>
      <c r="J100">
        <v>185</v>
      </c>
      <c r="K100">
        <v>3</v>
      </c>
      <c r="L100">
        <v>2</v>
      </c>
      <c r="M100">
        <v>39</v>
      </c>
      <c r="N100">
        <v>1</v>
      </c>
      <c r="O100">
        <f t="shared" si="10"/>
        <v>696</v>
      </c>
      <c r="P100">
        <f t="shared" si="11"/>
        <v>0.66954022988505746</v>
      </c>
      <c r="Q100">
        <f t="shared" si="12"/>
        <v>0.26580459770114945</v>
      </c>
      <c r="R100">
        <f t="shared" si="13"/>
        <v>4.3103448275862068E-3</v>
      </c>
      <c r="S100">
        <f t="shared" si="14"/>
        <v>2.8735632183908046E-3</v>
      </c>
      <c r="T100">
        <f t="shared" si="15"/>
        <v>5.6034482758620691E-2</v>
      </c>
      <c r="U100">
        <f t="shared" si="16"/>
        <v>1.4367816091954023E-3</v>
      </c>
      <c r="V100">
        <f t="shared" si="17"/>
        <v>0.66954022988505746</v>
      </c>
      <c r="W100" t="str">
        <f t="shared" si="18"/>
        <v>Bush</v>
      </c>
    </row>
    <row r="101" spans="1:23" x14ac:dyDescent="0.3">
      <c r="A101" t="s">
        <v>228</v>
      </c>
      <c r="B101" t="s">
        <v>202</v>
      </c>
      <c r="C101">
        <v>5</v>
      </c>
      <c r="D101" t="s">
        <v>44</v>
      </c>
      <c r="E101" t="s">
        <v>992</v>
      </c>
      <c r="F101">
        <v>57.9</v>
      </c>
      <c r="G101">
        <v>1100</v>
      </c>
      <c r="H101">
        <v>637</v>
      </c>
      <c r="I101">
        <v>401</v>
      </c>
      <c r="J101">
        <v>183</v>
      </c>
      <c r="K101">
        <v>1</v>
      </c>
      <c r="L101">
        <v>6</v>
      </c>
      <c r="M101">
        <v>37</v>
      </c>
      <c r="N101">
        <v>5</v>
      </c>
      <c r="O101">
        <f t="shared" si="10"/>
        <v>633</v>
      </c>
      <c r="P101">
        <f t="shared" si="11"/>
        <v>0.63349131121642965</v>
      </c>
      <c r="Q101">
        <f t="shared" si="12"/>
        <v>0.2890995260663507</v>
      </c>
      <c r="R101">
        <f t="shared" si="13"/>
        <v>1.5797788309636651E-3</v>
      </c>
      <c r="S101">
        <f t="shared" si="14"/>
        <v>9.4786729857819912E-3</v>
      </c>
      <c r="T101">
        <f t="shared" si="15"/>
        <v>5.845181674565561E-2</v>
      </c>
      <c r="U101">
        <f t="shared" si="16"/>
        <v>7.8988941548183249E-3</v>
      </c>
      <c r="V101">
        <f t="shared" si="17"/>
        <v>0.63349131121642965</v>
      </c>
      <c r="W101" t="str">
        <f t="shared" si="18"/>
        <v>Bush</v>
      </c>
    </row>
    <row r="102" spans="1:23" x14ac:dyDescent="0.3">
      <c r="A102" t="s">
        <v>229</v>
      </c>
      <c r="B102" t="s">
        <v>203</v>
      </c>
      <c r="C102">
        <v>5</v>
      </c>
      <c r="D102" t="s">
        <v>44</v>
      </c>
      <c r="E102" t="s">
        <v>992</v>
      </c>
      <c r="F102">
        <v>55.31</v>
      </c>
      <c r="G102">
        <v>611</v>
      </c>
      <c r="H102">
        <v>338</v>
      </c>
      <c r="I102">
        <v>201</v>
      </c>
      <c r="J102">
        <v>117</v>
      </c>
      <c r="K102">
        <v>6</v>
      </c>
      <c r="L102">
        <v>0</v>
      </c>
      <c r="M102">
        <v>9</v>
      </c>
      <c r="N102">
        <v>2</v>
      </c>
      <c r="O102">
        <f t="shared" si="10"/>
        <v>335</v>
      </c>
      <c r="P102">
        <f t="shared" si="11"/>
        <v>0.6</v>
      </c>
      <c r="Q102">
        <f t="shared" si="12"/>
        <v>0.34925373134328358</v>
      </c>
      <c r="R102">
        <f t="shared" si="13"/>
        <v>1.7910447761194031E-2</v>
      </c>
      <c r="S102">
        <f t="shared" si="14"/>
        <v>0</v>
      </c>
      <c r="T102">
        <f t="shared" si="15"/>
        <v>2.6865671641791045E-2</v>
      </c>
      <c r="U102">
        <f t="shared" si="16"/>
        <v>5.9701492537313433E-3</v>
      </c>
      <c r="V102">
        <f t="shared" si="17"/>
        <v>0.6</v>
      </c>
      <c r="W102" t="str">
        <f t="shared" si="18"/>
        <v>Bush</v>
      </c>
    </row>
    <row r="103" spans="1:23" x14ac:dyDescent="0.3">
      <c r="A103" t="s">
        <v>230</v>
      </c>
      <c r="B103" t="s">
        <v>204</v>
      </c>
      <c r="C103">
        <v>5</v>
      </c>
      <c r="D103" t="s">
        <v>44</v>
      </c>
      <c r="E103" t="s">
        <v>992</v>
      </c>
      <c r="F103">
        <v>49.12</v>
      </c>
      <c r="G103">
        <v>458</v>
      </c>
      <c r="H103">
        <v>225</v>
      </c>
      <c r="I103">
        <v>123</v>
      </c>
      <c r="J103">
        <v>83</v>
      </c>
      <c r="K103">
        <v>0</v>
      </c>
      <c r="L103">
        <v>1</v>
      </c>
      <c r="M103">
        <v>6</v>
      </c>
      <c r="N103">
        <v>5</v>
      </c>
      <c r="O103">
        <f t="shared" si="10"/>
        <v>218</v>
      </c>
      <c r="P103">
        <f t="shared" si="11"/>
        <v>0.56422018348623848</v>
      </c>
      <c r="Q103">
        <f t="shared" si="12"/>
        <v>0.38073394495412843</v>
      </c>
      <c r="R103">
        <f t="shared" si="13"/>
        <v>0</v>
      </c>
      <c r="S103">
        <f t="shared" si="14"/>
        <v>4.5871559633027525E-3</v>
      </c>
      <c r="T103">
        <f t="shared" si="15"/>
        <v>2.7522935779816515E-2</v>
      </c>
      <c r="U103">
        <f t="shared" si="16"/>
        <v>2.2935779816513763E-2</v>
      </c>
      <c r="V103">
        <f t="shared" si="17"/>
        <v>0.56422018348623848</v>
      </c>
      <c r="W103" t="str">
        <f t="shared" si="18"/>
        <v>Bush</v>
      </c>
    </row>
    <row r="104" spans="1:23" x14ac:dyDescent="0.3">
      <c r="A104" t="s">
        <v>231</v>
      </c>
      <c r="B104" t="s">
        <v>205</v>
      </c>
      <c r="C104">
        <v>5</v>
      </c>
      <c r="D104" t="s">
        <v>44</v>
      </c>
      <c r="E104" t="s">
        <v>992</v>
      </c>
      <c r="F104">
        <v>55.44</v>
      </c>
      <c r="G104">
        <v>101</v>
      </c>
      <c r="H104">
        <v>56</v>
      </c>
      <c r="I104">
        <v>32</v>
      </c>
      <c r="J104">
        <v>20</v>
      </c>
      <c r="K104">
        <v>0</v>
      </c>
      <c r="L104">
        <v>1</v>
      </c>
      <c r="M104">
        <v>0</v>
      </c>
      <c r="N104">
        <v>0</v>
      </c>
      <c r="O104">
        <f t="shared" si="10"/>
        <v>53</v>
      </c>
      <c r="P104">
        <f t="shared" si="11"/>
        <v>0.60377358490566035</v>
      </c>
      <c r="Q104">
        <f t="shared" si="12"/>
        <v>0.37735849056603776</v>
      </c>
      <c r="R104">
        <f t="shared" si="13"/>
        <v>0</v>
      </c>
      <c r="S104">
        <f t="shared" si="14"/>
        <v>1.8867924528301886E-2</v>
      </c>
      <c r="T104">
        <f t="shared" si="15"/>
        <v>0</v>
      </c>
      <c r="U104">
        <f t="shared" si="16"/>
        <v>0</v>
      </c>
      <c r="V104">
        <f t="shared" si="17"/>
        <v>0.60377358490566035</v>
      </c>
      <c r="W104" t="str">
        <f t="shared" si="18"/>
        <v>Bush</v>
      </c>
    </row>
    <row r="105" spans="1:23" x14ac:dyDescent="0.3">
      <c r="A105" t="s">
        <v>232</v>
      </c>
      <c r="B105" t="s">
        <v>206</v>
      </c>
      <c r="C105">
        <v>5</v>
      </c>
      <c r="D105" t="s">
        <v>44</v>
      </c>
      <c r="E105" t="s">
        <v>992</v>
      </c>
      <c r="F105">
        <v>52.11</v>
      </c>
      <c r="G105">
        <v>1395</v>
      </c>
      <c r="H105">
        <v>727</v>
      </c>
      <c r="I105">
        <v>477</v>
      </c>
      <c r="J105">
        <v>190</v>
      </c>
      <c r="K105">
        <v>2</v>
      </c>
      <c r="L105">
        <v>2</v>
      </c>
      <c r="M105">
        <v>48</v>
      </c>
      <c r="N105">
        <v>4</v>
      </c>
      <c r="O105">
        <f t="shared" si="10"/>
        <v>723</v>
      </c>
      <c r="P105">
        <f t="shared" si="11"/>
        <v>0.65975103734439833</v>
      </c>
      <c r="Q105">
        <f t="shared" si="12"/>
        <v>0.26279391424619641</v>
      </c>
      <c r="R105">
        <f t="shared" si="13"/>
        <v>2.7662517289073307E-3</v>
      </c>
      <c r="S105">
        <f t="shared" si="14"/>
        <v>2.7662517289073307E-3</v>
      </c>
      <c r="T105">
        <f t="shared" si="15"/>
        <v>6.6390041493775934E-2</v>
      </c>
      <c r="U105">
        <f t="shared" si="16"/>
        <v>5.5325034578146614E-3</v>
      </c>
      <c r="V105">
        <f t="shared" si="17"/>
        <v>0.65975103734439833</v>
      </c>
      <c r="W105" t="str">
        <f t="shared" si="18"/>
        <v>Bush</v>
      </c>
    </row>
    <row r="106" spans="1:23" x14ac:dyDescent="0.3">
      <c r="A106" t="s">
        <v>233</v>
      </c>
      <c r="B106" t="s">
        <v>207</v>
      </c>
      <c r="C106">
        <v>5</v>
      </c>
      <c r="D106" t="s">
        <v>44</v>
      </c>
      <c r="E106" t="s">
        <v>992</v>
      </c>
      <c r="F106">
        <v>54.73</v>
      </c>
      <c r="G106">
        <v>391</v>
      </c>
      <c r="H106">
        <v>214</v>
      </c>
      <c r="I106">
        <v>144</v>
      </c>
      <c r="J106">
        <v>52</v>
      </c>
      <c r="K106">
        <v>1</v>
      </c>
      <c r="L106">
        <v>0</v>
      </c>
      <c r="M106">
        <v>10</v>
      </c>
      <c r="N106">
        <v>2</v>
      </c>
      <c r="O106">
        <f t="shared" si="10"/>
        <v>209</v>
      </c>
      <c r="P106">
        <f t="shared" si="11"/>
        <v>0.68899521531100483</v>
      </c>
      <c r="Q106">
        <f t="shared" si="12"/>
        <v>0.24880382775119617</v>
      </c>
      <c r="R106">
        <f t="shared" si="13"/>
        <v>4.7846889952153108E-3</v>
      </c>
      <c r="S106">
        <f t="shared" si="14"/>
        <v>0</v>
      </c>
      <c r="T106">
        <f t="shared" si="15"/>
        <v>4.784688995215311E-2</v>
      </c>
      <c r="U106">
        <f t="shared" si="16"/>
        <v>9.5693779904306216E-3</v>
      </c>
      <c r="V106">
        <f t="shared" si="17"/>
        <v>0.68899521531100483</v>
      </c>
      <c r="W106" t="str">
        <f t="shared" si="18"/>
        <v>Bush</v>
      </c>
    </row>
    <row r="107" spans="1:23" x14ac:dyDescent="0.3">
      <c r="A107" t="s">
        <v>234</v>
      </c>
      <c r="B107" t="s">
        <v>208</v>
      </c>
      <c r="C107">
        <v>5</v>
      </c>
      <c r="D107" t="s">
        <v>44</v>
      </c>
      <c r="E107" t="s">
        <v>992</v>
      </c>
      <c r="F107">
        <v>43.83</v>
      </c>
      <c r="G107">
        <v>365</v>
      </c>
      <c r="H107">
        <v>160</v>
      </c>
      <c r="I107">
        <v>83</v>
      </c>
      <c r="J107">
        <v>62</v>
      </c>
      <c r="K107">
        <v>1</v>
      </c>
      <c r="L107">
        <v>0</v>
      </c>
      <c r="M107">
        <v>5</v>
      </c>
      <c r="N107">
        <v>2</v>
      </c>
      <c r="O107">
        <f t="shared" si="10"/>
        <v>153</v>
      </c>
      <c r="P107">
        <f t="shared" si="11"/>
        <v>0.54248366013071891</v>
      </c>
      <c r="Q107">
        <f t="shared" si="12"/>
        <v>0.40522875816993464</v>
      </c>
      <c r="R107">
        <f t="shared" si="13"/>
        <v>6.5359477124183009E-3</v>
      </c>
      <c r="S107">
        <f t="shared" si="14"/>
        <v>0</v>
      </c>
      <c r="T107">
        <f t="shared" si="15"/>
        <v>3.2679738562091505E-2</v>
      </c>
      <c r="U107">
        <f t="shared" si="16"/>
        <v>1.3071895424836602E-2</v>
      </c>
      <c r="V107">
        <f t="shared" si="17"/>
        <v>0.54248366013071891</v>
      </c>
      <c r="W107" t="str">
        <f t="shared" si="18"/>
        <v>Bush</v>
      </c>
    </row>
    <row r="108" spans="1:23" x14ac:dyDescent="0.3">
      <c r="A108" t="s">
        <v>235</v>
      </c>
      <c r="B108" t="s">
        <v>209</v>
      </c>
      <c r="C108">
        <v>5</v>
      </c>
      <c r="D108" t="s">
        <v>44</v>
      </c>
      <c r="E108" t="s">
        <v>992</v>
      </c>
      <c r="F108">
        <v>56.48</v>
      </c>
      <c r="G108">
        <v>740</v>
      </c>
      <c r="H108">
        <v>418</v>
      </c>
      <c r="I108">
        <v>280</v>
      </c>
      <c r="J108">
        <v>101</v>
      </c>
      <c r="K108">
        <v>1</v>
      </c>
      <c r="L108">
        <v>2</v>
      </c>
      <c r="M108">
        <v>26</v>
      </c>
      <c r="N108">
        <v>0</v>
      </c>
      <c r="O108">
        <f t="shared" si="10"/>
        <v>410</v>
      </c>
      <c r="P108">
        <f t="shared" si="11"/>
        <v>0.68292682926829273</v>
      </c>
      <c r="Q108">
        <f t="shared" si="12"/>
        <v>0.24634146341463414</v>
      </c>
      <c r="R108">
        <f t="shared" si="13"/>
        <v>2.4390243902439024E-3</v>
      </c>
      <c r="S108">
        <f t="shared" si="14"/>
        <v>4.8780487804878049E-3</v>
      </c>
      <c r="T108">
        <f t="shared" si="15"/>
        <v>6.3414634146341464E-2</v>
      </c>
      <c r="U108">
        <f t="shared" si="16"/>
        <v>0</v>
      </c>
      <c r="V108">
        <f t="shared" si="17"/>
        <v>0.68292682926829273</v>
      </c>
      <c r="W108" t="str">
        <f t="shared" si="18"/>
        <v>Bush</v>
      </c>
    </row>
    <row r="109" spans="1:23" x14ac:dyDescent="0.3">
      <c r="A109" t="s">
        <v>218</v>
      </c>
      <c r="B109" t="s">
        <v>210</v>
      </c>
      <c r="C109">
        <v>5</v>
      </c>
      <c r="D109" t="s">
        <v>44</v>
      </c>
      <c r="E109" t="s">
        <v>992</v>
      </c>
      <c r="F109">
        <v>55.77</v>
      </c>
      <c r="G109">
        <v>995</v>
      </c>
      <c r="H109">
        <v>555</v>
      </c>
      <c r="I109">
        <v>359</v>
      </c>
      <c r="J109">
        <v>163</v>
      </c>
      <c r="K109">
        <v>1</v>
      </c>
      <c r="L109">
        <v>7</v>
      </c>
      <c r="M109">
        <v>15</v>
      </c>
      <c r="N109">
        <v>1</v>
      </c>
      <c r="O109">
        <f t="shared" si="10"/>
        <v>546</v>
      </c>
      <c r="P109">
        <f t="shared" si="11"/>
        <v>0.6575091575091575</v>
      </c>
      <c r="Q109">
        <f t="shared" si="12"/>
        <v>0.29853479853479853</v>
      </c>
      <c r="R109">
        <f t="shared" si="13"/>
        <v>1.8315018315018315E-3</v>
      </c>
      <c r="S109">
        <f t="shared" si="14"/>
        <v>1.282051282051282E-2</v>
      </c>
      <c r="T109">
        <f t="shared" si="15"/>
        <v>2.7472527472527472E-2</v>
      </c>
      <c r="U109">
        <f t="shared" si="16"/>
        <v>1.8315018315018315E-3</v>
      </c>
      <c r="V109">
        <f t="shared" si="17"/>
        <v>0.6575091575091575</v>
      </c>
      <c r="W109" t="str">
        <f t="shared" si="18"/>
        <v>Bush</v>
      </c>
    </row>
    <row r="110" spans="1:23" x14ac:dyDescent="0.3">
      <c r="A110" t="s">
        <v>217</v>
      </c>
      <c r="B110" t="s">
        <v>211</v>
      </c>
      <c r="C110">
        <v>5</v>
      </c>
      <c r="D110" t="s">
        <v>44</v>
      </c>
      <c r="E110" t="s">
        <v>992</v>
      </c>
      <c r="F110">
        <v>56.07</v>
      </c>
      <c r="G110">
        <v>1382</v>
      </c>
      <c r="H110">
        <v>775</v>
      </c>
      <c r="I110">
        <v>509</v>
      </c>
      <c r="J110">
        <v>174</v>
      </c>
      <c r="K110">
        <v>3</v>
      </c>
      <c r="L110">
        <v>1</v>
      </c>
      <c r="M110">
        <v>77</v>
      </c>
      <c r="N110">
        <v>5</v>
      </c>
      <c r="O110">
        <f t="shared" si="10"/>
        <v>769</v>
      </c>
      <c r="P110">
        <f t="shared" si="11"/>
        <v>0.66189856957087123</v>
      </c>
      <c r="Q110">
        <f t="shared" si="12"/>
        <v>0.22626788036410922</v>
      </c>
      <c r="R110">
        <f t="shared" si="13"/>
        <v>3.9011703511053317E-3</v>
      </c>
      <c r="S110">
        <f t="shared" si="14"/>
        <v>1.3003901170351106E-3</v>
      </c>
      <c r="T110">
        <f t="shared" si="15"/>
        <v>0.10013003901170352</v>
      </c>
      <c r="U110">
        <f t="shared" si="16"/>
        <v>6.5019505851755524E-3</v>
      </c>
      <c r="V110">
        <f t="shared" si="17"/>
        <v>0.66189856957087123</v>
      </c>
      <c r="W110" t="str">
        <f t="shared" si="18"/>
        <v>Bush</v>
      </c>
    </row>
    <row r="111" spans="1:23" x14ac:dyDescent="0.3">
      <c r="A111" t="s">
        <v>216</v>
      </c>
      <c r="B111" t="s">
        <v>212</v>
      </c>
      <c r="C111">
        <v>5</v>
      </c>
      <c r="D111" t="s">
        <v>44</v>
      </c>
      <c r="E111" t="s">
        <v>992</v>
      </c>
      <c r="F111">
        <v>58.61</v>
      </c>
      <c r="G111">
        <v>894</v>
      </c>
      <c r="H111">
        <v>524</v>
      </c>
      <c r="I111">
        <v>292</v>
      </c>
      <c r="J111">
        <v>181</v>
      </c>
      <c r="K111">
        <v>0</v>
      </c>
      <c r="L111">
        <v>1</v>
      </c>
      <c r="M111">
        <v>36</v>
      </c>
      <c r="N111">
        <v>3</v>
      </c>
      <c r="O111">
        <f t="shared" si="10"/>
        <v>513</v>
      </c>
      <c r="P111">
        <f t="shared" si="11"/>
        <v>0.56920077972709548</v>
      </c>
      <c r="Q111">
        <f t="shared" si="12"/>
        <v>0.35282651072124754</v>
      </c>
      <c r="R111">
        <f t="shared" si="13"/>
        <v>0</v>
      </c>
      <c r="S111">
        <f t="shared" si="14"/>
        <v>1.9493177387914229E-3</v>
      </c>
      <c r="T111">
        <f t="shared" si="15"/>
        <v>7.0175438596491224E-2</v>
      </c>
      <c r="U111">
        <f t="shared" si="16"/>
        <v>5.8479532163742687E-3</v>
      </c>
      <c r="V111">
        <f t="shared" si="17"/>
        <v>0.56920077972709548</v>
      </c>
      <c r="W111" t="str">
        <f t="shared" si="18"/>
        <v>Bush</v>
      </c>
    </row>
    <row r="112" spans="1:23" x14ac:dyDescent="0.3">
      <c r="A112" t="s">
        <v>215</v>
      </c>
      <c r="B112" t="s">
        <v>55</v>
      </c>
      <c r="C112">
        <v>5</v>
      </c>
      <c r="D112" t="s">
        <v>66</v>
      </c>
      <c r="E112">
        <v>0</v>
      </c>
      <c r="F112">
        <v>0</v>
      </c>
      <c r="G112">
        <v>0</v>
      </c>
      <c r="H112">
        <v>1928</v>
      </c>
      <c r="I112">
        <v>1119</v>
      </c>
      <c r="J112">
        <v>661</v>
      </c>
      <c r="K112">
        <v>7</v>
      </c>
      <c r="L112">
        <v>3</v>
      </c>
      <c r="M112">
        <v>105</v>
      </c>
      <c r="N112">
        <v>11</v>
      </c>
      <c r="O112">
        <f t="shared" si="10"/>
        <v>1906</v>
      </c>
      <c r="P112">
        <f t="shared" si="11"/>
        <v>0.58709338929695698</v>
      </c>
      <c r="Q112">
        <f t="shared" si="12"/>
        <v>0.34679958027282265</v>
      </c>
      <c r="R112">
        <f t="shared" si="13"/>
        <v>3.6726128016789086E-3</v>
      </c>
      <c r="S112">
        <f t="shared" si="14"/>
        <v>1.5739769150052466E-3</v>
      </c>
      <c r="T112">
        <f t="shared" si="15"/>
        <v>5.5089192025183628E-2</v>
      </c>
      <c r="U112">
        <f t="shared" si="16"/>
        <v>5.7712486883525708E-3</v>
      </c>
      <c r="V112">
        <f t="shared" si="17"/>
        <v>0.58709338929695698</v>
      </c>
      <c r="W112" t="str">
        <f t="shared" si="18"/>
        <v>Bush</v>
      </c>
    </row>
    <row r="113" spans="1:23" x14ac:dyDescent="0.3">
      <c r="A113" t="s">
        <v>214</v>
      </c>
      <c r="B113" t="s">
        <v>56</v>
      </c>
      <c r="C113">
        <v>5</v>
      </c>
      <c r="D113" t="s">
        <v>67</v>
      </c>
      <c r="E113">
        <v>0</v>
      </c>
      <c r="F113">
        <v>0</v>
      </c>
      <c r="G113">
        <v>0</v>
      </c>
      <c r="H113">
        <v>603</v>
      </c>
      <c r="I113">
        <v>333</v>
      </c>
      <c r="J113">
        <v>219</v>
      </c>
      <c r="K113">
        <v>4</v>
      </c>
      <c r="L113">
        <v>6</v>
      </c>
      <c r="M113">
        <v>30</v>
      </c>
      <c r="N113">
        <v>4</v>
      </c>
      <c r="O113">
        <f t="shared" si="10"/>
        <v>596</v>
      </c>
      <c r="P113">
        <f t="shared" si="11"/>
        <v>0.5587248322147651</v>
      </c>
      <c r="Q113">
        <f t="shared" si="12"/>
        <v>0.3674496644295302</v>
      </c>
      <c r="R113">
        <f t="shared" si="13"/>
        <v>6.7114093959731542E-3</v>
      </c>
      <c r="S113">
        <f t="shared" si="14"/>
        <v>1.0067114093959731E-2</v>
      </c>
      <c r="T113">
        <f t="shared" si="15"/>
        <v>5.0335570469798654E-2</v>
      </c>
      <c r="U113">
        <f t="shared" si="16"/>
        <v>6.7114093959731542E-3</v>
      </c>
      <c r="V113">
        <f t="shared" si="17"/>
        <v>0.5587248322147651</v>
      </c>
      <c r="W113" t="str">
        <f t="shared" si="18"/>
        <v>Bush</v>
      </c>
    </row>
    <row r="114" spans="1:23" x14ac:dyDescent="0.3">
      <c r="A114" t="s">
        <v>213</v>
      </c>
      <c r="B114" t="s">
        <v>57</v>
      </c>
      <c r="C114">
        <v>5</v>
      </c>
      <c r="D114" t="s">
        <v>68</v>
      </c>
      <c r="E114">
        <v>0</v>
      </c>
      <c r="F114">
        <v>70.95</v>
      </c>
      <c r="G114">
        <v>16248</v>
      </c>
      <c r="H114">
        <v>11528</v>
      </c>
      <c r="I114">
        <v>6874</v>
      </c>
      <c r="J114">
        <v>3696</v>
      </c>
      <c r="K114">
        <v>53</v>
      </c>
      <c r="L114">
        <v>49</v>
      </c>
      <c r="M114">
        <v>630</v>
      </c>
      <c r="N114">
        <v>70</v>
      </c>
      <c r="O114">
        <f t="shared" si="10"/>
        <v>11372</v>
      </c>
      <c r="P114">
        <f t="shared" si="11"/>
        <v>0.60446711220541682</v>
      </c>
      <c r="Q114">
        <f t="shared" si="12"/>
        <v>0.32500879352796341</v>
      </c>
      <c r="R114">
        <f t="shared" si="13"/>
        <v>4.6605698206120295E-3</v>
      </c>
      <c r="S114">
        <f t="shared" si="14"/>
        <v>4.3088287020752727E-3</v>
      </c>
      <c r="T114">
        <f t="shared" si="15"/>
        <v>5.5399226169539219E-2</v>
      </c>
      <c r="U114">
        <f t="shared" si="16"/>
        <v>6.1554695743932467E-3</v>
      </c>
      <c r="V114">
        <f t="shared" si="17"/>
        <v>0.60446711220541682</v>
      </c>
      <c r="W114" t="str">
        <f t="shared" si="18"/>
        <v>Bush</v>
      </c>
    </row>
    <row r="115" spans="1:23" x14ac:dyDescent="0.3">
      <c r="A115" t="s">
        <v>251</v>
      </c>
      <c r="B115" t="s">
        <v>236</v>
      </c>
      <c r="C115">
        <v>6</v>
      </c>
      <c r="D115" t="s">
        <v>44</v>
      </c>
      <c r="E115" t="s">
        <v>992</v>
      </c>
      <c r="F115">
        <v>55.78</v>
      </c>
      <c r="G115">
        <v>588</v>
      </c>
      <c r="H115">
        <v>328</v>
      </c>
      <c r="I115">
        <v>174</v>
      </c>
      <c r="J115">
        <v>125</v>
      </c>
      <c r="K115">
        <v>4</v>
      </c>
      <c r="L115">
        <v>2</v>
      </c>
      <c r="M115">
        <v>16</v>
      </c>
      <c r="N115">
        <v>2</v>
      </c>
      <c r="O115">
        <f t="shared" si="10"/>
        <v>323</v>
      </c>
      <c r="P115">
        <f t="shared" si="11"/>
        <v>0.53869969040247678</v>
      </c>
      <c r="Q115">
        <f t="shared" si="12"/>
        <v>0.38699690402476783</v>
      </c>
      <c r="R115">
        <f t="shared" si="13"/>
        <v>1.238390092879257E-2</v>
      </c>
      <c r="S115">
        <f t="shared" si="14"/>
        <v>6.1919504643962852E-3</v>
      </c>
      <c r="T115">
        <f t="shared" si="15"/>
        <v>4.9535603715170282E-2</v>
      </c>
      <c r="U115">
        <f t="shared" si="16"/>
        <v>6.1919504643962852E-3</v>
      </c>
      <c r="V115">
        <f t="shared" si="17"/>
        <v>0.53869969040247678</v>
      </c>
      <c r="W115" t="str">
        <f t="shared" si="18"/>
        <v>Bush</v>
      </c>
    </row>
    <row r="116" spans="1:23" x14ac:dyDescent="0.3">
      <c r="A116" t="s">
        <v>252</v>
      </c>
      <c r="B116" t="s">
        <v>237</v>
      </c>
      <c r="C116">
        <v>6</v>
      </c>
      <c r="D116" t="s">
        <v>44</v>
      </c>
      <c r="E116" t="s">
        <v>992</v>
      </c>
      <c r="F116">
        <v>51.47</v>
      </c>
      <c r="G116">
        <v>204</v>
      </c>
      <c r="H116">
        <v>105</v>
      </c>
      <c r="I116">
        <v>69</v>
      </c>
      <c r="J116">
        <v>34</v>
      </c>
      <c r="K116">
        <v>0</v>
      </c>
      <c r="L116">
        <v>0</v>
      </c>
      <c r="M116">
        <v>0</v>
      </c>
      <c r="N116">
        <v>0</v>
      </c>
      <c r="O116">
        <f t="shared" si="10"/>
        <v>103</v>
      </c>
      <c r="P116">
        <f t="shared" si="11"/>
        <v>0.66990291262135926</v>
      </c>
      <c r="Q116">
        <f t="shared" si="12"/>
        <v>0.3300970873786408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0.66990291262135926</v>
      </c>
      <c r="W116" t="str">
        <f t="shared" si="18"/>
        <v>Bush</v>
      </c>
    </row>
    <row r="117" spans="1:23" x14ac:dyDescent="0.3">
      <c r="A117" t="s">
        <v>253</v>
      </c>
      <c r="B117" t="s">
        <v>238</v>
      </c>
      <c r="C117">
        <v>6</v>
      </c>
      <c r="D117" t="s">
        <v>44</v>
      </c>
      <c r="E117" t="s">
        <v>993</v>
      </c>
      <c r="F117">
        <v>48.32</v>
      </c>
      <c r="G117">
        <v>1136</v>
      </c>
      <c r="H117">
        <v>549</v>
      </c>
      <c r="I117">
        <v>304</v>
      </c>
      <c r="J117">
        <v>213</v>
      </c>
      <c r="K117">
        <v>2</v>
      </c>
      <c r="L117">
        <v>5</v>
      </c>
      <c r="M117">
        <v>9</v>
      </c>
      <c r="N117">
        <v>6</v>
      </c>
      <c r="O117">
        <f t="shared" si="10"/>
        <v>539</v>
      </c>
      <c r="P117">
        <f t="shared" si="11"/>
        <v>0.56400742115027824</v>
      </c>
      <c r="Q117">
        <f t="shared" si="12"/>
        <v>0.39517625231910947</v>
      </c>
      <c r="R117">
        <f t="shared" si="13"/>
        <v>3.7105751391465678E-3</v>
      </c>
      <c r="S117">
        <f t="shared" si="14"/>
        <v>9.2764378478664197E-3</v>
      </c>
      <c r="T117">
        <f t="shared" si="15"/>
        <v>1.6697588126159554E-2</v>
      </c>
      <c r="U117">
        <f t="shared" si="16"/>
        <v>1.1131725417439703E-2</v>
      </c>
      <c r="V117">
        <f t="shared" si="17"/>
        <v>0.56400742115027824</v>
      </c>
      <c r="W117" t="str">
        <f t="shared" si="18"/>
        <v>Bush</v>
      </c>
    </row>
    <row r="118" spans="1:23" x14ac:dyDescent="0.3">
      <c r="A118" t="s">
        <v>254</v>
      </c>
      <c r="B118" t="s">
        <v>239</v>
      </c>
      <c r="C118">
        <v>6</v>
      </c>
      <c r="D118" t="s">
        <v>44</v>
      </c>
      <c r="E118" t="s">
        <v>993</v>
      </c>
      <c r="F118">
        <v>28.08</v>
      </c>
      <c r="G118">
        <v>413</v>
      </c>
      <c r="H118">
        <v>116</v>
      </c>
      <c r="I118">
        <v>81</v>
      </c>
      <c r="J118">
        <v>33</v>
      </c>
      <c r="K118">
        <v>1</v>
      </c>
      <c r="L118">
        <v>0</v>
      </c>
      <c r="M118">
        <v>1</v>
      </c>
      <c r="N118">
        <v>0</v>
      </c>
      <c r="O118">
        <f t="shared" si="10"/>
        <v>116</v>
      </c>
      <c r="P118">
        <f t="shared" si="11"/>
        <v>0.69827586206896552</v>
      </c>
      <c r="Q118">
        <f t="shared" si="12"/>
        <v>0.28448275862068967</v>
      </c>
      <c r="R118">
        <f t="shared" si="13"/>
        <v>8.6206896551724137E-3</v>
      </c>
      <c r="S118">
        <f t="shared" si="14"/>
        <v>0</v>
      </c>
      <c r="T118">
        <f t="shared" si="15"/>
        <v>8.6206896551724137E-3</v>
      </c>
      <c r="U118">
        <f t="shared" si="16"/>
        <v>0</v>
      </c>
      <c r="V118">
        <f t="shared" si="17"/>
        <v>0.69827586206896552</v>
      </c>
      <c r="W118" t="str">
        <f t="shared" si="18"/>
        <v>Bush</v>
      </c>
    </row>
    <row r="119" spans="1:23" x14ac:dyDescent="0.3">
      <c r="A119" t="s">
        <v>255</v>
      </c>
      <c r="B119" t="s">
        <v>240</v>
      </c>
      <c r="C119">
        <v>6</v>
      </c>
      <c r="D119" t="s">
        <v>44</v>
      </c>
      <c r="E119" t="s">
        <v>992</v>
      </c>
      <c r="F119">
        <v>49.65</v>
      </c>
      <c r="G119">
        <v>143</v>
      </c>
      <c r="H119">
        <v>71</v>
      </c>
      <c r="I119">
        <v>36</v>
      </c>
      <c r="J119">
        <v>27</v>
      </c>
      <c r="K119">
        <v>1</v>
      </c>
      <c r="L119">
        <v>1</v>
      </c>
      <c r="M119">
        <v>2</v>
      </c>
      <c r="N119">
        <v>1</v>
      </c>
      <c r="O119">
        <f t="shared" si="10"/>
        <v>68</v>
      </c>
      <c r="P119">
        <f t="shared" si="11"/>
        <v>0.52941176470588236</v>
      </c>
      <c r="Q119">
        <f t="shared" si="12"/>
        <v>0.39705882352941174</v>
      </c>
      <c r="R119">
        <f t="shared" si="13"/>
        <v>1.4705882352941176E-2</v>
      </c>
      <c r="S119">
        <f t="shared" si="14"/>
        <v>1.4705882352941176E-2</v>
      </c>
      <c r="T119">
        <f t="shared" si="15"/>
        <v>2.9411764705882353E-2</v>
      </c>
      <c r="U119">
        <f t="shared" si="16"/>
        <v>1.4705882352941176E-2</v>
      </c>
      <c r="V119">
        <f t="shared" si="17"/>
        <v>0.52941176470588236</v>
      </c>
      <c r="W119" t="str">
        <f t="shared" si="18"/>
        <v>Bush</v>
      </c>
    </row>
    <row r="120" spans="1:23" x14ac:dyDescent="0.3">
      <c r="A120" t="s">
        <v>256</v>
      </c>
      <c r="B120" t="s">
        <v>241</v>
      </c>
      <c r="C120">
        <v>6</v>
      </c>
      <c r="D120" t="s">
        <v>44</v>
      </c>
      <c r="E120" t="s">
        <v>992</v>
      </c>
      <c r="F120">
        <v>53.29</v>
      </c>
      <c r="G120">
        <v>197</v>
      </c>
      <c r="H120">
        <v>105</v>
      </c>
      <c r="I120">
        <v>53</v>
      </c>
      <c r="J120">
        <v>39</v>
      </c>
      <c r="K120">
        <v>4</v>
      </c>
      <c r="L120">
        <v>0</v>
      </c>
      <c r="M120">
        <v>6</v>
      </c>
      <c r="N120">
        <v>0</v>
      </c>
      <c r="O120">
        <f t="shared" si="10"/>
        <v>102</v>
      </c>
      <c r="P120">
        <f t="shared" si="11"/>
        <v>0.51960784313725494</v>
      </c>
      <c r="Q120">
        <f t="shared" si="12"/>
        <v>0.38235294117647056</v>
      </c>
      <c r="R120">
        <f t="shared" si="13"/>
        <v>3.9215686274509803E-2</v>
      </c>
      <c r="S120">
        <f t="shared" si="14"/>
        <v>0</v>
      </c>
      <c r="T120">
        <f t="shared" si="15"/>
        <v>5.8823529411764705E-2</v>
      </c>
      <c r="U120">
        <f t="shared" si="16"/>
        <v>0</v>
      </c>
      <c r="V120">
        <f t="shared" si="17"/>
        <v>0.51960784313725494</v>
      </c>
      <c r="W120" t="str">
        <f t="shared" si="18"/>
        <v>Bush</v>
      </c>
    </row>
    <row r="121" spans="1:23" x14ac:dyDescent="0.3">
      <c r="A121" t="s">
        <v>257</v>
      </c>
      <c r="B121" t="s">
        <v>242</v>
      </c>
      <c r="C121">
        <v>6</v>
      </c>
      <c r="D121" t="s">
        <v>44</v>
      </c>
      <c r="E121" t="s">
        <v>992</v>
      </c>
      <c r="F121">
        <v>51.88</v>
      </c>
      <c r="G121">
        <v>821</v>
      </c>
      <c r="H121">
        <v>426</v>
      </c>
      <c r="I121">
        <v>216</v>
      </c>
      <c r="J121">
        <v>185</v>
      </c>
      <c r="K121">
        <v>4</v>
      </c>
      <c r="L121">
        <v>1</v>
      </c>
      <c r="M121">
        <v>10</v>
      </c>
      <c r="N121">
        <v>1</v>
      </c>
      <c r="O121">
        <f t="shared" si="10"/>
        <v>417</v>
      </c>
      <c r="P121">
        <f t="shared" si="11"/>
        <v>0.51798561151079137</v>
      </c>
      <c r="Q121">
        <f t="shared" si="12"/>
        <v>0.44364508393285373</v>
      </c>
      <c r="R121">
        <f t="shared" si="13"/>
        <v>9.5923261390887284E-3</v>
      </c>
      <c r="S121">
        <f t="shared" si="14"/>
        <v>2.3980815347721821E-3</v>
      </c>
      <c r="T121">
        <f t="shared" si="15"/>
        <v>2.3980815347721823E-2</v>
      </c>
      <c r="U121">
        <f t="shared" si="16"/>
        <v>2.3980815347721821E-3</v>
      </c>
      <c r="V121">
        <f t="shared" si="17"/>
        <v>0.51798561151079137</v>
      </c>
      <c r="W121" t="str">
        <f t="shared" si="18"/>
        <v>Bush</v>
      </c>
    </row>
    <row r="122" spans="1:23" x14ac:dyDescent="0.3">
      <c r="A122" t="s">
        <v>258</v>
      </c>
      <c r="B122" t="s">
        <v>243</v>
      </c>
      <c r="C122">
        <v>6</v>
      </c>
      <c r="D122" t="s">
        <v>44</v>
      </c>
      <c r="E122" t="s">
        <v>992</v>
      </c>
      <c r="F122">
        <v>55.35</v>
      </c>
      <c r="G122">
        <v>439</v>
      </c>
      <c r="H122">
        <v>243</v>
      </c>
      <c r="I122">
        <v>154</v>
      </c>
      <c r="J122">
        <v>85</v>
      </c>
      <c r="K122">
        <v>0</v>
      </c>
      <c r="L122">
        <v>0</v>
      </c>
      <c r="M122">
        <v>1</v>
      </c>
      <c r="N122">
        <v>0</v>
      </c>
      <c r="O122">
        <f t="shared" si="10"/>
        <v>240</v>
      </c>
      <c r="P122">
        <f t="shared" si="11"/>
        <v>0.64166666666666672</v>
      </c>
      <c r="Q122">
        <f t="shared" si="12"/>
        <v>0.35416666666666669</v>
      </c>
      <c r="R122">
        <f t="shared" si="13"/>
        <v>0</v>
      </c>
      <c r="S122">
        <f t="shared" si="14"/>
        <v>0</v>
      </c>
      <c r="T122">
        <f t="shared" si="15"/>
        <v>4.1666666666666666E-3</v>
      </c>
      <c r="U122">
        <f t="shared" si="16"/>
        <v>0</v>
      </c>
      <c r="V122">
        <f t="shared" si="17"/>
        <v>0.64166666666666672</v>
      </c>
      <c r="W122" t="str">
        <f t="shared" si="18"/>
        <v>Bush</v>
      </c>
    </row>
    <row r="123" spans="1:23" x14ac:dyDescent="0.3">
      <c r="A123" t="s">
        <v>259</v>
      </c>
      <c r="B123" t="s">
        <v>244</v>
      </c>
      <c r="C123">
        <v>6</v>
      </c>
      <c r="D123" t="s">
        <v>44</v>
      </c>
      <c r="E123" t="s">
        <v>993</v>
      </c>
      <c r="F123">
        <v>61.94</v>
      </c>
      <c r="G123">
        <v>586</v>
      </c>
      <c r="H123">
        <v>363</v>
      </c>
      <c r="I123">
        <v>251</v>
      </c>
      <c r="J123">
        <v>108</v>
      </c>
      <c r="K123">
        <v>0</v>
      </c>
      <c r="L123">
        <v>1</v>
      </c>
      <c r="M123">
        <v>0</v>
      </c>
      <c r="N123">
        <v>1</v>
      </c>
      <c r="O123">
        <f t="shared" si="10"/>
        <v>361</v>
      </c>
      <c r="P123">
        <f t="shared" si="11"/>
        <v>0.6952908587257618</v>
      </c>
      <c r="Q123">
        <f t="shared" si="12"/>
        <v>0.29916897506925205</v>
      </c>
      <c r="R123">
        <f t="shared" si="13"/>
        <v>0</v>
      </c>
      <c r="S123">
        <f t="shared" si="14"/>
        <v>2.7700831024930748E-3</v>
      </c>
      <c r="T123">
        <f t="shared" si="15"/>
        <v>0</v>
      </c>
      <c r="U123">
        <f t="shared" si="16"/>
        <v>2.7700831024930748E-3</v>
      </c>
      <c r="V123">
        <f t="shared" si="17"/>
        <v>0.6952908587257618</v>
      </c>
      <c r="W123" t="str">
        <f t="shared" si="18"/>
        <v>Bush</v>
      </c>
    </row>
    <row r="124" spans="1:23" x14ac:dyDescent="0.3">
      <c r="A124" t="s">
        <v>260</v>
      </c>
      <c r="B124" t="s">
        <v>245</v>
      </c>
      <c r="C124">
        <v>6</v>
      </c>
      <c r="D124" t="s">
        <v>44</v>
      </c>
      <c r="E124" t="s">
        <v>993</v>
      </c>
      <c r="F124">
        <v>55.65</v>
      </c>
      <c r="G124">
        <v>760</v>
      </c>
      <c r="H124">
        <v>423</v>
      </c>
      <c r="I124">
        <v>242</v>
      </c>
      <c r="J124">
        <v>156</v>
      </c>
      <c r="K124">
        <v>5</v>
      </c>
      <c r="L124">
        <v>2</v>
      </c>
      <c r="M124">
        <v>7</v>
      </c>
      <c r="N124">
        <v>6</v>
      </c>
      <c r="O124">
        <f t="shared" si="10"/>
        <v>418</v>
      </c>
      <c r="P124">
        <f t="shared" si="11"/>
        <v>0.57894736842105265</v>
      </c>
      <c r="Q124">
        <f t="shared" si="12"/>
        <v>0.37320574162679426</v>
      </c>
      <c r="R124">
        <f t="shared" si="13"/>
        <v>1.1961722488038277E-2</v>
      </c>
      <c r="S124">
        <f t="shared" si="14"/>
        <v>4.7846889952153108E-3</v>
      </c>
      <c r="T124">
        <f t="shared" si="15"/>
        <v>1.6746411483253589E-2</v>
      </c>
      <c r="U124">
        <f t="shared" si="16"/>
        <v>1.4354066985645933E-2</v>
      </c>
      <c r="V124">
        <f t="shared" si="17"/>
        <v>0.57894736842105265</v>
      </c>
      <c r="W124" t="str">
        <f t="shared" si="18"/>
        <v>Bush</v>
      </c>
    </row>
    <row r="125" spans="1:23" x14ac:dyDescent="0.3">
      <c r="A125" t="s">
        <v>261</v>
      </c>
      <c r="B125" t="s">
        <v>246</v>
      </c>
      <c r="C125">
        <v>6</v>
      </c>
      <c r="D125" t="s">
        <v>44</v>
      </c>
      <c r="E125" t="s">
        <v>993</v>
      </c>
      <c r="F125">
        <v>55.2</v>
      </c>
      <c r="G125">
        <v>605</v>
      </c>
      <c r="H125">
        <v>334</v>
      </c>
      <c r="I125">
        <v>191</v>
      </c>
      <c r="J125">
        <v>118</v>
      </c>
      <c r="K125">
        <v>4</v>
      </c>
      <c r="L125">
        <v>3</v>
      </c>
      <c r="M125">
        <v>16</v>
      </c>
      <c r="N125">
        <v>1</v>
      </c>
      <c r="O125">
        <f t="shared" si="10"/>
        <v>333</v>
      </c>
      <c r="P125">
        <f t="shared" si="11"/>
        <v>0.57357357357357353</v>
      </c>
      <c r="Q125">
        <f t="shared" si="12"/>
        <v>0.35435435435435436</v>
      </c>
      <c r="R125">
        <f t="shared" si="13"/>
        <v>1.2012012012012012E-2</v>
      </c>
      <c r="S125">
        <f t="shared" si="14"/>
        <v>9.0090090090090089E-3</v>
      </c>
      <c r="T125">
        <f t="shared" si="15"/>
        <v>4.8048048048048048E-2</v>
      </c>
      <c r="U125">
        <f t="shared" si="16"/>
        <v>3.003003003003003E-3</v>
      </c>
      <c r="V125">
        <f t="shared" si="17"/>
        <v>0.57357357357357353</v>
      </c>
      <c r="W125" t="str">
        <f t="shared" si="18"/>
        <v>Bush</v>
      </c>
    </row>
    <row r="126" spans="1:23" x14ac:dyDescent="0.3">
      <c r="A126" t="s">
        <v>262</v>
      </c>
      <c r="B126" t="s">
        <v>247</v>
      </c>
      <c r="C126">
        <v>6</v>
      </c>
      <c r="D126" t="s">
        <v>44</v>
      </c>
      <c r="E126" t="s">
        <v>993</v>
      </c>
      <c r="F126">
        <v>26.33</v>
      </c>
      <c r="G126">
        <v>243</v>
      </c>
      <c r="H126">
        <v>64</v>
      </c>
      <c r="I126">
        <v>34</v>
      </c>
      <c r="J126">
        <v>26</v>
      </c>
      <c r="K126">
        <v>0</v>
      </c>
      <c r="L126">
        <v>0</v>
      </c>
      <c r="M126">
        <v>2</v>
      </c>
      <c r="N126">
        <v>0</v>
      </c>
      <c r="O126">
        <f t="shared" si="10"/>
        <v>62</v>
      </c>
      <c r="P126">
        <f t="shared" si="11"/>
        <v>0.54838709677419351</v>
      </c>
      <c r="Q126">
        <f t="shared" si="12"/>
        <v>0.41935483870967744</v>
      </c>
      <c r="R126">
        <f t="shared" si="13"/>
        <v>0</v>
      </c>
      <c r="S126">
        <f t="shared" si="14"/>
        <v>0</v>
      </c>
      <c r="T126">
        <f t="shared" si="15"/>
        <v>3.2258064516129031E-2</v>
      </c>
      <c r="U126">
        <f t="shared" si="16"/>
        <v>0</v>
      </c>
      <c r="V126">
        <f t="shared" si="17"/>
        <v>0.54838709677419351</v>
      </c>
      <c r="W126" t="str">
        <f t="shared" si="18"/>
        <v>Bush</v>
      </c>
    </row>
    <row r="127" spans="1:23" x14ac:dyDescent="0.3">
      <c r="A127" t="s">
        <v>250</v>
      </c>
      <c r="B127" t="s">
        <v>55</v>
      </c>
      <c r="C127">
        <v>6</v>
      </c>
      <c r="D127" t="s">
        <v>66</v>
      </c>
      <c r="E127">
        <v>0</v>
      </c>
      <c r="F127">
        <v>0</v>
      </c>
      <c r="G127">
        <v>0</v>
      </c>
      <c r="H127">
        <v>812</v>
      </c>
      <c r="I127">
        <v>453</v>
      </c>
      <c r="J127">
        <v>317</v>
      </c>
      <c r="K127">
        <v>3</v>
      </c>
      <c r="L127">
        <v>1</v>
      </c>
      <c r="M127">
        <v>23</v>
      </c>
      <c r="N127">
        <v>4</v>
      </c>
      <c r="O127">
        <f t="shared" si="10"/>
        <v>801</v>
      </c>
      <c r="P127">
        <f t="shared" si="11"/>
        <v>0.56554307116104874</v>
      </c>
      <c r="Q127">
        <f t="shared" si="12"/>
        <v>0.39575530586766544</v>
      </c>
      <c r="R127">
        <f t="shared" si="13"/>
        <v>3.7453183520599251E-3</v>
      </c>
      <c r="S127">
        <f t="shared" si="14"/>
        <v>1.2484394506866417E-3</v>
      </c>
      <c r="T127">
        <f t="shared" si="15"/>
        <v>2.871410736579276E-2</v>
      </c>
      <c r="U127">
        <f t="shared" si="16"/>
        <v>4.9937578027465668E-3</v>
      </c>
      <c r="V127">
        <f t="shared" si="17"/>
        <v>0.56554307116104874</v>
      </c>
      <c r="W127" t="str">
        <f t="shared" si="18"/>
        <v>Bush</v>
      </c>
    </row>
    <row r="128" spans="1:23" x14ac:dyDescent="0.3">
      <c r="A128" t="s">
        <v>249</v>
      </c>
      <c r="B128" t="s">
        <v>56</v>
      </c>
      <c r="C128">
        <v>6</v>
      </c>
      <c r="D128" t="s">
        <v>67</v>
      </c>
      <c r="E128">
        <v>0</v>
      </c>
      <c r="F128">
        <v>0</v>
      </c>
      <c r="G128">
        <v>0</v>
      </c>
      <c r="H128">
        <v>180</v>
      </c>
      <c r="I128">
        <v>89</v>
      </c>
      <c r="J128">
        <v>77</v>
      </c>
      <c r="K128">
        <v>0</v>
      </c>
      <c r="L128">
        <v>1</v>
      </c>
      <c r="M128">
        <v>10</v>
      </c>
      <c r="N128">
        <v>0</v>
      </c>
      <c r="O128">
        <f t="shared" si="10"/>
        <v>177</v>
      </c>
      <c r="P128">
        <f t="shared" si="11"/>
        <v>0.50282485875706218</v>
      </c>
      <c r="Q128">
        <f t="shared" si="12"/>
        <v>0.43502824858757061</v>
      </c>
      <c r="R128">
        <f t="shared" si="13"/>
        <v>0</v>
      </c>
      <c r="S128">
        <f t="shared" si="14"/>
        <v>5.6497175141242938E-3</v>
      </c>
      <c r="T128">
        <f t="shared" si="15"/>
        <v>5.6497175141242938E-2</v>
      </c>
      <c r="U128">
        <f t="shared" si="16"/>
        <v>0</v>
      </c>
      <c r="V128">
        <f t="shared" si="17"/>
        <v>0.50282485875706218</v>
      </c>
      <c r="W128" t="str">
        <f t="shared" si="18"/>
        <v>Bush</v>
      </c>
    </row>
    <row r="129" spans="1:23" x14ac:dyDescent="0.3">
      <c r="A129" t="s">
        <v>248</v>
      </c>
      <c r="B129" t="s">
        <v>57</v>
      </c>
      <c r="C129">
        <v>6</v>
      </c>
      <c r="D129" t="s">
        <v>68</v>
      </c>
      <c r="E129">
        <v>0</v>
      </c>
      <c r="F129">
        <v>67.13</v>
      </c>
      <c r="G129">
        <v>6135</v>
      </c>
      <c r="H129">
        <v>4119</v>
      </c>
      <c r="I129">
        <v>2347</v>
      </c>
      <c r="J129">
        <v>1543</v>
      </c>
      <c r="K129">
        <v>28</v>
      </c>
      <c r="L129">
        <v>17</v>
      </c>
      <c r="M129">
        <v>103</v>
      </c>
      <c r="N129">
        <v>22</v>
      </c>
      <c r="O129">
        <f t="shared" si="10"/>
        <v>4060</v>
      </c>
      <c r="P129">
        <f t="shared" si="11"/>
        <v>0.57807881773399017</v>
      </c>
      <c r="Q129">
        <f t="shared" si="12"/>
        <v>0.38004926108374382</v>
      </c>
      <c r="R129">
        <f t="shared" si="13"/>
        <v>6.8965517241379309E-3</v>
      </c>
      <c r="S129">
        <f t="shared" si="14"/>
        <v>4.1871921182266006E-3</v>
      </c>
      <c r="T129">
        <f t="shared" si="15"/>
        <v>2.5369458128078819E-2</v>
      </c>
      <c r="U129">
        <f t="shared" si="16"/>
        <v>5.4187192118226599E-3</v>
      </c>
      <c r="V129">
        <f t="shared" si="17"/>
        <v>0.57807881773399017</v>
      </c>
      <c r="W129" t="str">
        <f t="shared" si="18"/>
        <v>Bush</v>
      </c>
    </row>
    <row r="130" spans="1:23" x14ac:dyDescent="0.3">
      <c r="A130" t="s">
        <v>263</v>
      </c>
      <c r="B130" t="s">
        <v>274</v>
      </c>
      <c r="C130">
        <v>7</v>
      </c>
      <c r="D130" t="s">
        <v>44</v>
      </c>
      <c r="E130" t="s">
        <v>994</v>
      </c>
      <c r="F130">
        <v>51.66</v>
      </c>
      <c r="G130">
        <v>751</v>
      </c>
      <c r="H130">
        <v>388</v>
      </c>
      <c r="I130">
        <v>152</v>
      </c>
      <c r="J130">
        <v>210</v>
      </c>
      <c r="K130">
        <v>0</v>
      </c>
      <c r="L130">
        <v>1</v>
      </c>
      <c r="M130">
        <v>11</v>
      </c>
      <c r="N130">
        <v>6</v>
      </c>
      <c r="O130">
        <f t="shared" si="10"/>
        <v>380</v>
      </c>
      <c r="P130">
        <f t="shared" si="11"/>
        <v>0.4</v>
      </c>
      <c r="Q130">
        <f t="shared" si="12"/>
        <v>0.55263157894736847</v>
      </c>
      <c r="R130">
        <f t="shared" si="13"/>
        <v>0</v>
      </c>
      <c r="S130">
        <f t="shared" si="14"/>
        <v>2.631578947368421E-3</v>
      </c>
      <c r="T130">
        <f t="shared" si="15"/>
        <v>2.8947368421052631E-2</v>
      </c>
      <c r="U130">
        <f t="shared" si="16"/>
        <v>1.5789473684210527E-2</v>
      </c>
      <c r="V130">
        <f t="shared" si="17"/>
        <v>2.5526315789473686</v>
      </c>
      <c r="W130" t="str">
        <f t="shared" si="18"/>
        <v>Dukakis</v>
      </c>
    </row>
    <row r="131" spans="1:23" x14ac:dyDescent="0.3">
      <c r="A131" t="s">
        <v>264</v>
      </c>
      <c r="B131" t="s">
        <v>275</v>
      </c>
      <c r="C131">
        <v>7</v>
      </c>
      <c r="D131" t="s">
        <v>44</v>
      </c>
      <c r="E131" t="s">
        <v>994</v>
      </c>
      <c r="F131">
        <v>57.3</v>
      </c>
      <c r="G131">
        <v>178</v>
      </c>
      <c r="H131">
        <v>102</v>
      </c>
      <c r="I131">
        <v>48</v>
      </c>
      <c r="J131">
        <v>49</v>
      </c>
      <c r="K131">
        <v>1</v>
      </c>
      <c r="L131">
        <v>0</v>
      </c>
      <c r="M131">
        <v>3</v>
      </c>
      <c r="N131">
        <v>1</v>
      </c>
      <c r="O131">
        <f t="shared" ref="O131:O194" si="19">SUM(I131:N131)</f>
        <v>102</v>
      </c>
      <c r="P131">
        <f t="shared" ref="P131:P194" si="20">I131/$O131</f>
        <v>0.47058823529411764</v>
      </c>
      <c r="Q131">
        <f t="shared" ref="Q131:Q194" si="21">J131/$O131</f>
        <v>0.48039215686274511</v>
      </c>
      <c r="R131">
        <f t="shared" ref="R131:R194" si="22">K131/$O131</f>
        <v>9.8039215686274508E-3</v>
      </c>
      <c r="S131">
        <f t="shared" ref="S131:S194" si="23">L131/$O131</f>
        <v>0</v>
      </c>
      <c r="T131">
        <f t="shared" ref="T131:T194" si="24">M131/$O131</f>
        <v>2.9411764705882353E-2</v>
      </c>
      <c r="U131">
        <f t="shared" ref="U131:U194" si="25">N131/$O131</f>
        <v>9.8039215686274508E-3</v>
      </c>
      <c r="V131">
        <f t="shared" ref="V131:V194" si="26">IF(O131=0,10,IF(MAX(I131:N131)=LARGE(I131:N131,2),9,IF(I131=MAX(I131:N131),P131,IF(K131=MAX(I131:N131),R131+1,IF(J131=MAX(I131:N131),Q131+2,IF(M131=MAX(I131:N131),T131+3,IF(L131=MAX(I131:N131),S131+4,-1)))))))</f>
        <v>2.4803921568627452</v>
      </c>
      <c r="W131" t="str">
        <f t="shared" ref="W131:W194" si="27">IF(O131=0,"No Votes",IF(MAX(I131:N131)=LARGE(I131:N131,2),"Tie",IF(I131=MAX(I131:N131),"Bush",IF(K131=MAX(I131:N131),"Fulani",IF(J131=MAX(I131:N131),"Dukakis",IF(M131=MAX(I131:N131),"Paul",IF(L131=MAX(I131:N131),"LaRouche",-1)))))))</f>
        <v>Dukakis</v>
      </c>
    </row>
    <row r="132" spans="1:23" x14ac:dyDescent="0.3">
      <c r="A132" t="s">
        <v>265</v>
      </c>
      <c r="B132" t="s">
        <v>276</v>
      </c>
      <c r="C132">
        <v>7</v>
      </c>
      <c r="D132" t="s">
        <v>44</v>
      </c>
      <c r="E132" t="s">
        <v>994</v>
      </c>
      <c r="F132">
        <v>69.3</v>
      </c>
      <c r="G132">
        <v>1186</v>
      </c>
      <c r="H132">
        <v>822</v>
      </c>
      <c r="I132">
        <v>468</v>
      </c>
      <c r="J132">
        <v>319</v>
      </c>
      <c r="K132">
        <v>4</v>
      </c>
      <c r="L132">
        <v>1</v>
      </c>
      <c r="M132">
        <v>23</v>
      </c>
      <c r="N132">
        <v>6</v>
      </c>
      <c r="O132">
        <f t="shared" si="19"/>
        <v>821</v>
      </c>
      <c r="P132">
        <f t="shared" si="20"/>
        <v>0.57003654080389765</v>
      </c>
      <c r="Q132">
        <f t="shared" si="21"/>
        <v>0.38855054811205847</v>
      </c>
      <c r="R132">
        <f t="shared" si="22"/>
        <v>4.8721071863580996E-3</v>
      </c>
      <c r="S132">
        <f t="shared" si="23"/>
        <v>1.2180267965895249E-3</v>
      </c>
      <c r="T132">
        <f t="shared" si="24"/>
        <v>2.8014616321559074E-2</v>
      </c>
      <c r="U132">
        <f t="shared" si="25"/>
        <v>7.3081607795371494E-3</v>
      </c>
      <c r="V132">
        <f t="shared" si="26"/>
        <v>0.57003654080389765</v>
      </c>
      <c r="W132" t="str">
        <f t="shared" si="27"/>
        <v>Bush</v>
      </c>
    </row>
    <row r="133" spans="1:23" x14ac:dyDescent="0.3">
      <c r="A133" t="s">
        <v>266</v>
      </c>
      <c r="B133" t="s">
        <v>277</v>
      </c>
      <c r="C133">
        <v>7</v>
      </c>
      <c r="D133" t="s">
        <v>44</v>
      </c>
      <c r="E133" t="s">
        <v>994</v>
      </c>
      <c r="F133">
        <v>67.84</v>
      </c>
      <c r="G133">
        <v>1303</v>
      </c>
      <c r="H133">
        <v>884</v>
      </c>
      <c r="I133">
        <v>544</v>
      </c>
      <c r="J133">
        <v>295</v>
      </c>
      <c r="K133">
        <v>3</v>
      </c>
      <c r="L133">
        <v>1</v>
      </c>
      <c r="M133">
        <v>29</v>
      </c>
      <c r="N133">
        <v>5</v>
      </c>
      <c r="O133">
        <f t="shared" si="19"/>
        <v>877</v>
      </c>
      <c r="P133">
        <f t="shared" si="20"/>
        <v>0.62029646522234894</v>
      </c>
      <c r="Q133">
        <f t="shared" si="21"/>
        <v>0.33637400228050168</v>
      </c>
      <c r="R133">
        <f t="shared" si="22"/>
        <v>3.4207525655644243E-3</v>
      </c>
      <c r="S133">
        <f t="shared" si="23"/>
        <v>1.1402508551881414E-3</v>
      </c>
      <c r="T133">
        <f t="shared" si="24"/>
        <v>3.3067274800456098E-2</v>
      </c>
      <c r="U133">
        <f t="shared" si="25"/>
        <v>5.7012542759407071E-3</v>
      </c>
      <c r="V133">
        <f t="shared" si="26"/>
        <v>0.62029646522234894</v>
      </c>
      <c r="W133" t="str">
        <f t="shared" si="27"/>
        <v>Bush</v>
      </c>
    </row>
    <row r="134" spans="1:23" x14ac:dyDescent="0.3">
      <c r="A134" t="s">
        <v>267</v>
      </c>
      <c r="B134" t="s">
        <v>278</v>
      </c>
      <c r="C134">
        <v>7</v>
      </c>
      <c r="D134" t="s">
        <v>44</v>
      </c>
      <c r="E134" t="s">
        <v>994</v>
      </c>
      <c r="F134">
        <v>60.95</v>
      </c>
      <c r="G134">
        <v>1675</v>
      </c>
      <c r="H134">
        <v>1021</v>
      </c>
      <c r="I134">
        <v>690</v>
      </c>
      <c r="J134">
        <v>304</v>
      </c>
      <c r="K134">
        <v>4</v>
      </c>
      <c r="L134">
        <v>0</v>
      </c>
      <c r="M134">
        <v>13</v>
      </c>
      <c r="N134">
        <v>3</v>
      </c>
      <c r="O134">
        <f t="shared" si="19"/>
        <v>1014</v>
      </c>
      <c r="P134">
        <f t="shared" si="20"/>
        <v>0.68047337278106512</v>
      </c>
      <c r="Q134">
        <f t="shared" si="21"/>
        <v>0.29980276134122286</v>
      </c>
      <c r="R134">
        <f t="shared" si="22"/>
        <v>3.9447731755424065E-3</v>
      </c>
      <c r="S134">
        <f t="shared" si="23"/>
        <v>0</v>
      </c>
      <c r="T134">
        <f t="shared" si="24"/>
        <v>1.282051282051282E-2</v>
      </c>
      <c r="U134">
        <f t="shared" si="25"/>
        <v>2.9585798816568047E-3</v>
      </c>
      <c r="V134">
        <f t="shared" si="26"/>
        <v>0.68047337278106512</v>
      </c>
      <c r="W134" t="str">
        <f t="shared" si="27"/>
        <v>Bush</v>
      </c>
    </row>
    <row r="135" spans="1:23" x14ac:dyDescent="0.3">
      <c r="A135" t="s">
        <v>268</v>
      </c>
      <c r="B135" t="s">
        <v>279</v>
      </c>
      <c r="C135">
        <v>7</v>
      </c>
      <c r="D135" t="s">
        <v>44</v>
      </c>
      <c r="E135" t="s">
        <v>994</v>
      </c>
      <c r="F135">
        <v>63.03</v>
      </c>
      <c r="G135">
        <v>1577</v>
      </c>
      <c r="H135">
        <v>994</v>
      </c>
      <c r="I135">
        <v>636</v>
      </c>
      <c r="J135">
        <v>320</v>
      </c>
      <c r="K135">
        <v>1</v>
      </c>
      <c r="L135">
        <v>5</v>
      </c>
      <c r="M135">
        <v>25</v>
      </c>
      <c r="N135">
        <v>2</v>
      </c>
      <c r="O135">
        <f t="shared" si="19"/>
        <v>989</v>
      </c>
      <c r="P135">
        <f t="shared" si="20"/>
        <v>0.64307381193124369</v>
      </c>
      <c r="Q135">
        <f t="shared" si="21"/>
        <v>0.32355915065722951</v>
      </c>
      <c r="R135">
        <f t="shared" si="22"/>
        <v>1.0111223458038423E-3</v>
      </c>
      <c r="S135">
        <f t="shared" si="23"/>
        <v>5.0556117290192111E-3</v>
      </c>
      <c r="T135">
        <f t="shared" si="24"/>
        <v>2.5278058645096056E-2</v>
      </c>
      <c r="U135">
        <f t="shared" si="25"/>
        <v>2.0222446916076846E-3</v>
      </c>
      <c r="V135">
        <f t="shared" si="26"/>
        <v>0.64307381193124369</v>
      </c>
      <c r="W135" t="str">
        <f t="shared" si="27"/>
        <v>Bush</v>
      </c>
    </row>
    <row r="136" spans="1:23" x14ac:dyDescent="0.3">
      <c r="A136" t="s">
        <v>269</v>
      </c>
      <c r="B136" t="s">
        <v>281</v>
      </c>
      <c r="C136">
        <v>7</v>
      </c>
      <c r="D136" t="s">
        <v>44</v>
      </c>
      <c r="E136" t="s">
        <v>992</v>
      </c>
      <c r="F136">
        <v>57.11</v>
      </c>
      <c r="G136">
        <v>1152</v>
      </c>
      <c r="H136">
        <v>658</v>
      </c>
      <c r="I136">
        <v>440</v>
      </c>
      <c r="J136">
        <v>161</v>
      </c>
      <c r="K136">
        <v>0</v>
      </c>
      <c r="L136">
        <v>3</v>
      </c>
      <c r="M136">
        <v>37</v>
      </c>
      <c r="N136">
        <v>4</v>
      </c>
      <c r="O136">
        <f t="shared" si="19"/>
        <v>645</v>
      </c>
      <c r="P136">
        <f t="shared" si="20"/>
        <v>0.68217054263565891</v>
      </c>
      <c r="Q136">
        <f t="shared" si="21"/>
        <v>0.2496124031007752</v>
      </c>
      <c r="R136">
        <f t="shared" si="22"/>
        <v>0</v>
      </c>
      <c r="S136">
        <f t="shared" si="23"/>
        <v>4.6511627906976744E-3</v>
      </c>
      <c r="T136">
        <f t="shared" si="24"/>
        <v>5.7364341085271317E-2</v>
      </c>
      <c r="U136">
        <f t="shared" si="25"/>
        <v>6.2015503875968991E-3</v>
      </c>
      <c r="V136">
        <f t="shared" si="26"/>
        <v>0.68217054263565891</v>
      </c>
      <c r="W136" t="str">
        <f t="shared" si="27"/>
        <v>Bush</v>
      </c>
    </row>
    <row r="137" spans="1:23" x14ac:dyDescent="0.3">
      <c r="A137" t="s">
        <v>270</v>
      </c>
      <c r="B137" t="s">
        <v>280</v>
      </c>
      <c r="C137">
        <v>7</v>
      </c>
      <c r="D137" t="s">
        <v>44</v>
      </c>
      <c r="E137" t="s">
        <v>992</v>
      </c>
      <c r="F137">
        <v>58.14</v>
      </c>
      <c r="G137">
        <v>743</v>
      </c>
      <c r="H137">
        <v>432</v>
      </c>
      <c r="I137">
        <v>261</v>
      </c>
      <c r="J137">
        <v>111</v>
      </c>
      <c r="K137">
        <v>0</v>
      </c>
      <c r="L137">
        <v>2</v>
      </c>
      <c r="M137">
        <v>52</v>
      </c>
      <c r="N137">
        <v>1</v>
      </c>
      <c r="O137">
        <f t="shared" si="19"/>
        <v>427</v>
      </c>
      <c r="P137">
        <f t="shared" si="20"/>
        <v>0.61124121779859486</v>
      </c>
      <c r="Q137">
        <f t="shared" si="21"/>
        <v>0.25995316159250587</v>
      </c>
      <c r="R137">
        <f t="shared" si="22"/>
        <v>0</v>
      </c>
      <c r="S137">
        <f t="shared" si="23"/>
        <v>4.6838407494145199E-3</v>
      </c>
      <c r="T137">
        <f t="shared" si="24"/>
        <v>0.12177985948477751</v>
      </c>
      <c r="U137">
        <f t="shared" si="25"/>
        <v>2.34192037470726E-3</v>
      </c>
      <c r="V137">
        <f t="shared" si="26"/>
        <v>0.61124121779859486</v>
      </c>
      <c r="W137" t="str">
        <f t="shared" si="27"/>
        <v>Bush</v>
      </c>
    </row>
    <row r="138" spans="1:23" x14ac:dyDescent="0.3">
      <c r="A138" t="s">
        <v>271</v>
      </c>
      <c r="B138" t="s">
        <v>55</v>
      </c>
      <c r="C138">
        <v>7</v>
      </c>
      <c r="D138" t="s">
        <v>66</v>
      </c>
      <c r="E138">
        <v>0</v>
      </c>
      <c r="F138">
        <v>0</v>
      </c>
      <c r="G138">
        <v>0</v>
      </c>
      <c r="H138">
        <v>724</v>
      </c>
      <c r="I138">
        <v>450</v>
      </c>
      <c r="J138">
        <v>229</v>
      </c>
      <c r="K138">
        <v>2</v>
      </c>
      <c r="L138">
        <v>4</v>
      </c>
      <c r="M138">
        <v>27</v>
      </c>
      <c r="N138">
        <v>5</v>
      </c>
      <c r="O138">
        <f t="shared" si="19"/>
        <v>717</v>
      </c>
      <c r="P138">
        <f t="shared" si="20"/>
        <v>0.62761506276150625</v>
      </c>
      <c r="Q138">
        <f t="shared" si="21"/>
        <v>0.31938633193863319</v>
      </c>
      <c r="R138">
        <f t="shared" si="22"/>
        <v>2.7894002789400278E-3</v>
      </c>
      <c r="S138">
        <f t="shared" si="23"/>
        <v>5.5788005578800556E-3</v>
      </c>
      <c r="T138">
        <f t="shared" si="24"/>
        <v>3.7656903765690378E-2</v>
      </c>
      <c r="U138">
        <f t="shared" si="25"/>
        <v>6.9735006973500697E-3</v>
      </c>
      <c r="V138">
        <f t="shared" si="26"/>
        <v>0.62761506276150625</v>
      </c>
      <c r="W138" t="str">
        <f t="shared" si="27"/>
        <v>Bush</v>
      </c>
    </row>
    <row r="139" spans="1:23" x14ac:dyDescent="0.3">
      <c r="A139" t="s">
        <v>272</v>
      </c>
      <c r="B139" t="s">
        <v>56</v>
      </c>
      <c r="C139">
        <v>7</v>
      </c>
      <c r="D139" t="s">
        <v>67</v>
      </c>
      <c r="E139">
        <v>0</v>
      </c>
      <c r="F139">
        <v>0</v>
      </c>
      <c r="G139">
        <v>0</v>
      </c>
      <c r="H139">
        <v>217</v>
      </c>
      <c r="I139">
        <v>117</v>
      </c>
      <c r="J139">
        <v>90</v>
      </c>
      <c r="K139">
        <v>0</v>
      </c>
      <c r="L139">
        <v>1</v>
      </c>
      <c r="M139">
        <v>6</v>
      </c>
      <c r="N139">
        <v>0</v>
      </c>
      <c r="O139">
        <f t="shared" si="19"/>
        <v>214</v>
      </c>
      <c r="P139">
        <f t="shared" si="20"/>
        <v>0.54672897196261683</v>
      </c>
      <c r="Q139">
        <f t="shared" si="21"/>
        <v>0.42056074766355139</v>
      </c>
      <c r="R139">
        <f t="shared" si="22"/>
        <v>0</v>
      </c>
      <c r="S139">
        <f t="shared" si="23"/>
        <v>4.6728971962616819E-3</v>
      </c>
      <c r="T139">
        <f t="shared" si="24"/>
        <v>2.8037383177570093E-2</v>
      </c>
      <c r="U139">
        <f t="shared" si="25"/>
        <v>0</v>
      </c>
      <c r="V139">
        <f t="shared" si="26"/>
        <v>0.54672897196261683</v>
      </c>
      <c r="W139" t="str">
        <f t="shared" si="27"/>
        <v>Bush</v>
      </c>
    </row>
    <row r="140" spans="1:23" x14ac:dyDescent="0.3">
      <c r="A140" t="s">
        <v>273</v>
      </c>
      <c r="B140" t="s">
        <v>57</v>
      </c>
      <c r="C140">
        <v>7</v>
      </c>
      <c r="D140" t="s">
        <v>68</v>
      </c>
      <c r="E140">
        <v>0</v>
      </c>
      <c r="F140">
        <v>72.87</v>
      </c>
      <c r="G140">
        <v>8565</v>
      </c>
      <c r="H140">
        <v>6242</v>
      </c>
      <c r="I140">
        <v>3806</v>
      </c>
      <c r="J140">
        <v>2088</v>
      </c>
      <c r="K140">
        <v>15</v>
      </c>
      <c r="L140">
        <v>18</v>
      </c>
      <c r="M140">
        <v>226</v>
      </c>
      <c r="N140">
        <v>33</v>
      </c>
      <c r="O140">
        <f t="shared" si="19"/>
        <v>6186</v>
      </c>
      <c r="P140">
        <f t="shared" si="20"/>
        <v>0.61526026511477527</v>
      </c>
      <c r="Q140">
        <f t="shared" si="21"/>
        <v>0.3375363724539282</v>
      </c>
      <c r="R140">
        <f t="shared" si="22"/>
        <v>2.4248302618816685E-3</v>
      </c>
      <c r="S140">
        <f t="shared" si="23"/>
        <v>2.9097963142580021E-3</v>
      </c>
      <c r="T140">
        <f t="shared" si="24"/>
        <v>3.6534109279017138E-2</v>
      </c>
      <c r="U140">
        <f t="shared" si="25"/>
        <v>5.3346265761396701E-3</v>
      </c>
      <c r="V140">
        <f t="shared" si="26"/>
        <v>0.61526026511477527</v>
      </c>
      <c r="W140" t="str">
        <f t="shared" si="27"/>
        <v>Bush</v>
      </c>
    </row>
    <row r="141" spans="1:23" x14ac:dyDescent="0.3">
      <c r="A141" t="s">
        <v>298</v>
      </c>
      <c r="B141" t="s">
        <v>283</v>
      </c>
      <c r="C141">
        <v>8</v>
      </c>
      <c r="D141" t="s">
        <v>44</v>
      </c>
      <c r="E141" t="s">
        <v>994</v>
      </c>
      <c r="F141">
        <v>64.13</v>
      </c>
      <c r="G141">
        <v>2314</v>
      </c>
      <c r="H141">
        <v>1484</v>
      </c>
      <c r="I141">
        <v>1022</v>
      </c>
      <c r="J141">
        <v>424</v>
      </c>
      <c r="K141">
        <v>6</v>
      </c>
      <c r="L141">
        <v>4</v>
      </c>
      <c r="M141">
        <v>15</v>
      </c>
      <c r="N141">
        <v>6</v>
      </c>
      <c r="O141">
        <f t="shared" si="19"/>
        <v>1477</v>
      </c>
      <c r="P141">
        <f t="shared" si="20"/>
        <v>0.69194312796208535</v>
      </c>
      <c r="Q141">
        <f t="shared" si="21"/>
        <v>0.28706838185511169</v>
      </c>
      <c r="R141">
        <f t="shared" si="22"/>
        <v>4.062288422477996E-3</v>
      </c>
      <c r="S141">
        <f t="shared" si="23"/>
        <v>2.7081922816519972E-3</v>
      </c>
      <c r="T141">
        <f t="shared" si="24"/>
        <v>1.0155721056194989E-2</v>
      </c>
      <c r="U141">
        <f t="shared" si="25"/>
        <v>4.062288422477996E-3</v>
      </c>
      <c r="V141">
        <f t="shared" si="26"/>
        <v>0.69194312796208535</v>
      </c>
      <c r="W141" t="str">
        <f t="shared" si="27"/>
        <v>Bush</v>
      </c>
    </row>
    <row r="142" spans="1:23" x14ac:dyDescent="0.3">
      <c r="A142" t="s">
        <v>299</v>
      </c>
      <c r="B142" t="s">
        <v>284</v>
      </c>
      <c r="C142">
        <v>8</v>
      </c>
      <c r="D142" t="s">
        <v>44</v>
      </c>
      <c r="E142" t="s">
        <v>994</v>
      </c>
      <c r="F142">
        <v>64.459999999999994</v>
      </c>
      <c r="G142">
        <v>1621</v>
      </c>
      <c r="H142">
        <v>1045</v>
      </c>
      <c r="I142">
        <v>687</v>
      </c>
      <c r="J142">
        <v>317</v>
      </c>
      <c r="K142">
        <v>1</v>
      </c>
      <c r="L142">
        <v>2</v>
      </c>
      <c r="M142">
        <v>24</v>
      </c>
      <c r="N142">
        <v>6</v>
      </c>
      <c r="O142">
        <f t="shared" si="19"/>
        <v>1037</v>
      </c>
      <c r="P142">
        <f t="shared" si="20"/>
        <v>0.66248794599807137</v>
      </c>
      <c r="Q142">
        <f t="shared" si="21"/>
        <v>0.30568948891031822</v>
      </c>
      <c r="R142">
        <f t="shared" si="22"/>
        <v>9.6432015429122472E-4</v>
      </c>
      <c r="S142">
        <f t="shared" si="23"/>
        <v>1.9286403085824494E-3</v>
      </c>
      <c r="T142">
        <f t="shared" si="24"/>
        <v>2.3143683702989394E-2</v>
      </c>
      <c r="U142">
        <f t="shared" si="25"/>
        <v>5.7859209257473485E-3</v>
      </c>
      <c r="V142">
        <f t="shared" si="26"/>
        <v>0.66248794599807137</v>
      </c>
      <c r="W142" t="str">
        <f t="shared" si="27"/>
        <v>Bush</v>
      </c>
    </row>
    <row r="143" spans="1:23" x14ac:dyDescent="0.3">
      <c r="A143" t="s">
        <v>300</v>
      </c>
      <c r="B143" t="s">
        <v>285</v>
      </c>
      <c r="C143">
        <v>8</v>
      </c>
      <c r="D143" t="s">
        <v>44</v>
      </c>
      <c r="E143" t="s">
        <v>994</v>
      </c>
      <c r="F143">
        <v>67.38</v>
      </c>
      <c r="G143">
        <v>883</v>
      </c>
      <c r="H143">
        <v>595</v>
      </c>
      <c r="I143">
        <v>384</v>
      </c>
      <c r="J143">
        <v>186</v>
      </c>
      <c r="K143">
        <v>0</v>
      </c>
      <c r="L143">
        <v>2</v>
      </c>
      <c r="M143">
        <v>16</v>
      </c>
      <c r="N143">
        <v>3</v>
      </c>
      <c r="O143">
        <f t="shared" si="19"/>
        <v>591</v>
      </c>
      <c r="P143">
        <f t="shared" si="20"/>
        <v>0.64974619289340096</v>
      </c>
      <c r="Q143">
        <f t="shared" si="21"/>
        <v>0.31472081218274112</v>
      </c>
      <c r="R143">
        <f t="shared" si="22"/>
        <v>0</v>
      </c>
      <c r="S143">
        <f t="shared" si="23"/>
        <v>3.3840947546531302E-3</v>
      </c>
      <c r="T143">
        <f t="shared" si="24"/>
        <v>2.7072758037225041E-2</v>
      </c>
      <c r="U143">
        <f t="shared" si="25"/>
        <v>5.076142131979695E-3</v>
      </c>
      <c r="V143">
        <f t="shared" si="26"/>
        <v>0.64974619289340096</v>
      </c>
      <c r="W143" t="str">
        <f t="shared" si="27"/>
        <v>Bush</v>
      </c>
    </row>
    <row r="144" spans="1:23" x14ac:dyDescent="0.3">
      <c r="A144" t="s">
        <v>301</v>
      </c>
      <c r="B144" t="s">
        <v>286</v>
      </c>
      <c r="C144">
        <v>8</v>
      </c>
      <c r="D144" t="s">
        <v>44</v>
      </c>
      <c r="E144" t="s">
        <v>994</v>
      </c>
      <c r="F144">
        <v>65.12</v>
      </c>
      <c r="G144">
        <v>1425</v>
      </c>
      <c r="H144">
        <v>928</v>
      </c>
      <c r="I144">
        <v>594</v>
      </c>
      <c r="J144">
        <v>305</v>
      </c>
      <c r="K144">
        <v>6</v>
      </c>
      <c r="L144">
        <v>0</v>
      </c>
      <c r="M144">
        <v>12</v>
      </c>
      <c r="N144">
        <v>6</v>
      </c>
      <c r="O144">
        <f t="shared" si="19"/>
        <v>923</v>
      </c>
      <c r="P144">
        <f t="shared" si="20"/>
        <v>0.64355362946912242</v>
      </c>
      <c r="Q144">
        <f t="shared" si="21"/>
        <v>0.3304442036836403</v>
      </c>
      <c r="R144">
        <f t="shared" si="22"/>
        <v>6.5005417118093175E-3</v>
      </c>
      <c r="S144">
        <f t="shared" si="23"/>
        <v>0</v>
      </c>
      <c r="T144">
        <f t="shared" si="24"/>
        <v>1.3001083423618635E-2</v>
      </c>
      <c r="U144">
        <f t="shared" si="25"/>
        <v>6.5005417118093175E-3</v>
      </c>
      <c r="V144">
        <f t="shared" si="26"/>
        <v>0.64355362946912242</v>
      </c>
      <c r="W144" t="str">
        <f t="shared" si="27"/>
        <v>Bush</v>
      </c>
    </row>
    <row r="145" spans="1:23" x14ac:dyDescent="0.3">
      <c r="A145" t="s">
        <v>302</v>
      </c>
      <c r="B145" t="s">
        <v>287</v>
      </c>
      <c r="C145">
        <v>8</v>
      </c>
      <c r="D145" t="s">
        <v>44</v>
      </c>
      <c r="E145" t="s">
        <v>994</v>
      </c>
      <c r="F145">
        <v>63.24</v>
      </c>
      <c r="G145">
        <v>1110</v>
      </c>
      <c r="H145">
        <v>702</v>
      </c>
      <c r="I145">
        <v>441</v>
      </c>
      <c r="J145">
        <v>238</v>
      </c>
      <c r="K145">
        <v>7</v>
      </c>
      <c r="L145">
        <v>0</v>
      </c>
      <c r="M145">
        <v>10</v>
      </c>
      <c r="N145">
        <v>2</v>
      </c>
      <c r="O145">
        <f t="shared" si="19"/>
        <v>698</v>
      </c>
      <c r="P145">
        <f t="shared" si="20"/>
        <v>0.63180515759312317</v>
      </c>
      <c r="Q145">
        <f t="shared" si="21"/>
        <v>0.34097421203438394</v>
      </c>
      <c r="R145">
        <f t="shared" si="22"/>
        <v>1.0028653295128941E-2</v>
      </c>
      <c r="S145">
        <f t="shared" si="23"/>
        <v>0</v>
      </c>
      <c r="T145">
        <f t="shared" si="24"/>
        <v>1.4326647564469915E-2</v>
      </c>
      <c r="U145">
        <f t="shared" si="25"/>
        <v>2.8653295128939827E-3</v>
      </c>
      <c r="V145">
        <f t="shared" si="26"/>
        <v>0.63180515759312317</v>
      </c>
      <c r="W145" t="str">
        <f t="shared" si="27"/>
        <v>Bush</v>
      </c>
    </row>
    <row r="146" spans="1:23" x14ac:dyDescent="0.3">
      <c r="A146" t="s">
        <v>303</v>
      </c>
      <c r="B146" t="s">
        <v>288</v>
      </c>
      <c r="C146">
        <v>8</v>
      </c>
      <c r="D146" t="s">
        <v>44</v>
      </c>
      <c r="E146" t="s">
        <v>994</v>
      </c>
      <c r="F146">
        <v>64.319999999999993</v>
      </c>
      <c r="G146">
        <v>684</v>
      </c>
      <c r="H146">
        <v>440</v>
      </c>
      <c r="I146">
        <v>278</v>
      </c>
      <c r="J146">
        <v>142</v>
      </c>
      <c r="K146">
        <v>2</v>
      </c>
      <c r="L146">
        <v>2</v>
      </c>
      <c r="M146">
        <v>9</v>
      </c>
      <c r="N146">
        <v>3</v>
      </c>
      <c r="O146">
        <f t="shared" si="19"/>
        <v>436</v>
      </c>
      <c r="P146">
        <f t="shared" si="20"/>
        <v>0.63761467889908252</v>
      </c>
      <c r="Q146">
        <f t="shared" si="21"/>
        <v>0.3256880733944954</v>
      </c>
      <c r="R146">
        <f t="shared" si="22"/>
        <v>4.5871559633027525E-3</v>
      </c>
      <c r="S146">
        <f t="shared" si="23"/>
        <v>4.5871559633027525E-3</v>
      </c>
      <c r="T146">
        <f t="shared" si="24"/>
        <v>2.0642201834862386E-2</v>
      </c>
      <c r="U146">
        <f t="shared" si="25"/>
        <v>6.8807339449541288E-3</v>
      </c>
      <c r="V146">
        <f t="shared" si="26"/>
        <v>0.63761467889908252</v>
      </c>
      <c r="W146" t="str">
        <f t="shared" si="27"/>
        <v>Bush</v>
      </c>
    </row>
    <row r="147" spans="1:23" x14ac:dyDescent="0.3">
      <c r="A147" t="s">
        <v>304</v>
      </c>
      <c r="B147" t="s">
        <v>289</v>
      </c>
      <c r="C147">
        <v>8</v>
      </c>
      <c r="D147" t="s">
        <v>44</v>
      </c>
      <c r="E147" t="s">
        <v>994</v>
      </c>
      <c r="F147">
        <v>57.06</v>
      </c>
      <c r="G147">
        <v>1083</v>
      </c>
      <c r="H147">
        <v>618</v>
      </c>
      <c r="I147">
        <v>377</v>
      </c>
      <c r="J147">
        <v>207</v>
      </c>
      <c r="K147">
        <v>3</v>
      </c>
      <c r="L147">
        <v>2</v>
      </c>
      <c r="M147">
        <v>21</v>
      </c>
      <c r="N147">
        <v>2</v>
      </c>
      <c r="O147">
        <f t="shared" si="19"/>
        <v>612</v>
      </c>
      <c r="P147">
        <f t="shared" si="20"/>
        <v>0.61601307189542487</v>
      </c>
      <c r="Q147">
        <f t="shared" si="21"/>
        <v>0.33823529411764708</v>
      </c>
      <c r="R147">
        <f t="shared" si="22"/>
        <v>4.9019607843137254E-3</v>
      </c>
      <c r="S147">
        <f t="shared" si="23"/>
        <v>3.2679738562091504E-3</v>
      </c>
      <c r="T147">
        <f t="shared" si="24"/>
        <v>3.4313725490196081E-2</v>
      </c>
      <c r="U147">
        <f t="shared" si="25"/>
        <v>3.2679738562091504E-3</v>
      </c>
      <c r="V147">
        <f t="shared" si="26"/>
        <v>0.61601307189542487</v>
      </c>
      <c r="W147" t="str">
        <f t="shared" si="27"/>
        <v>Bush</v>
      </c>
    </row>
    <row r="148" spans="1:23" x14ac:dyDescent="0.3">
      <c r="A148" t="s">
        <v>305</v>
      </c>
      <c r="B148" t="s">
        <v>290</v>
      </c>
      <c r="C148">
        <v>8</v>
      </c>
      <c r="D148" t="s">
        <v>44</v>
      </c>
      <c r="E148" t="s">
        <v>994</v>
      </c>
      <c r="F148">
        <v>51.15</v>
      </c>
      <c r="G148">
        <v>1304</v>
      </c>
      <c r="H148">
        <v>667</v>
      </c>
      <c r="I148">
        <v>382</v>
      </c>
      <c r="J148">
        <v>256</v>
      </c>
      <c r="K148">
        <v>2</v>
      </c>
      <c r="L148">
        <v>2</v>
      </c>
      <c r="M148">
        <v>8</v>
      </c>
      <c r="N148">
        <v>1</v>
      </c>
      <c r="O148">
        <f t="shared" si="19"/>
        <v>651</v>
      </c>
      <c r="P148">
        <f t="shared" si="20"/>
        <v>0.58678955453149007</v>
      </c>
      <c r="Q148">
        <f t="shared" si="21"/>
        <v>0.39324116743471582</v>
      </c>
      <c r="R148">
        <f t="shared" si="22"/>
        <v>3.0721966205837174E-3</v>
      </c>
      <c r="S148">
        <f t="shared" si="23"/>
        <v>3.0721966205837174E-3</v>
      </c>
      <c r="T148">
        <f t="shared" si="24"/>
        <v>1.2288786482334869E-2</v>
      </c>
      <c r="U148">
        <f t="shared" si="25"/>
        <v>1.5360983102918587E-3</v>
      </c>
      <c r="V148">
        <f t="shared" si="26"/>
        <v>0.58678955453149007</v>
      </c>
      <c r="W148" t="str">
        <f t="shared" si="27"/>
        <v>Bush</v>
      </c>
    </row>
    <row r="149" spans="1:23" x14ac:dyDescent="0.3">
      <c r="A149" t="s">
        <v>306</v>
      </c>
      <c r="B149" t="s">
        <v>291</v>
      </c>
      <c r="C149">
        <v>8</v>
      </c>
      <c r="D149" t="s">
        <v>44</v>
      </c>
      <c r="E149" t="s">
        <v>994</v>
      </c>
      <c r="F149">
        <v>60.65</v>
      </c>
      <c r="G149">
        <v>1098</v>
      </c>
      <c r="H149">
        <v>666</v>
      </c>
      <c r="I149">
        <v>400</v>
      </c>
      <c r="J149">
        <v>231</v>
      </c>
      <c r="K149">
        <v>3</v>
      </c>
      <c r="L149">
        <v>2</v>
      </c>
      <c r="M149">
        <v>14</v>
      </c>
      <c r="N149">
        <v>5</v>
      </c>
      <c r="O149">
        <f t="shared" si="19"/>
        <v>655</v>
      </c>
      <c r="P149">
        <f t="shared" si="20"/>
        <v>0.61068702290076338</v>
      </c>
      <c r="Q149">
        <f t="shared" si="21"/>
        <v>0.35267175572519083</v>
      </c>
      <c r="R149">
        <f t="shared" si="22"/>
        <v>4.5801526717557254E-3</v>
      </c>
      <c r="S149">
        <f t="shared" si="23"/>
        <v>3.0534351145038168E-3</v>
      </c>
      <c r="T149">
        <f t="shared" si="24"/>
        <v>2.1374045801526718E-2</v>
      </c>
      <c r="U149">
        <f t="shared" si="25"/>
        <v>7.6335877862595417E-3</v>
      </c>
      <c r="V149">
        <f t="shared" si="26"/>
        <v>0.61068702290076338</v>
      </c>
      <c r="W149" t="str">
        <f t="shared" si="27"/>
        <v>Bush</v>
      </c>
    </row>
    <row r="150" spans="1:23" x14ac:dyDescent="0.3">
      <c r="A150" t="s">
        <v>307</v>
      </c>
      <c r="B150" t="s">
        <v>282</v>
      </c>
      <c r="C150">
        <v>8</v>
      </c>
      <c r="D150" t="s">
        <v>44</v>
      </c>
      <c r="E150" t="s">
        <v>994</v>
      </c>
      <c r="F150">
        <v>51.9</v>
      </c>
      <c r="G150">
        <v>1601</v>
      </c>
      <c r="H150">
        <v>831</v>
      </c>
      <c r="I150">
        <v>505</v>
      </c>
      <c r="J150">
        <v>286</v>
      </c>
      <c r="K150">
        <v>6</v>
      </c>
      <c r="L150">
        <v>3</v>
      </c>
      <c r="M150">
        <v>20</v>
      </c>
      <c r="N150">
        <v>4</v>
      </c>
      <c r="O150">
        <f t="shared" si="19"/>
        <v>824</v>
      </c>
      <c r="P150">
        <f t="shared" si="20"/>
        <v>0.61286407766990292</v>
      </c>
      <c r="Q150">
        <f t="shared" si="21"/>
        <v>0.34708737864077671</v>
      </c>
      <c r="R150">
        <f t="shared" si="22"/>
        <v>7.2815533980582527E-3</v>
      </c>
      <c r="S150">
        <f t="shared" si="23"/>
        <v>3.6407766990291263E-3</v>
      </c>
      <c r="T150">
        <f t="shared" si="24"/>
        <v>2.4271844660194174E-2</v>
      </c>
      <c r="U150">
        <f t="shared" si="25"/>
        <v>4.8543689320388345E-3</v>
      </c>
      <c r="V150">
        <f t="shared" si="26"/>
        <v>0.61286407766990292</v>
      </c>
      <c r="W150" t="str">
        <f t="shared" si="27"/>
        <v>Bush</v>
      </c>
    </row>
    <row r="151" spans="1:23" x14ac:dyDescent="0.3">
      <c r="A151" t="s">
        <v>308</v>
      </c>
      <c r="B151" t="s">
        <v>292</v>
      </c>
      <c r="C151">
        <v>8</v>
      </c>
      <c r="D151" t="s">
        <v>44</v>
      </c>
      <c r="E151" t="s">
        <v>994</v>
      </c>
      <c r="F151">
        <v>56.23</v>
      </c>
      <c r="G151">
        <v>473</v>
      </c>
      <c r="H151">
        <v>266</v>
      </c>
      <c r="I151">
        <v>157</v>
      </c>
      <c r="J151">
        <v>96</v>
      </c>
      <c r="K151">
        <v>0</v>
      </c>
      <c r="L151">
        <v>3</v>
      </c>
      <c r="M151">
        <v>5</v>
      </c>
      <c r="N151">
        <v>1</v>
      </c>
      <c r="O151">
        <f t="shared" si="19"/>
        <v>262</v>
      </c>
      <c r="P151">
        <f t="shared" si="20"/>
        <v>0.5992366412213741</v>
      </c>
      <c r="Q151">
        <f t="shared" si="21"/>
        <v>0.36641221374045801</v>
      </c>
      <c r="R151">
        <f t="shared" si="22"/>
        <v>0</v>
      </c>
      <c r="S151">
        <f t="shared" si="23"/>
        <v>1.1450381679389313E-2</v>
      </c>
      <c r="T151">
        <f t="shared" si="24"/>
        <v>1.9083969465648856E-2</v>
      </c>
      <c r="U151">
        <f t="shared" si="25"/>
        <v>3.8167938931297708E-3</v>
      </c>
      <c r="V151">
        <f t="shared" si="26"/>
        <v>0.5992366412213741</v>
      </c>
      <c r="W151" t="str">
        <f t="shared" si="27"/>
        <v>Bush</v>
      </c>
    </row>
    <row r="152" spans="1:23" x14ac:dyDescent="0.3">
      <c r="A152" t="s">
        <v>309</v>
      </c>
      <c r="B152" t="s">
        <v>293</v>
      </c>
      <c r="C152">
        <v>8</v>
      </c>
      <c r="D152" t="s">
        <v>44</v>
      </c>
      <c r="E152" t="s">
        <v>994</v>
      </c>
      <c r="F152">
        <v>62.1</v>
      </c>
      <c r="G152">
        <v>1198</v>
      </c>
      <c r="H152">
        <v>744</v>
      </c>
      <c r="I152">
        <v>499</v>
      </c>
      <c r="J152">
        <v>210</v>
      </c>
      <c r="K152">
        <v>2</v>
      </c>
      <c r="L152">
        <v>2</v>
      </c>
      <c r="M152">
        <v>17</v>
      </c>
      <c r="N152">
        <v>3</v>
      </c>
      <c r="O152">
        <f t="shared" si="19"/>
        <v>733</v>
      </c>
      <c r="P152">
        <f t="shared" si="20"/>
        <v>0.68076398362892221</v>
      </c>
      <c r="Q152">
        <f t="shared" si="21"/>
        <v>0.286493860845839</v>
      </c>
      <c r="R152">
        <f t="shared" si="22"/>
        <v>2.7285129604365621E-3</v>
      </c>
      <c r="S152">
        <f t="shared" si="23"/>
        <v>2.7285129604365621E-3</v>
      </c>
      <c r="T152">
        <f t="shared" si="24"/>
        <v>2.3192360163710776E-2</v>
      </c>
      <c r="U152">
        <f t="shared" si="25"/>
        <v>4.0927694406548429E-3</v>
      </c>
      <c r="V152">
        <f t="shared" si="26"/>
        <v>0.68076398362892221</v>
      </c>
      <c r="W152" t="str">
        <f t="shared" si="27"/>
        <v>Bush</v>
      </c>
    </row>
    <row r="153" spans="1:23" x14ac:dyDescent="0.3">
      <c r="A153" t="s">
        <v>310</v>
      </c>
      <c r="B153" t="s">
        <v>294</v>
      </c>
      <c r="C153">
        <v>8</v>
      </c>
      <c r="D153" t="s">
        <v>44</v>
      </c>
      <c r="E153" t="s">
        <v>994</v>
      </c>
      <c r="F153">
        <v>58.31</v>
      </c>
      <c r="G153">
        <v>1761</v>
      </c>
      <c r="H153">
        <v>1027</v>
      </c>
      <c r="I153">
        <v>648</v>
      </c>
      <c r="J153">
        <v>355</v>
      </c>
      <c r="K153">
        <v>2</v>
      </c>
      <c r="L153">
        <v>2</v>
      </c>
      <c r="M153">
        <v>11</v>
      </c>
      <c r="N153">
        <v>0</v>
      </c>
      <c r="O153">
        <f t="shared" si="19"/>
        <v>1018</v>
      </c>
      <c r="P153">
        <f t="shared" si="20"/>
        <v>0.63654223968565815</v>
      </c>
      <c r="Q153">
        <f t="shared" si="21"/>
        <v>0.34872298624754422</v>
      </c>
      <c r="R153">
        <f t="shared" si="22"/>
        <v>1.9646365422396855E-3</v>
      </c>
      <c r="S153">
        <f t="shared" si="23"/>
        <v>1.9646365422396855E-3</v>
      </c>
      <c r="T153">
        <f t="shared" si="24"/>
        <v>1.0805500982318271E-2</v>
      </c>
      <c r="U153">
        <f t="shared" si="25"/>
        <v>0</v>
      </c>
      <c r="V153">
        <f t="shared" si="26"/>
        <v>0.63654223968565815</v>
      </c>
      <c r="W153" t="str">
        <f t="shared" si="27"/>
        <v>Bush</v>
      </c>
    </row>
    <row r="154" spans="1:23" x14ac:dyDescent="0.3">
      <c r="A154" t="s">
        <v>297</v>
      </c>
      <c r="B154" t="s">
        <v>55</v>
      </c>
      <c r="C154">
        <v>8</v>
      </c>
      <c r="D154" t="s">
        <v>66</v>
      </c>
      <c r="E154">
        <v>0</v>
      </c>
      <c r="F154">
        <v>0</v>
      </c>
      <c r="G154">
        <v>0</v>
      </c>
      <c r="H154">
        <v>1377</v>
      </c>
      <c r="I154">
        <v>951</v>
      </c>
      <c r="J154">
        <v>386</v>
      </c>
      <c r="K154">
        <v>5</v>
      </c>
      <c r="L154">
        <v>1</v>
      </c>
      <c r="M154">
        <v>17</v>
      </c>
      <c r="N154">
        <v>7</v>
      </c>
      <c r="O154">
        <f t="shared" si="19"/>
        <v>1367</v>
      </c>
      <c r="P154">
        <f t="shared" si="20"/>
        <v>0.69568397951719096</v>
      </c>
      <c r="Q154">
        <f t="shared" si="21"/>
        <v>0.28237015362106804</v>
      </c>
      <c r="R154">
        <f t="shared" si="22"/>
        <v>3.6576444769568397E-3</v>
      </c>
      <c r="S154">
        <f t="shared" si="23"/>
        <v>7.3152889539136799E-4</v>
      </c>
      <c r="T154">
        <f t="shared" si="24"/>
        <v>1.2435991221653255E-2</v>
      </c>
      <c r="U154">
        <f t="shared" si="25"/>
        <v>5.1207022677395757E-3</v>
      </c>
      <c r="V154">
        <f t="shared" si="26"/>
        <v>0.69568397951719096</v>
      </c>
      <c r="W154" t="str">
        <f t="shared" si="27"/>
        <v>Bush</v>
      </c>
    </row>
    <row r="155" spans="1:23" x14ac:dyDescent="0.3">
      <c r="A155" t="s">
        <v>296</v>
      </c>
      <c r="B155" t="s">
        <v>56</v>
      </c>
      <c r="C155">
        <v>8</v>
      </c>
      <c r="D155" t="s">
        <v>67</v>
      </c>
      <c r="E155">
        <v>0</v>
      </c>
      <c r="F155">
        <v>0</v>
      </c>
      <c r="G155">
        <v>0</v>
      </c>
      <c r="H155">
        <v>500</v>
      </c>
      <c r="I155">
        <v>304</v>
      </c>
      <c r="J155">
        <v>176</v>
      </c>
      <c r="K155">
        <v>2</v>
      </c>
      <c r="L155">
        <v>1</v>
      </c>
      <c r="M155">
        <v>11</v>
      </c>
      <c r="N155">
        <v>0</v>
      </c>
      <c r="O155">
        <f t="shared" si="19"/>
        <v>494</v>
      </c>
      <c r="P155">
        <f t="shared" si="20"/>
        <v>0.61538461538461542</v>
      </c>
      <c r="Q155">
        <f t="shared" si="21"/>
        <v>0.35627530364372467</v>
      </c>
      <c r="R155">
        <f t="shared" si="22"/>
        <v>4.048582995951417E-3</v>
      </c>
      <c r="S155">
        <f t="shared" si="23"/>
        <v>2.0242914979757085E-3</v>
      </c>
      <c r="T155">
        <f t="shared" si="24"/>
        <v>2.2267206477732792E-2</v>
      </c>
      <c r="U155">
        <f t="shared" si="25"/>
        <v>0</v>
      </c>
      <c r="V155">
        <f t="shared" si="26"/>
        <v>0.61538461538461542</v>
      </c>
      <c r="W155" t="str">
        <f t="shared" si="27"/>
        <v>Bush</v>
      </c>
    </row>
    <row r="156" spans="1:23" x14ac:dyDescent="0.3">
      <c r="A156" t="s">
        <v>295</v>
      </c>
      <c r="B156" t="s">
        <v>57</v>
      </c>
      <c r="C156">
        <v>8</v>
      </c>
      <c r="D156" t="s">
        <v>68</v>
      </c>
      <c r="E156">
        <v>0</v>
      </c>
      <c r="F156">
        <v>71.819999999999993</v>
      </c>
      <c r="G156">
        <v>16555</v>
      </c>
      <c r="H156">
        <v>11890</v>
      </c>
      <c r="I156">
        <v>7629</v>
      </c>
      <c r="J156">
        <v>3815</v>
      </c>
      <c r="K156">
        <v>47</v>
      </c>
      <c r="L156">
        <v>28</v>
      </c>
      <c r="M156">
        <v>210</v>
      </c>
      <c r="N156">
        <v>49</v>
      </c>
      <c r="O156">
        <f t="shared" si="19"/>
        <v>11778</v>
      </c>
      <c r="P156">
        <f t="shared" si="20"/>
        <v>0.64773306164034639</v>
      </c>
      <c r="Q156">
        <f t="shared" si="21"/>
        <v>0.32390898284938019</v>
      </c>
      <c r="R156">
        <f t="shared" si="22"/>
        <v>3.9904907454576333E-3</v>
      </c>
      <c r="S156">
        <f t="shared" si="23"/>
        <v>2.3773136355917813E-3</v>
      </c>
      <c r="T156">
        <f t="shared" si="24"/>
        <v>1.7829852266938361E-2</v>
      </c>
      <c r="U156">
        <f t="shared" si="25"/>
        <v>4.1602988622856177E-3</v>
      </c>
      <c r="V156">
        <f t="shared" si="26"/>
        <v>0.64773306164034639</v>
      </c>
      <c r="W156" t="str">
        <f t="shared" si="27"/>
        <v>Bush</v>
      </c>
    </row>
    <row r="157" spans="1:23" x14ac:dyDescent="0.3">
      <c r="A157" t="s">
        <v>311</v>
      </c>
      <c r="B157" t="s">
        <v>312</v>
      </c>
      <c r="C157">
        <v>9</v>
      </c>
      <c r="D157" t="s">
        <v>44</v>
      </c>
      <c r="E157" t="s">
        <v>994</v>
      </c>
      <c r="F157">
        <v>60.5</v>
      </c>
      <c r="G157">
        <v>2218</v>
      </c>
      <c r="H157">
        <v>1342</v>
      </c>
      <c r="I157">
        <v>800</v>
      </c>
      <c r="J157">
        <v>487</v>
      </c>
      <c r="K157">
        <v>5</v>
      </c>
      <c r="L157">
        <v>3</v>
      </c>
      <c r="M157">
        <v>21</v>
      </c>
      <c r="N157">
        <v>6</v>
      </c>
      <c r="O157">
        <f t="shared" si="19"/>
        <v>1322</v>
      </c>
      <c r="P157">
        <f t="shared" si="20"/>
        <v>0.60514372163388808</v>
      </c>
      <c r="Q157">
        <f t="shared" si="21"/>
        <v>0.36838124054462934</v>
      </c>
      <c r="R157">
        <f t="shared" si="22"/>
        <v>3.7821482602118004E-3</v>
      </c>
      <c r="S157">
        <f t="shared" si="23"/>
        <v>2.2692889561270802E-3</v>
      </c>
      <c r="T157">
        <f t="shared" si="24"/>
        <v>1.588502269288956E-2</v>
      </c>
      <c r="U157">
        <f t="shared" si="25"/>
        <v>4.5385779122541605E-3</v>
      </c>
      <c r="V157">
        <f t="shared" si="26"/>
        <v>0.60514372163388808</v>
      </c>
      <c r="W157" t="str">
        <f t="shared" si="27"/>
        <v>Bush</v>
      </c>
    </row>
    <row r="158" spans="1:23" x14ac:dyDescent="0.3">
      <c r="A158" s="1" t="s">
        <v>324</v>
      </c>
      <c r="B158" t="s">
        <v>313</v>
      </c>
      <c r="C158">
        <v>9</v>
      </c>
      <c r="D158" t="s">
        <v>44</v>
      </c>
      <c r="E158" t="s">
        <v>994</v>
      </c>
      <c r="F158">
        <v>55.21</v>
      </c>
      <c r="G158">
        <v>1688</v>
      </c>
      <c r="H158">
        <v>932</v>
      </c>
      <c r="I158">
        <v>547</v>
      </c>
      <c r="J158">
        <v>342</v>
      </c>
      <c r="K158">
        <v>8</v>
      </c>
      <c r="L158">
        <v>3</v>
      </c>
      <c r="M158">
        <v>18</v>
      </c>
      <c r="N158">
        <v>9</v>
      </c>
      <c r="O158">
        <f t="shared" si="19"/>
        <v>927</v>
      </c>
      <c r="P158">
        <f t="shared" si="20"/>
        <v>0.59007551240560951</v>
      </c>
      <c r="Q158">
        <f t="shared" si="21"/>
        <v>0.36893203883495146</v>
      </c>
      <c r="R158">
        <f t="shared" si="22"/>
        <v>8.6299892125134836E-3</v>
      </c>
      <c r="S158">
        <f t="shared" si="23"/>
        <v>3.2362459546925568E-3</v>
      </c>
      <c r="T158">
        <f t="shared" si="24"/>
        <v>1.9417475728155338E-2</v>
      </c>
      <c r="U158">
        <f t="shared" si="25"/>
        <v>9.7087378640776691E-3</v>
      </c>
      <c r="V158">
        <f t="shared" si="26"/>
        <v>0.59007551240560951</v>
      </c>
      <c r="W158" t="str">
        <f t="shared" si="27"/>
        <v>Bush</v>
      </c>
    </row>
    <row r="159" spans="1:23" x14ac:dyDescent="0.3">
      <c r="A159" s="1" t="s">
        <v>325</v>
      </c>
      <c r="B159" t="s">
        <v>314</v>
      </c>
      <c r="C159">
        <v>9</v>
      </c>
      <c r="D159" t="s">
        <v>44</v>
      </c>
      <c r="E159" t="s">
        <v>994</v>
      </c>
      <c r="F159">
        <v>57.99</v>
      </c>
      <c r="G159">
        <v>1702</v>
      </c>
      <c r="H159">
        <v>987</v>
      </c>
      <c r="I159">
        <v>618</v>
      </c>
      <c r="J159">
        <v>336</v>
      </c>
      <c r="K159">
        <v>1</v>
      </c>
      <c r="L159">
        <v>2</v>
      </c>
      <c r="M159">
        <v>17</v>
      </c>
      <c r="N159">
        <v>3</v>
      </c>
      <c r="O159">
        <f t="shared" si="19"/>
        <v>977</v>
      </c>
      <c r="P159">
        <f t="shared" si="20"/>
        <v>0.63254861821903785</v>
      </c>
      <c r="Q159">
        <f t="shared" si="21"/>
        <v>0.34390992835209827</v>
      </c>
      <c r="R159">
        <f t="shared" si="22"/>
        <v>1.0235414534288639E-3</v>
      </c>
      <c r="S159">
        <f t="shared" si="23"/>
        <v>2.0470829068577278E-3</v>
      </c>
      <c r="T159">
        <f t="shared" si="24"/>
        <v>1.7400204708290685E-2</v>
      </c>
      <c r="U159">
        <f t="shared" si="25"/>
        <v>3.0706243602865915E-3</v>
      </c>
      <c r="V159">
        <f t="shared" si="26"/>
        <v>0.63254861821903785</v>
      </c>
      <c r="W159" t="str">
        <f t="shared" si="27"/>
        <v>Bush</v>
      </c>
    </row>
    <row r="160" spans="1:23" x14ac:dyDescent="0.3">
      <c r="A160" s="1" t="s">
        <v>326</v>
      </c>
      <c r="B160" t="s">
        <v>315</v>
      </c>
      <c r="C160">
        <v>9</v>
      </c>
      <c r="D160" t="s">
        <v>44</v>
      </c>
      <c r="E160" t="s">
        <v>994</v>
      </c>
      <c r="F160">
        <v>58.89</v>
      </c>
      <c r="G160">
        <v>1484</v>
      </c>
      <c r="H160">
        <v>874</v>
      </c>
      <c r="I160">
        <v>552</v>
      </c>
      <c r="J160">
        <v>287</v>
      </c>
      <c r="K160">
        <v>2</v>
      </c>
      <c r="L160">
        <v>2</v>
      </c>
      <c r="M160">
        <v>17</v>
      </c>
      <c r="N160">
        <v>4</v>
      </c>
      <c r="O160">
        <f t="shared" si="19"/>
        <v>864</v>
      </c>
      <c r="P160">
        <f t="shared" si="20"/>
        <v>0.63888888888888884</v>
      </c>
      <c r="Q160">
        <f t="shared" si="21"/>
        <v>0.33217592592592593</v>
      </c>
      <c r="R160">
        <f t="shared" si="22"/>
        <v>2.3148148148148147E-3</v>
      </c>
      <c r="S160">
        <f t="shared" si="23"/>
        <v>2.3148148148148147E-3</v>
      </c>
      <c r="T160">
        <f t="shared" si="24"/>
        <v>1.9675925925925927E-2</v>
      </c>
      <c r="U160">
        <f t="shared" si="25"/>
        <v>4.6296296296296294E-3</v>
      </c>
      <c r="V160">
        <f t="shared" si="26"/>
        <v>0.63888888888888884</v>
      </c>
      <c r="W160" t="str">
        <f t="shared" si="27"/>
        <v>Bush</v>
      </c>
    </row>
    <row r="161" spans="1:23" x14ac:dyDescent="0.3">
      <c r="A161" s="1" t="s">
        <v>327</v>
      </c>
      <c r="B161" t="s">
        <v>316</v>
      </c>
      <c r="C161">
        <v>9</v>
      </c>
      <c r="D161" t="s">
        <v>44</v>
      </c>
      <c r="E161" t="s">
        <v>994</v>
      </c>
      <c r="F161">
        <v>63.82</v>
      </c>
      <c r="G161">
        <v>1161</v>
      </c>
      <c r="H161">
        <v>741</v>
      </c>
      <c r="I161">
        <v>474</v>
      </c>
      <c r="J161">
        <v>243</v>
      </c>
      <c r="K161">
        <v>0</v>
      </c>
      <c r="L161">
        <v>2</v>
      </c>
      <c r="M161">
        <v>14</v>
      </c>
      <c r="N161">
        <v>3</v>
      </c>
      <c r="O161">
        <f t="shared" si="19"/>
        <v>736</v>
      </c>
      <c r="P161">
        <f t="shared" si="20"/>
        <v>0.64402173913043481</v>
      </c>
      <c r="Q161">
        <f t="shared" si="21"/>
        <v>0.33016304347826086</v>
      </c>
      <c r="R161">
        <f t="shared" si="22"/>
        <v>0</v>
      </c>
      <c r="S161">
        <f t="shared" si="23"/>
        <v>2.717391304347826E-3</v>
      </c>
      <c r="T161">
        <f t="shared" si="24"/>
        <v>1.9021739130434784E-2</v>
      </c>
      <c r="U161">
        <f t="shared" si="25"/>
        <v>4.076086956521739E-3</v>
      </c>
      <c r="V161">
        <f t="shared" si="26"/>
        <v>0.64402173913043481</v>
      </c>
      <c r="W161" t="str">
        <f t="shared" si="27"/>
        <v>Bush</v>
      </c>
    </row>
    <row r="162" spans="1:23" x14ac:dyDescent="0.3">
      <c r="A162" s="1" t="s">
        <v>328</v>
      </c>
      <c r="B162" t="s">
        <v>317</v>
      </c>
      <c r="C162">
        <v>9</v>
      </c>
      <c r="D162" t="s">
        <v>44</v>
      </c>
      <c r="E162" t="s">
        <v>994</v>
      </c>
      <c r="F162">
        <v>63.42</v>
      </c>
      <c r="G162">
        <v>1017</v>
      </c>
      <c r="H162">
        <v>645</v>
      </c>
      <c r="I162">
        <v>411</v>
      </c>
      <c r="J162">
        <v>212</v>
      </c>
      <c r="K162">
        <v>0</v>
      </c>
      <c r="L162">
        <v>3</v>
      </c>
      <c r="M162">
        <v>11</v>
      </c>
      <c r="N162">
        <v>6</v>
      </c>
      <c r="O162">
        <f t="shared" si="19"/>
        <v>643</v>
      </c>
      <c r="P162">
        <f t="shared" si="20"/>
        <v>0.63919129082426129</v>
      </c>
      <c r="Q162">
        <f t="shared" si="21"/>
        <v>0.3297045101088647</v>
      </c>
      <c r="R162">
        <f t="shared" si="22"/>
        <v>0</v>
      </c>
      <c r="S162">
        <f t="shared" si="23"/>
        <v>4.6656298600311046E-3</v>
      </c>
      <c r="T162">
        <f t="shared" si="24"/>
        <v>1.7107309486780714E-2</v>
      </c>
      <c r="U162">
        <f t="shared" si="25"/>
        <v>9.3312597200622092E-3</v>
      </c>
      <c r="V162">
        <f t="shared" si="26"/>
        <v>0.63919129082426129</v>
      </c>
      <c r="W162" t="str">
        <f t="shared" si="27"/>
        <v>Bush</v>
      </c>
    </row>
    <row r="163" spans="1:23" x14ac:dyDescent="0.3">
      <c r="A163" s="1" t="s">
        <v>329</v>
      </c>
      <c r="B163" t="s">
        <v>318</v>
      </c>
      <c r="C163">
        <v>9</v>
      </c>
      <c r="D163" t="s">
        <v>44</v>
      </c>
      <c r="E163" t="s">
        <v>994</v>
      </c>
      <c r="F163">
        <v>61.86</v>
      </c>
      <c r="G163">
        <v>1091</v>
      </c>
      <c r="H163">
        <v>675</v>
      </c>
      <c r="I163">
        <v>427</v>
      </c>
      <c r="J163">
        <v>219</v>
      </c>
      <c r="K163">
        <v>3</v>
      </c>
      <c r="L163">
        <v>1</v>
      </c>
      <c r="M163">
        <v>18</v>
      </c>
      <c r="N163">
        <v>2</v>
      </c>
      <c r="O163">
        <f t="shared" si="19"/>
        <v>670</v>
      </c>
      <c r="P163">
        <f t="shared" si="20"/>
        <v>0.63731343283582087</v>
      </c>
      <c r="Q163">
        <f t="shared" si="21"/>
        <v>0.32686567164179103</v>
      </c>
      <c r="R163">
        <f t="shared" si="22"/>
        <v>4.4776119402985077E-3</v>
      </c>
      <c r="S163">
        <f t="shared" si="23"/>
        <v>1.4925373134328358E-3</v>
      </c>
      <c r="T163">
        <f t="shared" si="24"/>
        <v>2.6865671641791045E-2</v>
      </c>
      <c r="U163">
        <f t="shared" si="25"/>
        <v>2.9850746268656717E-3</v>
      </c>
      <c r="V163">
        <f t="shared" si="26"/>
        <v>0.63731343283582087</v>
      </c>
      <c r="W163" t="str">
        <f t="shared" si="27"/>
        <v>Bush</v>
      </c>
    </row>
    <row r="164" spans="1:23" x14ac:dyDescent="0.3">
      <c r="A164" s="1" t="s">
        <v>330</v>
      </c>
      <c r="B164" t="s">
        <v>319</v>
      </c>
      <c r="C164">
        <v>9</v>
      </c>
      <c r="D164" t="s">
        <v>44</v>
      </c>
      <c r="E164" t="s">
        <v>994</v>
      </c>
      <c r="F164">
        <v>62.32</v>
      </c>
      <c r="G164">
        <v>1250</v>
      </c>
      <c r="H164">
        <v>779</v>
      </c>
      <c r="I164">
        <v>460</v>
      </c>
      <c r="J164">
        <v>275</v>
      </c>
      <c r="K164">
        <v>4</v>
      </c>
      <c r="L164">
        <v>1</v>
      </c>
      <c r="M164">
        <v>18</v>
      </c>
      <c r="N164">
        <v>5</v>
      </c>
      <c r="O164">
        <f t="shared" si="19"/>
        <v>763</v>
      </c>
      <c r="P164">
        <f t="shared" si="20"/>
        <v>0.60288335517693314</v>
      </c>
      <c r="Q164">
        <f t="shared" si="21"/>
        <v>0.36041939711664484</v>
      </c>
      <c r="R164">
        <f t="shared" si="22"/>
        <v>5.2424639580602884E-3</v>
      </c>
      <c r="S164">
        <f t="shared" si="23"/>
        <v>1.3106159895150721E-3</v>
      </c>
      <c r="T164">
        <f t="shared" si="24"/>
        <v>2.3591087811271297E-2</v>
      </c>
      <c r="U164">
        <f t="shared" si="25"/>
        <v>6.55307994757536E-3</v>
      </c>
      <c r="V164">
        <f t="shared" si="26"/>
        <v>0.60288335517693314</v>
      </c>
      <c r="W164" t="str">
        <f t="shared" si="27"/>
        <v>Bush</v>
      </c>
    </row>
    <row r="165" spans="1:23" x14ac:dyDescent="0.3">
      <c r="A165" s="1" t="s">
        <v>331</v>
      </c>
      <c r="B165" t="s">
        <v>320</v>
      </c>
      <c r="C165">
        <v>9</v>
      </c>
      <c r="D165" t="s">
        <v>44</v>
      </c>
      <c r="E165" t="s">
        <v>994</v>
      </c>
      <c r="F165">
        <v>61.44</v>
      </c>
      <c r="G165">
        <v>1538</v>
      </c>
      <c r="H165">
        <v>945</v>
      </c>
      <c r="I165">
        <v>511</v>
      </c>
      <c r="J165">
        <v>380</v>
      </c>
      <c r="K165">
        <v>2</v>
      </c>
      <c r="L165">
        <v>5</v>
      </c>
      <c r="M165">
        <v>22</v>
      </c>
      <c r="N165">
        <v>7</v>
      </c>
      <c r="O165">
        <f t="shared" si="19"/>
        <v>927</v>
      </c>
      <c r="P165">
        <f t="shared" si="20"/>
        <v>0.55124056094929885</v>
      </c>
      <c r="Q165">
        <f t="shared" si="21"/>
        <v>0.40992448759439049</v>
      </c>
      <c r="R165">
        <f t="shared" si="22"/>
        <v>2.1574973031283709E-3</v>
      </c>
      <c r="S165">
        <f t="shared" si="23"/>
        <v>5.3937432578209281E-3</v>
      </c>
      <c r="T165">
        <f t="shared" si="24"/>
        <v>2.3732470334412083E-2</v>
      </c>
      <c r="U165">
        <f t="shared" si="25"/>
        <v>7.551240560949299E-3</v>
      </c>
      <c r="V165">
        <f t="shared" si="26"/>
        <v>0.55124056094929885</v>
      </c>
      <c r="W165" t="str">
        <f t="shared" si="27"/>
        <v>Bush</v>
      </c>
    </row>
    <row r="166" spans="1:23" x14ac:dyDescent="0.3">
      <c r="A166" s="1" t="s">
        <v>332</v>
      </c>
      <c r="B166" t="s">
        <v>321</v>
      </c>
      <c r="C166">
        <v>9</v>
      </c>
      <c r="D166" t="s">
        <v>44</v>
      </c>
      <c r="E166" t="s">
        <v>994</v>
      </c>
      <c r="F166">
        <v>68.7</v>
      </c>
      <c r="G166">
        <v>930</v>
      </c>
      <c r="H166">
        <v>639</v>
      </c>
      <c r="I166">
        <v>375</v>
      </c>
      <c r="J166">
        <v>242</v>
      </c>
      <c r="K166">
        <v>5</v>
      </c>
      <c r="L166">
        <v>0</v>
      </c>
      <c r="M166">
        <v>9</v>
      </c>
      <c r="N166">
        <v>3</v>
      </c>
      <c r="O166">
        <f t="shared" si="19"/>
        <v>634</v>
      </c>
      <c r="P166">
        <f t="shared" si="20"/>
        <v>0.59148264984227128</v>
      </c>
      <c r="Q166">
        <f t="shared" si="21"/>
        <v>0.38170347003154576</v>
      </c>
      <c r="R166">
        <f t="shared" si="22"/>
        <v>7.8864353312302835E-3</v>
      </c>
      <c r="S166">
        <f t="shared" si="23"/>
        <v>0</v>
      </c>
      <c r="T166">
        <f t="shared" si="24"/>
        <v>1.4195583596214511E-2</v>
      </c>
      <c r="U166">
        <f t="shared" si="25"/>
        <v>4.7318611987381704E-3</v>
      </c>
      <c r="V166">
        <f t="shared" si="26"/>
        <v>0.59148264984227128</v>
      </c>
      <c r="W166" t="str">
        <f t="shared" si="27"/>
        <v>Bush</v>
      </c>
    </row>
    <row r="167" spans="1:23" x14ac:dyDescent="0.3">
      <c r="A167" s="1" t="s">
        <v>333</v>
      </c>
      <c r="B167" t="s">
        <v>322</v>
      </c>
      <c r="C167">
        <v>9</v>
      </c>
      <c r="D167" t="s">
        <v>44</v>
      </c>
      <c r="E167" t="s">
        <v>994</v>
      </c>
      <c r="F167">
        <v>67.88</v>
      </c>
      <c r="G167">
        <v>657</v>
      </c>
      <c r="H167">
        <v>446</v>
      </c>
      <c r="I167">
        <v>269</v>
      </c>
      <c r="J167">
        <v>160</v>
      </c>
      <c r="K167">
        <v>3</v>
      </c>
      <c r="L167">
        <v>2</v>
      </c>
      <c r="M167">
        <v>5</v>
      </c>
      <c r="N167">
        <v>2</v>
      </c>
      <c r="O167">
        <f t="shared" si="19"/>
        <v>441</v>
      </c>
      <c r="P167">
        <f t="shared" si="20"/>
        <v>0.60997732426303852</v>
      </c>
      <c r="Q167">
        <f t="shared" si="21"/>
        <v>0.36281179138321995</v>
      </c>
      <c r="R167">
        <f t="shared" si="22"/>
        <v>6.8027210884353739E-3</v>
      </c>
      <c r="S167">
        <f t="shared" si="23"/>
        <v>4.5351473922902496E-3</v>
      </c>
      <c r="T167">
        <f t="shared" si="24"/>
        <v>1.1337868480725623E-2</v>
      </c>
      <c r="U167">
        <f t="shared" si="25"/>
        <v>4.5351473922902496E-3</v>
      </c>
      <c r="V167">
        <f t="shared" si="26"/>
        <v>0.60997732426303852</v>
      </c>
      <c r="W167" t="str">
        <f t="shared" si="27"/>
        <v>Bush</v>
      </c>
    </row>
    <row r="168" spans="1:23" x14ac:dyDescent="0.3">
      <c r="A168" s="1" t="s">
        <v>334</v>
      </c>
      <c r="B168" t="s">
        <v>323</v>
      </c>
      <c r="C168">
        <v>9</v>
      </c>
      <c r="D168" t="s">
        <v>44</v>
      </c>
      <c r="E168" t="s">
        <v>994</v>
      </c>
      <c r="F168">
        <v>62.16</v>
      </c>
      <c r="G168">
        <v>933</v>
      </c>
      <c r="H168">
        <v>580</v>
      </c>
      <c r="I168">
        <v>376</v>
      </c>
      <c r="J168">
        <v>186</v>
      </c>
      <c r="K168">
        <v>2</v>
      </c>
      <c r="L168">
        <v>0</v>
      </c>
      <c r="M168">
        <v>10</v>
      </c>
      <c r="N168">
        <v>3</v>
      </c>
      <c r="O168">
        <f t="shared" si="19"/>
        <v>577</v>
      </c>
      <c r="P168">
        <f t="shared" si="20"/>
        <v>0.65164644714038134</v>
      </c>
      <c r="Q168">
        <f t="shared" si="21"/>
        <v>0.32235701906412478</v>
      </c>
      <c r="R168">
        <f t="shared" si="22"/>
        <v>3.4662045060658577E-3</v>
      </c>
      <c r="S168">
        <f t="shared" si="23"/>
        <v>0</v>
      </c>
      <c r="T168">
        <f t="shared" si="24"/>
        <v>1.7331022530329289E-2</v>
      </c>
      <c r="U168">
        <f t="shared" si="25"/>
        <v>5.1993067590987872E-3</v>
      </c>
      <c r="V168">
        <f t="shared" si="26"/>
        <v>0.65164644714038134</v>
      </c>
      <c r="W168" t="str">
        <f t="shared" si="27"/>
        <v>Bush</v>
      </c>
    </row>
    <row r="169" spans="1:23" x14ac:dyDescent="0.3">
      <c r="A169" s="1" t="s">
        <v>297</v>
      </c>
      <c r="B169" t="s">
        <v>55</v>
      </c>
      <c r="C169">
        <v>9</v>
      </c>
      <c r="D169" t="s">
        <v>66</v>
      </c>
      <c r="E169">
        <v>0</v>
      </c>
      <c r="F169">
        <v>0</v>
      </c>
      <c r="G169">
        <v>0</v>
      </c>
      <c r="H169">
        <v>1199</v>
      </c>
      <c r="I169">
        <v>764</v>
      </c>
      <c r="J169">
        <v>396</v>
      </c>
      <c r="K169">
        <v>4</v>
      </c>
      <c r="L169">
        <v>5</v>
      </c>
      <c r="M169">
        <v>16</v>
      </c>
      <c r="N169">
        <v>2</v>
      </c>
      <c r="O169">
        <f t="shared" si="19"/>
        <v>1187</v>
      </c>
      <c r="P169">
        <f t="shared" si="20"/>
        <v>0.64363942712721145</v>
      </c>
      <c r="Q169">
        <f t="shared" si="21"/>
        <v>0.33361415332771693</v>
      </c>
      <c r="R169">
        <f t="shared" si="22"/>
        <v>3.3698399326032012E-3</v>
      </c>
      <c r="S169">
        <f t="shared" si="23"/>
        <v>4.2122999157540014E-3</v>
      </c>
      <c r="T169">
        <f t="shared" si="24"/>
        <v>1.3479359730412805E-2</v>
      </c>
      <c r="U169">
        <f t="shared" si="25"/>
        <v>1.6849199663016006E-3</v>
      </c>
      <c r="V169">
        <f t="shared" si="26"/>
        <v>0.64363942712721145</v>
      </c>
      <c r="W169" t="str">
        <f t="shared" si="27"/>
        <v>Bush</v>
      </c>
    </row>
    <row r="170" spans="1:23" x14ac:dyDescent="0.3">
      <c r="A170" s="1" t="s">
        <v>335</v>
      </c>
      <c r="B170" t="s">
        <v>56</v>
      </c>
      <c r="C170">
        <v>9</v>
      </c>
      <c r="D170" t="s">
        <v>67</v>
      </c>
      <c r="E170">
        <v>0</v>
      </c>
      <c r="F170">
        <v>0</v>
      </c>
      <c r="G170">
        <v>0</v>
      </c>
      <c r="H170">
        <v>541</v>
      </c>
      <c r="I170">
        <v>292</v>
      </c>
      <c r="J170">
        <v>215</v>
      </c>
      <c r="K170">
        <v>8</v>
      </c>
      <c r="L170">
        <v>4</v>
      </c>
      <c r="M170">
        <v>8</v>
      </c>
      <c r="N170">
        <v>0</v>
      </c>
      <c r="O170">
        <f t="shared" si="19"/>
        <v>527</v>
      </c>
      <c r="P170">
        <f t="shared" si="20"/>
        <v>0.5540796963946869</v>
      </c>
      <c r="Q170">
        <f t="shared" si="21"/>
        <v>0.40796963946869069</v>
      </c>
      <c r="R170">
        <f t="shared" si="22"/>
        <v>1.5180265654648957E-2</v>
      </c>
      <c r="S170">
        <f t="shared" si="23"/>
        <v>7.5901328273244783E-3</v>
      </c>
      <c r="T170">
        <f t="shared" si="24"/>
        <v>1.5180265654648957E-2</v>
      </c>
      <c r="U170">
        <f t="shared" si="25"/>
        <v>0</v>
      </c>
      <c r="V170">
        <f t="shared" si="26"/>
        <v>0.5540796963946869</v>
      </c>
      <c r="W170" t="str">
        <f t="shared" si="27"/>
        <v>Bush</v>
      </c>
    </row>
    <row r="171" spans="1:23" x14ac:dyDescent="0.3">
      <c r="A171" s="1" t="s">
        <v>336</v>
      </c>
      <c r="B171" t="s">
        <v>57</v>
      </c>
      <c r="C171">
        <v>9</v>
      </c>
      <c r="D171" t="s">
        <v>68</v>
      </c>
      <c r="E171">
        <v>0</v>
      </c>
      <c r="F171">
        <v>72.27</v>
      </c>
      <c r="G171">
        <v>15669</v>
      </c>
      <c r="H171">
        <v>11325</v>
      </c>
      <c r="I171">
        <v>6876</v>
      </c>
      <c r="J171">
        <v>3980</v>
      </c>
      <c r="K171">
        <v>47</v>
      </c>
      <c r="L171">
        <v>33</v>
      </c>
      <c r="M171">
        <v>204</v>
      </c>
      <c r="N171">
        <v>55</v>
      </c>
      <c r="O171">
        <f t="shared" si="19"/>
        <v>11195</v>
      </c>
      <c r="P171">
        <f t="shared" si="20"/>
        <v>0.61420276909334526</v>
      </c>
      <c r="Q171">
        <f t="shared" si="21"/>
        <v>0.35551585529254132</v>
      </c>
      <c r="R171">
        <f t="shared" si="22"/>
        <v>4.1983028137561407E-3</v>
      </c>
      <c r="S171">
        <f t="shared" si="23"/>
        <v>2.9477445288075034E-3</v>
      </c>
      <c r="T171">
        <f t="shared" si="24"/>
        <v>1.8222420723537292E-2</v>
      </c>
      <c r="U171">
        <f t="shared" si="25"/>
        <v>4.9129075480125054E-3</v>
      </c>
      <c r="V171">
        <f t="shared" si="26"/>
        <v>0.61420276909334526</v>
      </c>
      <c r="W171" t="str">
        <f t="shared" si="27"/>
        <v>Bush</v>
      </c>
    </row>
    <row r="172" spans="1:23" x14ac:dyDescent="0.3">
      <c r="A172" s="1" t="s">
        <v>347</v>
      </c>
      <c r="B172" t="s">
        <v>337</v>
      </c>
      <c r="C172">
        <v>10</v>
      </c>
      <c r="D172" t="s">
        <v>44</v>
      </c>
      <c r="E172" t="s">
        <v>994</v>
      </c>
      <c r="F172">
        <v>53.56</v>
      </c>
      <c r="G172">
        <v>1262</v>
      </c>
      <c r="H172">
        <v>676</v>
      </c>
      <c r="I172">
        <v>393</v>
      </c>
      <c r="J172">
        <v>235</v>
      </c>
      <c r="K172">
        <v>3</v>
      </c>
      <c r="L172">
        <v>4</v>
      </c>
      <c r="M172">
        <v>36</v>
      </c>
      <c r="N172">
        <v>2</v>
      </c>
      <c r="O172">
        <f t="shared" si="19"/>
        <v>673</v>
      </c>
      <c r="P172">
        <f t="shared" si="20"/>
        <v>0.58395245170876675</v>
      </c>
      <c r="Q172">
        <f t="shared" si="21"/>
        <v>0.34918276374442792</v>
      </c>
      <c r="R172">
        <f t="shared" si="22"/>
        <v>4.4576523031203564E-3</v>
      </c>
      <c r="S172">
        <f t="shared" si="23"/>
        <v>5.9435364041604752E-3</v>
      </c>
      <c r="T172">
        <f t="shared" si="24"/>
        <v>5.3491827637444277E-2</v>
      </c>
      <c r="U172">
        <f t="shared" si="25"/>
        <v>2.9717682020802376E-3</v>
      </c>
      <c r="V172">
        <f t="shared" si="26"/>
        <v>0.58395245170876675</v>
      </c>
      <c r="W172" t="str">
        <f t="shared" si="27"/>
        <v>Bush</v>
      </c>
    </row>
    <row r="173" spans="1:23" x14ac:dyDescent="0.3">
      <c r="A173" s="1" t="s">
        <v>348</v>
      </c>
      <c r="B173" t="s">
        <v>338</v>
      </c>
      <c r="C173">
        <v>10</v>
      </c>
      <c r="D173" t="s">
        <v>44</v>
      </c>
      <c r="E173" t="s">
        <v>994</v>
      </c>
      <c r="F173">
        <v>49.7</v>
      </c>
      <c r="G173">
        <v>1000</v>
      </c>
      <c r="H173">
        <v>497</v>
      </c>
      <c r="I173">
        <v>298</v>
      </c>
      <c r="J173">
        <v>179</v>
      </c>
      <c r="K173">
        <v>3</v>
      </c>
      <c r="L173">
        <v>0</v>
      </c>
      <c r="M173">
        <v>8</v>
      </c>
      <c r="N173">
        <v>4</v>
      </c>
      <c r="O173">
        <f t="shared" si="19"/>
        <v>492</v>
      </c>
      <c r="P173">
        <f t="shared" si="20"/>
        <v>0.60569105691056913</v>
      </c>
      <c r="Q173">
        <f t="shared" si="21"/>
        <v>0.36382113821138212</v>
      </c>
      <c r="R173">
        <f t="shared" si="22"/>
        <v>6.0975609756097563E-3</v>
      </c>
      <c r="S173">
        <f t="shared" si="23"/>
        <v>0</v>
      </c>
      <c r="T173">
        <f t="shared" si="24"/>
        <v>1.6260162601626018E-2</v>
      </c>
      <c r="U173">
        <f t="shared" si="25"/>
        <v>8.130081300813009E-3</v>
      </c>
      <c r="V173">
        <f t="shared" si="26"/>
        <v>0.60569105691056913</v>
      </c>
      <c r="W173" t="str">
        <f t="shared" si="27"/>
        <v>Bush</v>
      </c>
    </row>
    <row r="174" spans="1:23" x14ac:dyDescent="0.3">
      <c r="A174" s="1" t="s">
        <v>349</v>
      </c>
      <c r="B174" t="s">
        <v>339</v>
      </c>
      <c r="C174">
        <v>10</v>
      </c>
      <c r="D174" t="s">
        <v>44</v>
      </c>
      <c r="E174" t="s">
        <v>994</v>
      </c>
      <c r="F174">
        <v>59.83</v>
      </c>
      <c r="G174">
        <v>1307</v>
      </c>
      <c r="H174">
        <v>782</v>
      </c>
      <c r="I174">
        <v>468</v>
      </c>
      <c r="J174">
        <v>280</v>
      </c>
      <c r="K174">
        <v>4</v>
      </c>
      <c r="L174">
        <v>1</v>
      </c>
      <c r="M174">
        <v>16</v>
      </c>
      <c r="N174">
        <v>0</v>
      </c>
      <c r="O174">
        <f t="shared" si="19"/>
        <v>769</v>
      </c>
      <c r="P174">
        <f t="shared" si="20"/>
        <v>0.60858257477243172</v>
      </c>
      <c r="Q174">
        <f t="shared" si="21"/>
        <v>0.36410923276983093</v>
      </c>
      <c r="R174">
        <f t="shared" si="22"/>
        <v>5.2015604681404422E-3</v>
      </c>
      <c r="S174">
        <f t="shared" si="23"/>
        <v>1.3003901170351106E-3</v>
      </c>
      <c r="T174">
        <f t="shared" si="24"/>
        <v>2.0806241872561769E-2</v>
      </c>
      <c r="U174">
        <f t="shared" si="25"/>
        <v>0</v>
      </c>
      <c r="V174">
        <f t="shared" si="26"/>
        <v>0.60858257477243172</v>
      </c>
      <c r="W174" t="str">
        <f t="shared" si="27"/>
        <v>Bush</v>
      </c>
    </row>
    <row r="175" spans="1:23" x14ac:dyDescent="0.3">
      <c r="A175" s="1" t="s">
        <v>350</v>
      </c>
      <c r="B175" t="s">
        <v>340</v>
      </c>
      <c r="C175">
        <v>10</v>
      </c>
      <c r="D175" t="s">
        <v>44</v>
      </c>
      <c r="E175" t="s">
        <v>994</v>
      </c>
      <c r="F175">
        <v>60.2</v>
      </c>
      <c r="G175">
        <v>1445</v>
      </c>
      <c r="H175">
        <v>870</v>
      </c>
      <c r="I175">
        <v>554</v>
      </c>
      <c r="J175">
        <v>280</v>
      </c>
      <c r="K175">
        <v>5</v>
      </c>
      <c r="L175">
        <v>0</v>
      </c>
      <c r="M175">
        <v>13</v>
      </c>
      <c r="N175">
        <v>1</v>
      </c>
      <c r="O175">
        <f t="shared" si="19"/>
        <v>853</v>
      </c>
      <c r="P175">
        <f t="shared" si="20"/>
        <v>0.64947245017584998</v>
      </c>
      <c r="Q175">
        <f t="shared" si="21"/>
        <v>0.32825322391559203</v>
      </c>
      <c r="R175">
        <f t="shared" si="22"/>
        <v>5.8616647127784291E-3</v>
      </c>
      <c r="S175">
        <f t="shared" si="23"/>
        <v>0</v>
      </c>
      <c r="T175">
        <f t="shared" si="24"/>
        <v>1.5240328253223915E-2</v>
      </c>
      <c r="U175">
        <f t="shared" si="25"/>
        <v>1.1723329425556857E-3</v>
      </c>
      <c r="V175">
        <f t="shared" si="26"/>
        <v>0.64947245017584998</v>
      </c>
      <c r="W175" t="str">
        <f t="shared" si="27"/>
        <v>Bush</v>
      </c>
    </row>
    <row r="176" spans="1:23" x14ac:dyDescent="0.3">
      <c r="A176" s="1" t="s">
        <v>351</v>
      </c>
      <c r="B176" t="s">
        <v>341</v>
      </c>
      <c r="C176">
        <v>10</v>
      </c>
      <c r="D176" t="s">
        <v>44</v>
      </c>
      <c r="E176" t="s">
        <v>994</v>
      </c>
      <c r="F176">
        <v>62.84</v>
      </c>
      <c r="G176">
        <v>1152</v>
      </c>
      <c r="H176">
        <v>724</v>
      </c>
      <c r="I176">
        <v>392</v>
      </c>
      <c r="J176">
        <v>309</v>
      </c>
      <c r="K176">
        <v>5</v>
      </c>
      <c r="L176">
        <v>6</v>
      </c>
      <c r="M176">
        <v>5</v>
      </c>
      <c r="N176">
        <v>4</v>
      </c>
      <c r="O176">
        <f t="shared" si="19"/>
        <v>721</v>
      </c>
      <c r="P176">
        <f t="shared" si="20"/>
        <v>0.5436893203883495</v>
      </c>
      <c r="Q176">
        <f t="shared" si="21"/>
        <v>0.42857142857142855</v>
      </c>
      <c r="R176">
        <f t="shared" si="22"/>
        <v>6.9348127600554789E-3</v>
      </c>
      <c r="S176">
        <f t="shared" si="23"/>
        <v>8.321775312066574E-3</v>
      </c>
      <c r="T176">
        <f t="shared" si="24"/>
        <v>6.9348127600554789E-3</v>
      </c>
      <c r="U176">
        <f t="shared" si="25"/>
        <v>5.5478502080443829E-3</v>
      </c>
      <c r="V176">
        <f t="shared" si="26"/>
        <v>0.5436893203883495</v>
      </c>
      <c r="W176" t="str">
        <f t="shared" si="27"/>
        <v>Bush</v>
      </c>
    </row>
    <row r="177" spans="1:23" x14ac:dyDescent="0.3">
      <c r="A177" s="1" t="s">
        <v>352</v>
      </c>
      <c r="B177" t="s">
        <v>342</v>
      </c>
      <c r="C177">
        <v>10</v>
      </c>
      <c r="D177" t="s">
        <v>44</v>
      </c>
      <c r="E177" t="s">
        <v>994</v>
      </c>
      <c r="F177">
        <v>61.31</v>
      </c>
      <c r="G177">
        <v>2766</v>
      </c>
      <c r="H177">
        <v>1696</v>
      </c>
      <c r="I177">
        <v>1082</v>
      </c>
      <c r="J177">
        <v>542</v>
      </c>
      <c r="K177">
        <v>11</v>
      </c>
      <c r="L177">
        <v>5</v>
      </c>
      <c r="M177">
        <v>33</v>
      </c>
      <c r="N177">
        <v>5</v>
      </c>
      <c r="O177">
        <f t="shared" si="19"/>
        <v>1678</v>
      </c>
      <c r="P177">
        <f t="shared" si="20"/>
        <v>0.6448152562574494</v>
      </c>
      <c r="Q177">
        <f t="shared" si="21"/>
        <v>0.32300357568533972</v>
      </c>
      <c r="R177">
        <f t="shared" si="22"/>
        <v>6.5554231227651968E-3</v>
      </c>
      <c r="S177">
        <f t="shared" si="23"/>
        <v>2.9797377830750892E-3</v>
      </c>
      <c r="T177">
        <f t="shared" si="24"/>
        <v>1.9666269368295589E-2</v>
      </c>
      <c r="U177">
        <f t="shared" si="25"/>
        <v>2.9797377830750892E-3</v>
      </c>
      <c r="V177">
        <f t="shared" si="26"/>
        <v>0.6448152562574494</v>
      </c>
      <c r="W177" t="str">
        <f t="shared" si="27"/>
        <v>Bush</v>
      </c>
    </row>
    <row r="178" spans="1:23" x14ac:dyDescent="0.3">
      <c r="A178" s="1" t="s">
        <v>353</v>
      </c>
      <c r="B178" t="s">
        <v>343</v>
      </c>
      <c r="C178">
        <v>10</v>
      </c>
      <c r="D178" t="s">
        <v>44</v>
      </c>
      <c r="E178" t="s">
        <v>994</v>
      </c>
      <c r="F178">
        <v>57.52</v>
      </c>
      <c r="G178">
        <v>2637</v>
      </c>
      <c r="H178">
        <v>1517</v>
      </c>
      <c r="I178">
        <v>915</v>
      </c>
      <c r="J178">
        <v>531</v>
      </c>
      <c r="K178">
        <v>10</v>
      </c>
      <c r="L178">
        <v>3</v>
      </c>
      <c r="M178">
        <v>34</v>
      </c>
      <c r="N178">
        <v>5</v>
      </c>
      <c r="O178">
        <f t="shared" si="19"/>
        <v>1498</v>
      </c>
      <c r="P178">
        <f t="shared" si="20"/>
        <v>0.61081441922563418</v>
      </c>
      <c r="Q178">
        <f t="shared" si="21"/>
        <v>0.35447263017356473</v>
      </c>
      <c r="R178">
        <f t="shared" si="22"/>
        <v>6.6755674232309749E-3</v>
      </c>
      <c r="S178">
        <f t="shared" si="23"/>
        <v>2.0026702269692926E-3</v>
      </c>
      <c r="T178">
        <f t="shared" si="24"/>
        <v>2.2696929238985315E-2</v>
      </c>
      <c r="U178">
        <f t="shared" si="25"/>
        <v>3.3377837116154874E-3</v>
      </c>
      <c r="V178">
        <f t="shared" si="26"/>
        <v>0.61081441922563418</v>
      </c>
      <c r="W178" t="str">
        <f t="shared" si="27"/>
        <v>Bush</v>
      </c>
    </row>
    <row r="179" spans="1:23" x14ac:dyDescent="0.3">
      <c r="A179" s="1" t="s">
        <v>354</v>
      </c>
      <c r="B179" t="s">
        <v>344</v>
      </c>
      <c r="C179">
        <v>10</v>
      </c>
      <c r="D179" t="s">
        <v>44</v>
      </c>
      <c r="E179" t="s">
        <v>994</v>
      </c>
      <c r="F179">
        <v>53.09</v>
      </c>
      <c r="G179">
        <v>936</v>
      </c>
      <c r="H179">
        <v>497</v>
      </c>
      <c r="I179">
        <v>276</v>
      </c>
      <c r="J179">
        <v>187</v>
      </c>
      <c r="K179">
        <v>7</v>
      </c>
      <c r="L179">
        <v>4</v>
      </c>
      <c r="M179">
        <v>16</v>
      </c>
      <c r="N179">
        <v>2</v>
      </c>
      <c r="O179">
        <f t="shared" si="19"/>
        <v>492</v>
      </c>
      <c r="P179">
        <f t="shared" si="20"/>
        <v>0.56097560975609762</v>
      </c>
      <c r="Q179">
        <f t="shared" si="21"/>
        <v>0.38008130081300812</v>
      </c>
      <c r="R179">
        <f t="shared" si="22"/>
        <v>1.4227642276422764E-2</v>
      </c>
      <c r="S179">
        <f t="shared" si="23"/>
        <v>8.130081300813009E-3</v>
      </c>
      <c r="T179">
        <f t="shared" si="24"/>
        <v>3.2520325203252036E-2</v>
      </c>
      <c r="U179">
        <f t="shared" si="25"/>
        <v>4.0650406504065045E-3</v>
      </c>
      <c r="V179">
        <f t="shared" si="26"/>
        <v>0.56097560975609762</v>
      </c>
      <c r="W179" t="str">
        <f t="shared" si="27"/>
        <v>Bush</v>
      </c>
    </row>
    <row r="180" spans="1:23" x14ac:dyDescent="0.3">
      <c r="A180" s="1" t="s">
        <v>355</v>
      </c>
      <c r="B180" t="s">
        <v>345</v>
      </c>
      <c r="C180">
        <v>10</v>
      </c>
      <c r="D180" t="s">
        <v>44</v>
      </c>
      <c r="E180" t="s">
        <v>994</v>
      </c>
      <c r="F180">
        <v>55.24</v>
      </c>
      <c r="G180">
        <v>1962</v>
      </c>
      <c r="H180">
        <v>1084</v>
      </c>
      <c r="I180">
        <v>636</v>
      </c>
      <c r="J180">
        <v>411</v>
      </c>
      <c r="K180">
        <v>4</v>
      </c>
      <c r="L180">
        <v>2</v>
      </c>
      <c r="M180">
        <v>14</v>
      </c>
      <c r="N180">
        <v>3</v>
      </c>
      <c r="O180">
        <f t="shared" si="19"/>
        <v>1070</v>
      </c>
      <c r="P180">
        <f t="shared" si="20"/>
        <v>0.594392523364486</v>
      </c>
      <c r="Q180">
        <f t="shared" si="21"/>
        <v>0.38411214953271028</v>
      </c>
      <c r="R180">
        <f t="shared" si="22"/>
        <v>3.7383177570093459E-3</v>
      </c>
      <c r="S180">
        <f t="shared" si="23"/>
        <v>1.869158878504673E-3</v>
      </c>
      <c r="T180">
        <f t="shared" si="24"/>
        <v>1.3084112149532711E-2</v>
      </c>
      <c r="U180">
        <f t="shared" si="25"/>
        <v>2.8037383177570091E-3</v>
      </c>
      <c r="V180">
        <f t="shared" si="26"/>
        <v>0.594392523364486</v>
      </c>
      <c r="W180" t="str">
        <f t="shared" si="27"/>
        <v>Bush</v>
      </c>
    </row>
    <row r="181" spans="1:23" x14ac:dyDescent="0.3">
      <c r="A181" s="1" t="s">
        <v>356</v>
      </c>
      <c r="B181" t="s">
        <v>346</v>
      </c>
      <c r="C181">
        <v>10</v>
      </c>
      <c r="D181" t="s">
        <v>44</v>
      </c>
      <c r="E181" t="s">
        <v>994</v>
      </c>
      <c r="F181">
        <v>47.99</v>
      </c>
      <c r="G181">
        <v>1148</v>
      </c>
      <c r="H181">
        <v>551</v>
      </c>
      <c r="I181">
        <v>271</v>
      </c>
      <c r="J181">
        <v>254</v>
      </c>
      <c r="K181">
        <v>5</v>
      </c>
      <c r="L181">
        <v>0</v>
      </c>
      <c r="M181">
        <v>8</v>
      </c>
      <c r="N181">
        <v>3</v>
      </c>
      <c r="O181">
        <f t="shared" si="19"/>
        <v>541</v>
      </c>
      <c r="P181">
        <f t="shared" si="20"/>
        <v>0.50092421441774493</v>
      </c>
      <c r="Q181">
        <f t="shared" si="21"/>
        <v>0.46950092421441775</v>
      </c>
      <c r="R181">
        <f t="shared" si="22"/>
        <v>9.242144177449169E-3</v>
      </c>
      <c r="S181">
        <f t="shared" si="23"/>
        <v>0</v>
      </c>
      <c r="T181">
        <f t="shared" si="24"/>
        <v>1.4787430683918669E-2</v>
      </c>
      <c r="U181">
        <f t="shared" si="25"/>
        <v>5.5452865064695009E-3</v>
      </c>
      <c r="V181">
        <f t="shared" si="26"/>
        <v>0.50092421441774493</v>
      </c>
      <c r="W181" t="str">
        <f t="shared" si="27"/>
        <v>Bush</v>
      </c>
    </row>
    <row r="182" spans="1:23" x14ac:dyDescent="0.3">
      <c r="A182" s="1" t="s">
        <v>357</v>
      </c>
      <c r="B182" t="s">
        <v>55</v>
      </c>
      <c r="C182">
        <v>10</v>
      </c>
      <c r="D182" t="s">
        <v>66</v>
      </c>
      <c r="E182">
        <v>0</v>
      </c>
      <c r="F182">
        <v>0</v>
      </c>
      <c r="G182">
        <v>0</v>
      </c>
      <c r="H182">
        <v>1135</v>
      </c>
      <c r="I182">
        <v>699</v>
      </c>
      <c r="J182">
        <v>393</v>
      </c>
      <c r="K182">
        <v>8</v>
      </c>
      <c r="L182">
        <v>2</v>
      </c>
      <c r="M182">
        <v>18</v>
      </c>
      <c r="N182">
        <v>1</v>
      </c>
      <c r="O182">
        <f t="shared" si="19"/>
        <v>1121</v>
      </c>
      <c r="P182">
        <f t="shared" si="20"/>
        <v>0.62355040142729701</v>
      </c>
      <c r="Q182">
        <f t="shared" si="21"/>
        <v>0.35057983942908116</v>
      </c>
      <c r="R182">
        <f t="shared" si="22"/>
        <v>7.1364852809991082E-3</v>
      </c>
      <c r="S182">
        <f t="shared" si="23"/>
        <v>1.7841213202497771E-3</v>
      </c>
      <c r="T182">
        <f t="shared" si="24"/>
        <v>1.6057091882247992E-2</v>
      </c>
      <c r="U182">
        <f t="shared" si="25"/>
        <v>8.9206066012488853E-4</v>
      </c>
      <c r="V182">
        <f t="shared" si="26"/>
        <v>0.62355040142729701</v>
      </c>
      <c r="W182" t="str">
        <f t="shared" si="27"/>
        <v>Bush</v>
      </c>
    </row>
    <row r="183" spans="1:23" x14ac:dyDescent="0.3">
      <c r="A183" s="1" t="s">
        <v>358</v>
      </c>
      <c r="B183" t="s">
        <v>56</v>
      </c>
      <c r="C183">
        <v>10</v>
      </c>
      <c r="D183" t="s">
        <v>67</v>
      </c>
      <c r="E183">
        <v>0</v>
      </c>
      <c r="F183">
        <v>0</v>
      </c>
      <c r="G183">
        <v>0</v>
      </c>
      <c r="H183">
        <v>462</v>
      </c>
      <c r="I183">
        <v>257</v>
      </c>
      <c r="J183">
        <v>185</v>
      </c>
      <c r="K183">
        <v>3</v>
      </c>
      <c r="L183">
        <v>2</v>
      </c>
      <c r="M183">
        <v>5</v>
      </c>
      <c r="N183">
        <v>1</v>
      </c>
      <c r="O183">
        <f t="shared" si="19"/>
        <v>453</v>
      </c>
      <c r="P183">
        <f t="shared" si="20"/>
        <v>0.56732891832229582</v>
      </c>
      <c r="Q183">
        <f t="shared" si="21"/>
        <v>0.4083885209713024</v>
      </c>
      <c r="R183">
        <f t="shared" si="22"/>
        <v>6.6225165562913907E-3</v>
      </c>
      <c r="S183">
        <f t="shared" si="23"/>
        <v>4.4150110375275938E-3</v>
      </c>
      <c r="T183">
        <f t="shared" si="24"/>
        <v>1.1037527593818985E-2</v>
      </c>
      <c r="U183">
        <f t="shared" si="25"/>
        <v>2.2075055187637969E-3</v>
      </c>
      <c r="V183">
        <f t="shared" si="26"/>
        <v>0.56732891832229582</v>
      </c>
      <c r="W183" t="str">
        <f t="shared" si="27"/>
        <v>Bush</v>
      </c>
    </row>
    <row r="184" spans="1:23" x14ac:dyDescent="0.3">
      <c r="A184" s="1" t="s">
        <v>359</v>
      </c>
      <c r="B184" t="s">
        <v>57</v>
      </c>
      <c r="C184">
        <v>10</v>
      </c>
      <c r="D184" t="s">
        <v>68</v>
      </c>
      <c r="E184">
        <v>0</v>
      </c>
      <c r="F184">
        <v>67.180000000000007</v>
      </c>
      <c r="G184">
        <v>15615</v>
      </c>
      <c r="H184">
        <v>10491</v>
      </c>
      <c r="I184">
        <v>6241</v>
      </c>
      <c r="J184">
        <v>3786</v>
      </c>
      <c r="K184">
        <v>68</v>
      </c>
      <c r="L184">
        <v>29</v>
      </c>
      <c r="M184">
        <v>206</v>
      </c>
      <c r="N184">
        <v>31</v>
      </c>
      <c r="O184">
        <f t="shared" si="19"/>
        <v>10361</v>
      </c>
      <c r="P184">
        <f t="shared" si="20"/>
        <v>0.60235498504005403</v>
      </c>
      <c r="Q184">
        <f t="shared" si="21"/>
        <v>0.36540874432969789</v>
      </c>
      <c r="R184">
        <f t="shared" si="22"/>
        <v>6.5630730624457101E-3</v>
      </c>
      <c r="S184">
        <f t="shared" si="23"/>
        <v>2.7989576295724349E-3</v>
      </c>
      <c r="T184">
        <f t="shared" si="24"/>
        <v>1.9882250747997297E-2</v>
      </c>
      <c r="U184">
        <f t="shared" si="25"/>
        <v>2.9919891902326031E-3</v>
      </c>
      <c r="V184">
        <f t="shared" si="26"/>
        <v>0.60235498504005403</v>
      </c>
      <c r="W184" t="str">
        <f t="shared" si="27"/>
        <v>Bush</v>
      </c>
    </row>
    <row r="185" spans="1:23" x14ac:dyDescent="0.3">
      <c r="A185" s="1" t="s">
        <v>370</v>
      </c>
      <c r="B185" t="s">
        <v>360</v>
      </c>
      <c r="C185">
        <v>11</v>
      </c>
      <c r="D185" t="s">
        <v>44</v>
      </c>
      <c r="E185" t="s">
        <v>994</v>
      </c>
      <c r="F185">
        <v>55.01</v>
      </c>
      <c r="G185">
        <v>798</v>
      </c>
      <c r="H185">
        <v>439</v>
      </c>
      <c r="I185">
        <v>253</v>
      </c>
      <c r="J185">
        <v>170</v>
      </c>
      <c r="K185">
        <v>2</v>
      </c>
      <c r="L185">
        <v>1</v>
      </c>
      <c r="M185">
        <v>4</v>
      </c>
      <c r="N185">
        <v>0</v>
      </c>
      <c r="O185">
        <f t="shared" si="19"/>
        <v>430</v>
      </c>
      <c r="P185">
        <f t="shared" si="20"/>
        <v>0.58837209302325577</v>
      </c>
      <c r="Q185">
        <f t="shared" si="21"/>
        <v>0.39534883720930231</v>
      </c>
      <c r="R185">
        <f t="shared" si="22"/>
        <v>4.6511627906976744E-3</v>
      </c>
      <c r="S185">
        <f t="shared" si="23"/>
        <v>2.3255813953488372E-3</v>
      </c>
      <c r="T185">
        <f t="shared" si="24"/>
        <v>9.3023255813953487E-3</v>
      </c>
      <c r="U185">
        <f t="shared" si="25"/>
        <v>0</v>
      </c>
      <c r="V185">
        <f t="shared" si="26"/>
        <v>0.58837209302325577</v>
      </c>
      <c r="W185" t="str">
        <f t="shared" si="27"/>
        <v>Bush</v>
      </c>
    </row>
    <row r="186" spans="1:23" x14ac:dyDescent="0.3">
      <c r="A186" s="1" t="s">
        <v>371</v>
      </c>
      <c r="B186" t="s">
        <v>361</v>
      </c>
      <c r="C186">
        <v>11</v>
      </c>
      <c r="D186" t="s">
        <v>44</v>
      </c>
      <c r="E186" t="s">
        <v>994</v>
      </c>
      <c r="F186">
        <v>53.33</v>
      </c>
      <c r="G186">
        <v>750</v>
      </c>
      <c r="H186">
        <v>400</v>
      </c>
      <c r="I186">
        <v>228</v>
      </c>
      <c r="J186">
        <v>146</v>
      </c>
      <c r="K186">
        <v>2</v>
      </c>
      <c r="L186">
        <v>3</v>
      </c>
      <c r="M186">
        <v>17</v>
      </c>
      <c r="N186">
        <v>0</v>
      </c>
      <c r="O186">
        <f t="shared" si="19"/>
        <v>396</v>
      </c>
      <c r="P186">
        <f t="shared" si="20"/>
        <v>0.5757575757575758</v>
      </c>
      <c r="Q186">
        <f t="shared" si="21"/>
        <v>0.36868686868686867</v>
      </c>
      <c r="R186">
        <f t="shared" si="22"/>
        <v>5.0505050505050509E-3</v>
      </c>
      <c r="S186">
        <f t="shared" si="23"/>
        <v>7.575757575757576E-3</v>
      </c>
      <c r="T186">
        <f t="shared" si="24"/>
        <v>4.2929292929292928E-2</v>
      </c>
      <c r="U186">
        <f t="shared" si="25"/>
        <v>0</v>
      </c>
      <c r="V186">
        <f t="shared" si="26"/>
        <v>0.5757575757575758</v>
      </c>
      <c r="W186" t="str">
        <f t="shared" si="27"/>
        <v>Bush</v>
      </c>
    </row>
    <row r="187" spans="1:23" x14ac:dyDescent="0.3">
      <c r="A187" s="1" t="s">
        <v>372</v>
      </c>
      <c r="B187" t="s">
        <v>362</v>
      </c>
      <c r="C187">
        <v>11</v>
      </c>
      <c r="D187" t="s">
        <v>44</v>
      </c>
      <c r="E187" t="s">
        <v>994</v>
      </c>
      <c r="F187">
        <v>49.35</v>
      </c>
      <c r="G187">
        <v>1082</v>
      </c>
      <c r="H187">
        <v>534</v>
      </c>
      <c r="I187">
        <v>289</v>
      </c>
      <c r="J187">
        <v>213</v>
      </c>
      <c r="K187">
        <v>3</v>
      </c>
      <c r="L187">
        <v>2</v>
      </c>
      <c r="M187">
        <v>14</v>
      </c>
      <c r="N187">
        <v>4</v>
      </c>
      <c r="O187">
        <f t="shared" si="19"/>
        <v>525</v>
      </c>
      <c r="P187">
        <f t="shared" si="20"/>
        <v>0.55047619047619045</v>
      </c>
      <c r="Q187">
        <f t="shared" si="21"/>
        <v>0.40571428571428569</v>
      </c>
      <c r="R187">
        <f t="shared" si="22"/>
        <v>5.7142857142857143E-3</v>
      </c>
      <c r="S187">
        <f t="shared" si="23"/>
        <v>3.8095238095238095E-3</v>
      </c>
      <c r="T187">
        <f t="shared" si="24"/>
        <v>2.6666666666666668E-2</v>
      </c>
      <c r="U187">
        <f t="shared" si="25"/>
        <v>7.619047619047619E-3</v>
      </c>
      <c r="V187">
        <f t="shared" si="26"/>
        <v>0.55047619047619045</v>
      </c>
      <c r="W187" t="str">
        <f t="shared" si="27"/>
        <v>Bush</v>
      </c>
    </row>
    <row r="188" spans="1:23" x14ac:dyDescent="0.3">
      <c r="A188" s="1" t="s">
        <v>373</v>
      </c>
      <c r="B188" t="s">
        <v>363</v>
      </c>
      <c r="C188">
        <v>11</v>
      </c>
      <c r="D188" t="s">
        <v>44</v>
      </c>
      <c r="E188" t="s">
        <v>994</v>
      </c>
      <c r="F188">
        <v>47.41</v>
      </c>
      <c r="G188">
        <v>869</v>
      </c>
      <c r="H188">
        <v>412</v>
      </c>
      <c r="I188">
        <v>193</v>
      </c>
      <c r="J188">
        <v>180</v>
      </c>
      <c r="K188">
        <v>5</v>
      </c>
      <c r="L188">
        <v>3</v>
      </c>
      <c r="M188">
        <v>15</v>
      </c>
      <c r="N188">
        <v>6</v>
      </c>
      <c r="O188">
        <f t="shared" si="19"/>
        <v>402</v>
      </c>
      <c r="P188">
        <f t="shared" si="20"/>
        <v>0.48009950248756217</v>
      </c>
      <c r="Q188">
        <f t="shared" si="21"/>
        <v>0.44776119402985076</v>
      </c>
      <c r="R188">
        <f t="shared" si="22"/>
        <v>1.2437810945273632E-2</v>
      </c>
      <c r="S188">
        <f t="shared" si="23"/>
        <v>7.462686567164179E-3</v>
      </c>
      <c r="T188">
        <f t="shared" si="24"/>
        <v>3.7313432835820892E-2</v>
      </c>
      <c r="U188">
        <f t="shared" si="25"/>
        <v>1.4925373134328358E-2</v>
      </c>
      <c r="V188">
        <f t="shared" si="26"/>
        <v>0.48009950248756217</v>
      </c>
      <c r="W188" t="str">
        <f t="shared" si="27"/>
        <v>Bush</v>
      </c>
    </row>
    <row r="189" spans="1:23" x14ac:dyDescent="0.3">
      <c r="A189" s="1" t="s">
        <v>374</v>
      </c>
      <c r="B189" t="s">
        <v>364</v>
      </c>
      <c r="C189">
        <v>11</v>
      </c>
      <c r="D189" t="s">
        <v>44</v>
      </c>
      <c r="E189" t="s">
        <v>994</v>
      </c>
      <c r="F189">
        <v>55.01</v>
      </c>
      <c r="G189">
        <v>807</v>
      </c>
      <c r="H189">
        <v>444</v>
      </c>
      <c r="I189">
        <v>213</v>
      </c>
      <c r="J189">
        <v>206</v>
      </c>
      <c r="K189">
        <v>3</v>
      </c>
      <c r="L189">
        <v>2</v>
      </c>
      <c r="M189">
        <v>7</v>
      </c>
      <c r="N189">
        <v>5</v>
      </c>
      <c r="O189">
        <f t="shared" si="19"/>
        <v>436</v>
      </c>
      <c r="P189">
        <f t="shared" si="20"/>
        <v>0.48853211009174313</v>
      </c>
      <c r="Q189">
        <f t="shared" si="21"/>
        <v>0.47247706422018348</v>
      </c>
      <c r="R189">
        <f t="shared" si="22"/>
        <v>6.8807339449541288E-3</v>
      </c>
      <c r="S189">
        <f t="shared" si="23"/>
        <v>4.5871559633027525E-3</v>
      </c>
      <c r="T189">
        <f t="shared" si="24"/>
        <v>1.6055045871559634E-2</v>
      </c>
      <c r="U189">
        <f t="shared" si="25"/>
        <v>1.1467889908256881E-2</v>
      </c>
      <c r="V189">
        <f t="shared" si="26"/>
        <v>0.48853211009174313</v>
      </c>
      <c r="W189" t="str">
        <f t="shared" si="27"/>
        <v>Bush</v>
      </c>
    </row>
    <row r="190" spans="1:23" x14ac:dyDescent="0.3">
      <c r="A190" s="1" t="s">
        <v>375</v>
      </c>
      <c r="B190" t="s">
        <v>365</v>
      </c>
      <c r="C190">
        <v>11</v>
      </c>
      <c r="D190" t="s">
        <v>44</v>
      </c>
      <c r="E190" t="s">
        <v>994</v>
      </c>
      <c r="F190">
        <v>51.16</v>
      </c>
      <c r="G190">
        <v>686</v>
      </c>
      <c r="H190">
        <v>351</v>
      </c>
      <c r="I190">
        <v>166</v>
      </c>
      <c r="J190">
        <v>171</v>
      </c>
      <c r="K190">
        <v>0</v>
      </c>
      <c r="L190">
        <v>2</v>
      </c>
      <c r="M190">
        <v>6</v>
      </c>
      <c r="N190">
        <v>2</v>
      </c>
      <c r="O190">
        <f t="shared" si="19"/>
        <v>347</v>
      </c>
      <c r="P190">
        <f t="shared" si="20"/>
        <v>0.47838616714697407</v>
      </c>
      <c r="Q190">
        <f t="shared" si="21"/>
        <v>0.49279538904899134</v>
      </c>
      <c r="R190">
        <f t="shared" si="22"/>
        <v>0</v>
      </c>
      <c r="S190">
        <f t="shared" si="23"/>
        <v>5.763688760806916E-3</v>
      </c>
      <c r="T190">
        <f t="shared" si="24"/>
        <v>1.7291066282420751E-2</v>
      </c>
      <c r="U190">
        <f t="shared" si="25"/>
        <v>5.763688760806916E-3</v>
      </c>
      <c r="V190">
        <f t="shared" si="26"/>
        <v>2.4927953890489913</v>
      </c>
      <c r="W190" t="str">
        <f t="shared" si="27"/>
        <v>Dukakis</v>
      </c>
    </row>
    <row r="191" spans="1:23" x14ac:dyDescent="0.3">
      <c r="A191" s="1" t="s">
        <v>376</v>
      </c>
      <c r="B191" t="s">
        <v>366</v>
      </c>
      <c r="C191">
        <v>11</v>
      </c>
      <c r="D191" t="s">
        <v>44</v>
      </c>
      <c r="E191" t="s">
        <v>994</v>
      </c>
      <c r="F191">
        <v>51.26</v>
      </c>
      <c r="G191">
        <v>909</v>
      </c>
      <c r="H191">
        <v>466</v>
      </c>
      <c r="I191">
        <v>226</v>
      </c>
      <c r="J191">
        <v>215</v>
      </c>
      <c r="K191">
        <v>2</v>
      </c>
      <c r="L191">
        <v>0</v>
      </c>
      <c r="M191">
        <v>16</v>
      </c>
      <c r="N191">
        <v>2</v>
      </c>
      <c r="O191">
        <f t="shared" si="19"/>
        <v>461</v>
      </c>
      <c r="P191">
        <f t="shared" si="20"/>
        <v>0.49023861171366595</v>
      </c>
      <c r="Q191">
        <f t="shared" si="21"/>
        <v>0.46637744034707157</v>
      </c>
      <c r="R191">
        <f t="shared" si="22"/>
        <v>4.3383947939262474E-3</v>
      </c>
      <c r="S191">
        <f t="shared" si="23"/>
        <v>0</v>
      </c>
      <c r="T191">
        <f t="shared" si="24"/>
        <v>3.4707158351409979E-2</v>
      </c>
      <c r="U191">
        <f t="shared" si="25"/>
        <v>4.3383947939262474E-3</v>
      </c>
      <c r="V191">
        <f t="shared" si="26"/>
        <v>0.49023861171366595</v>
      </c>
      <c r="W191" t="str">
        <f t="shared" si="27"/>
        <v>Bush</v>
      </c>
    </row>
    <row r="192" spans="1:23" x14ac:dyDescent="0.3">
      <c r="A192" s="1" t="s">
        <v>377</v>
      </c>
      <c r="B192" t="s">
        <v>367</v>
      </c>
      <c r="C192">
        <v>11</v>
      </c>
      <c r="D192" t="s">
        <v>44</v>
      </c>
      <c r="E192" t="s">
        <v>994</v>
      </c>
      <c r="F192">
        <v>50.62</v>
      </c>
      <c r="G192">
        <v>1272</v>
      </c>
      <c r="H192">
        <v>644</v>
      </c>
      <c r="I192">
        <v>357</v>
      </c>
      <c r="J192">
        <v>245</v>
      </c>
      <c r="K192">
        <v>3</v>
      </c>
      <c r="L192">
        <v>3</v>
      </c>
      <c r="M192">
        <v>20</v>
      </c>
      <c r="N192">
        <v>2</v>
      </c>
      <c r="O192">
        <f t="shared" si="19"/>
        <v>630</v>
      </c>
      <c r="P192">
        <f t="shared" si="20"/>
        <v>0.56666666666666665</v>
      </c>
      <c r="Q192">
        <f t="shared" si="21"/>
        <v>0.3888888888888889</v>
      </c>
      <c r="R192">
        <f t="shared" si="22"/>
        <v>4.7619047619047623E-3</v>
      </c>
      <c r="S192">
        <f t="shared" si="23"/>
        <v>4.7619047619047623E-3</v>
      </c>
      <c r="T192">
        <f t="shared" si="24"/>
        <v>3.1746031746031744E-2</v>
      </c>
      <c r="U192">
        <f t="shared" si="25"/>
        <v>3.1746031746031746E-3</v>
      </c>
      <c r="V192">
        <f t="shared" si="26"/>
        <v>0.56666666666666665</v>
      </c>
      <c r="W192" t="str">
        <f t="shared" si="27"/>
        <v>Bush</v>
      </c>
    </row>
    <row r="193" spans="1:23" x14ac:dyDescent="0.3">
      <c r="A193" s="1" t="s">
        <v>378</v>
      </c>
      <c r="B193" t="s">
        <v>368</v>
      </c>
      <c r="C193">
        <v>11</v>
      </c>
      <c r="D193" t="s">
        <v>44</v>
      </c>
      <c r="E193" t="s">
        <v>994</v>
      </c>
      <c r="F193">
        <v>45.04</v>
      </c>
      <c r="G193">
        <v>1503</v>
      </c>
      <c r="H193">
        <v>677</v>
      </c>
      <c r="I193">
        <v>350</v>
      </c>
      <c r="J193">
        <v>286</v>
      </c>
      <c r="K193">
        <v>9</v>
      </c>
      <c r="L193">
        <v>2</v>
      </c>
      <c r="M193">
        <v>15</v>
      </c>
      <c r="N193">
        <v>7</v>
      </c>
      <c r="O193">
        <f t="shared" si="19"/>
        <v>669</v>
      </c>
      <c r="P193">
        <f t="shared" si="20"/>
        <v>0.52316890881913303</v>
      </c>
      <c r="Q193">
        <f t="shared" si="21"/>
        <v>0.42750373692077726</v>
      </c>
      <c r="R193">
        <f t="shared" si="22"/>
        <v>1.3452914798206279E-2</v>
      </c>
      <c r="S193">
        <f t="shared" si="23"/>
        <v>2.9895366218236174E-3</v>
      </c>
      <c r="T193">
        <f t="shared" si="24"/>
        <v>2.2421524663677129E-2</v>
      </c>
      <c r="U193">
        <f t="shared" si="25"/>
        <v>1.0463378176382661E-2</v>
      </c>
      <c r="V193">
        <f t="shared" si="26"/>
        <v>0.52316890881913303</v>
      </c>
      <c r="W193" t="str">
        <f t="shared" si="27"/>
        <v>Bush</v>
      </c>
    </row>
    <row r="194" spans="1:23" x14ac:dyDescent="0.3">
      <c r="A194" s="1" t="s">
        <v>379</v>
      </c>
      <c r="B194" t="s">
        <v>369</v>
      </c>
      <c r="C194">
        <v>11</v>
      </c>
      <c r="D194" t="s">
        <v>44</v>
      </c>
      <c r="E194" t="s">
        <v>994</v>
      </c>
      <c r="F194">
        <v>53.51</v>
      </c>
      <c r="G194">
        <v>1351</v>
      </c>
      <c r="H194">
        <v>723</v>
      </c>
      <c r="I194">
        <v>353</v>
      </c>
      <c r="J194">
        <v>341</v>
      </c>
      <c r="K194">
        <v>2</v>
      </c>
      <c r="L194">
        <v>3</v>
      </c>
      <c r="M194">
        <v>18</v>
      </c>
      <c r="N194">
        <v>1</v>
      </c>
      <c r="O194">
        <f t="shared" si="19"/>
        <v>718</v>
      </c>
      <c r="P194">
        <f t="shared" si="20"/>
        <v>0.49164345403899723</v>
      </c>
      <c r="Q194">
        <f t="shared" si="21"/>
        <v>0.47493036211699163</v>
      </c>
      <c r="R194">
        <f t="shared" si="22"/>
        <v>2.7855153203342618E-3</v>
      </c>
      <c r="S194">
        <f t="shared" si="23"/>
        <v>4.178272980501393E-3</v>
      </c>
      <c r="T194">
        <f t="shared" si="24"/>
        <v>2.5069637883008356E-2</v>
      </c>
      <c r="U194">
        <f t="shared" si="25"/>
        <v>1.3927576601671309E-3</v>
      </c>
      <c r="V194">
        <f t="shared" si="26"/>
        <v>0.49164345403899723</v>
      </c>
      <c r="W194" t="str">
        <f t="shared" si="27"/>
        <v>Bush</v>
      </c>
    </row>
    <row r="195" spans="1:23" x14ac:dyDescent="0.3">
      <c r="A195" s="1" t="s">
        <v>380</v>
      </c>
      <c r="B195" t="s">
        <v>55</v>
      </c>
      <c r="C195">
        <v>11</v>
      </c>
      <c r="D195" t="s">
        <v>66</v>
      </c>
      <c r="E195">
        <v>0</v>
      </c>
      <c r="F195">
        <v>0</v>
      </c>
      <c r="G195">
        <v>0</v>
      </c>
      <c r="H195">
        <v>665</v>
      </c>
      <c r="I195">
        <v>363</v>
      </c>
      <c r="J195">
        <v>269</v>
      </c>
      <c r="K195">
        <v>4</v>
      </c>
      <c r="L195">
        <v>0</v>
      </c>
      <c r="M195">
        <v>12</v>
      </c>
      <c r="N195">
        <v>3</v>
      </c>
      <c r="O195">
        <f t="shared" ref="O195:O258" si="28">SUM(I195:N195)</f>
        <v>651</v>
      </c>
      <c r="P195">
        <f t="shared" ref="P195:P258" si="29">I195/$O195</f>
        <v>0.55760368663594473</v>
      </c>
      <c r="Q195">
        <f t="shared" ref="Q195:Q258" si="30">J195/$O195</f>
        <v>0.41321044546850999</v>
      </c>
      <c r="R195">
        <f t="shared" ref="R195:R258" si="31">K195/$O195</f>
        <v>6.1443932411674347E-3</v>
      </c>
      <c r="S195">
        <f t="shared" ref="S195:S258" si="32">L195/$O195</f>
        <v>0</v>
      </c>
      <c r="T195">
        <f t="shared" ref="T195:T258" si="33">M195/$O195</f>
        <v>1.8433179723502304E-2</v>
      </c>
      <c r="U195">
        <f t="shared" ref="U195:U258" si="34">N195/$O195</f>
        <v>4.608294930875576E-3</v>
      </c>
      <c r="V195">
        <f t="shared" ref="V195:V258" si="35">IF(O195=0,10,IF(MAX(I195:N195)=LARGE(I195:N195,2),9,IF(I195=MAX(I195:N195),P195,IF(K195=MAX(I195:N195),R195+1,IF(J195=MAX(I195:N195),Q195+2,IF(M195=MAX(I195:N195),T195+3,IF(L195=MAX(I195:N195),S195+4,-1)))))))</f>
        <v>0.55760368663594473</v>
      </c>
      <c r="W195" t="str">
        <f t="shared" ref="W195:W258" si="36">IF(O195=0,"No Votes",IF(MAX(I195:N195)=LARGE(I195:N195,2),"Tie",IF(I195=MAX(I195:N195),"Bush",IF(K195=MAX(I195:N195),"Fulani",IF(J195=MAX(I195:N195),"Dukakis",IF(M195=MAX(I195:N195),"Paul",IF(L195=MAX(I195:N195),"LaRouche",-1)))))))</f>
        <v>Bush</v>
      </c>
    </row>
    <row r="196" spans="1:23" x14ac:dyDescent="0.3">
      <c r="A196" s="1" t="s">
        <v>381</v>
      </c>
      <c r="B196" t="s">
        <v>56</v>
      </c>
      <c r="C196">
        <v>11</v>
      </c>
      <c r="D196" t="s">
        <v>67</v>
      </c>
      <c r="E196">
        <v>0</v>
      </c>
      <c r="F196">
        <v>0</v>
      </c>
      <c r="G196">
        <v>0</v>
      </c>
      <c r="H196">
        <v>368</v>
      </c>
      <c r="I196">
        <v>198</v>
      </c>
      <c r="J196">
        <v>148</v>
      </c>
      <c r="K196">
        <v>1</v>
      </c>
      <c r="L196">
        <v>3</v>
      </c>
      <c r="M196">
        <v>4</v>
      </c>
      <c r="N196">
        <v>3</v>
      </c>
      <c r="O196">
        <f t="shared" si="28"/>
        <v>357</v>
      </c>
      <c r="P196">
        <f t="shared" si="29"/>
        <v>0.55462184873949583</v>
      </c>
      <c r="Q196">
        <f t="shared" si="30"/>
        <v>0.41456582633053224</v>
      </c>
      <c r="R196">
        <f t="shared" si="31"/>
        <v>2.8011204481792717E-3</v>
      </c>
      <c r="S196">
        <f t="shared" si="32"/>
        <v>8.4033613445378148E-3</v>
      </c>
      <c r="T196">
        <f t="shared" si="33"/>
        <v>1.1204481792717087E-2</v>
      </c>
      <c r="U196">
        <f t="shared" si="34"/>
        <v>8.4033613445378148E-3</v>
      </c>
      <c r="V196">
        <f t="shared" si="35"/>
        <v>0.55462184873949583</v>
      </c>
      <c r="W196" t="str">
        <f t="shared" si="36"/>
        <v>Bush</v>
      </c>
    </row>
    <row r="197" spans="1:23" x14ac:dyDescent="0.3">
      <c r="A197" s="1" t="s">
        <v>382</v>
      </c>
      <c r="B197" t="s">
        <v>57</v>
      </c>
      <c r="C197">
        <v>11</v>
      </c>
      <c r="D197" t="s">
        <v>68</v>
      </c>
      <c r="E197">
        <v>0</v>
      </c>
      <c r="F197">
        <v>61.06</v>
      </c>
      <c r="G197">
        <v>10027</v>
      </c>
      <c r="H197">
        <v>6123</v>
      </c>
      <c r="I197">
        <v>3189</v>
      </c>
      <c r="J197">
        <v>2590</v>
      </c>
      <c r="K197">
        <v>36</v>
      </c>
      <c r="L197">
        <v>24</v>
      </c>
      <c r="M197">
        <v>148</v>
      </c>
      <c r="N197">
        <v>35</v>
      </c>
      <c r="O197">
        <f t="shared" si="28"/>
        <v>6022</v>
      </c>
      <c r="P197">
        <f t="shared" si="29"/>
        <v>0.52955828628362667</v>
      </c>
      <c r="Q197">
        <f t="shared" si="30"/>
        <v>0.43008967120557956</v>
      </c>
      <c r="R197">
        <f t="shared" si="31"/>
        <v>5.978080371969445E-3</v>
      </c>
      <c r="S197">
        <f t="shared" si="32"/>
        <v>3.9853869146462967E-3</v>
      </c>
      <c r="T197">
        <f t="shared" si="33"/>
        <v>2.4576552640318831E-2</v>
      </c>
      <c r="U197">
        <f t="shared" si="34"/>
        <v>5.8120225838591832E-3</v>
      </c>
      <c r="V197">
        <f t="shared" si="35"/>
        <v>0.52955828628362667</v>
      </c>
      <c r="W197" t="str">
        <f t="shared" si="36"/>
        <v>Bush</v>
      </c>
    </row>
    <row r="198" spans="1:23" x14ac:dyDescent="0.3">
      <c r="A198" s="1" t="s">
        <v>392</v>
      </c>
      <c r="B198" t="s">
        <v>383</v>
      </c>
      <c r="C198">
        <v>12</v>
      </c>
      <c r="D198" t="s">
        <v>44</v>
      </c>
      <c r="E198" t="s">
        <v>994</v>
      </c>
      <c r="F198">
        <v>59.49</v>
      </c>
      <c r="G198">
        <v>1770</v>
      </c>
      <c r="H198">
        <v>1053</v>
      </c>
      <c r="I198">
        <v>509</v>
      </c>
      <c r="J198">
        <v>513</v>
      </c>
      <c r="K198">
        <v>5</v>
      </c>
      <c r="L198">
        <v>0</v>
      </c>
      <c r="M198">
        <v>13</v>
      </c>
      <c r="N198">
        <v>3</v>
      </c>
      <c r="O198">
        <f t="shared" si="28"/>
        <v>1043</v>
      </c>
      <c r="P198">
        <f t="shared" si="29"/>
        <v>0.48801534036433364</v>
      </c>
      <c r="Q198">
        <f t="shared" si="30"/>
        <v>0.49185043144774687</v>
      </c>
      <c r="R198">
        <f t="shared" si="31"/>
        <v>4.7938638542665392E-3</v>
      </c>
      <c r="S198">
        <f t="shared" si="32"/>
        <v>0</v>
      </c>
      <c r="T198">
        <f t="shared" si="33"/>
        <v>1.2464046021093002E-2</v>
      </c>
      <c r="U198">
        <f t="shared" si="34"/>
        <v>2.8763183125599234E-3</v>
      </c>
      <c r="V198">
        <f t="shared" si="35"/>
        <v>2.4918504314477468</v>
      </c>
      <c r="W198" t="str">
        <f t="shared" si="36"/>
        <v>Dukakis</v>
      </c>
    </row>
    <row r="199" spans="1:23" x14ac:dyDescent="0.3">
      <c r="A199" s="1" t="s">
        <v>393</v>
      </c>
      <c r="B199" t="s">
        <v>384</v>
      </c>
      <c r="C199">
        <v>12</v>
      </c>
      <c r="D199" t="s">
        <v>44</v>
      </c>
      <c r="E199" t="s">
        <v>994</v>
      </c>
      <c r="F199">
        <v>57.08</v>
      </c>
      <c r="G199">
        <v>1517</v>
      </c>
      <c r="H199">
        <v>866</v>
      </c>
      <c r="I199">
        <v>380</v>
      </c>
      <c r="J199">
        <v>443</v>
      </c>
      <c r="K199">
        <v>5</v>
      </c>
      <c r="L199">
        <v>0</v>
      </c>
      <c r="M199">
        <v>18</v>
      </c>
      <c r="N199">
        <v>3</v>
      </c>
      <c r="O199">
        <f t="shared" si="28"/>
        <v>849</v>
      </c>
      <c r="P199">
        <f t="shared" si="29"/>
        <v>0.44758539458186103</v>
      </c>
      <c r="Q199">
        <f t="shared" si="30"/>
        <v>0.52179034157832749</v>
      </c>
      <c r="R199">
        <f t="shared" si="31"/>
        <v>5.8892815076560662E-3</v>
      </c>
      <c r="S199">
        <f t="shared" si="32"/>
        <v>0</v>
      </c>
      <c r="T199">
        <f t="shared" si="33"/>
        <v>2.1201413427561839E-2</v>
      </c>
      <c r="U199">
        <f t="shared" si="34"/>
        <v>3.5335689045936395E-3</v>
      </c>
      <c r="V199">
        <f t="shared" si="35"/>
        <v>2.5217903415783276</v>
      </c>
      <c r="W199" t="str">
        <f t="shared" si="36"/>
        <v>Dukakis</v>
      </c>
    </row>
    <row r="200" spans="1:23" x14ac:dyDescent="0.3">
      <c r="A200" s="1" t="s">
        <v>394</v>
      </c>
      <c r="B200" t="s">
        <v>385</v>
      </c>
      <c r="C200">
        <v>12</v>
      </c>
      <c r="D200" t="s">
        <v>44</v>
      </c>
      <c r="E200" t="s">
        <v>994</v>
      </c>
      <c r="F200">
        <v>40.98</v>
      </c>
      <c r="G200">
        <v>1798</v>
      </c>
      <c r="H200">
        <v>737</v>
      </c>
      <c r="I200">
        <v>302</v>
      </c>
      <c r="J200">
        <v>386</v>
      </c>
      <c r="K200">
        <v>10</v>
      </c>
      <c r="L200">
        <v>0</v>
      </c>
      <c r="M200">
        <v>17</v>
      </c>
      <c r="N200">
        <v>2</v>
      </c>
      <c r="O200">
        <f t="shared" si="28"/>
        <v>717</v>
      </c>
      <c r="P200">
        <f t="shared" si="29"/>
        <v>0.4211994421199442</v>
      </c>
      <c r="Q200">
        <f t="shared" si="30"/>
        <v>0.53835425383542534</v>
      </c>
      <c r="R200">
        <f t="shared" si="31"/>
        <v>1.3947001394700139E-2</v>
      </c>
      <c r="S200">
        <f t="shared" si="32"/>
        <v>0</v>
      </c>
      <c r="T200">
        <f t="shared" si="33"/>
        <v>2.3709902370990237E-2</v>
      </c>
      <c r="U200">
        <f t="shared" si="34"/>
        <v>2.7894002789400278E-3</v>
      </c>
      <c r="V200">
        <f t="shared" si="35"/>
        <v>2.5383542538354256</v>
      </c>
      <c r="W200" t="str">
        <f t="shared" si="36"/>
        <v>Dukakis</v>
      </c>
    </row>
    <row r="201" spans="1:23" x14ac:dyDescent="0.3">
      <c r="A201" s="1" t="s">
        <v>395</v>
      </c>
      <c r="B201" t="s">
        <v>386</v>
      </c>
      <c r="C201">
        <v>12</v>
      </c>
      <c r="D201" t="s">
        <v>44</v>
      </c>
      <c r="E201" t="s">
        <v>994</v>
      </c>
      <c r="F201">
        <v>48.39</v>
      </c>
      <c r="G201">
        <v>998</v>
      </c>
      <c r="H201">
        <v>483</v>
      </c>
      <c r="I201">
        <v>203</v>
      </c>
      <c r="J201">
        <v>236</v>
      </c>
      <c r="K201">
        <v>6</v>
      </c>
      <c r="L201">
        <v>2</v>
      </c>
      <c r="M201">
        <v>18</v>
      </c>
      <c r="N201">
        <v>0</v>
      </c>
      <c r="O201">
        <f t="shared" si="28"/>
        <v>465</v>
      </c>
      <c r="P201">
        <f t="shared" si="29"/>
        <v>0.43655913978494626</v>
      </c>
      <c r="Q201">
        <f t="shared" si="30"/>
        <v>0.50752688172043015</v>
      </c>
      <c r="R201">
        <f t="shared" si="31"/>
        <v>1.2903225806451613E-2</v>
      </c>
      <c r="S201">
        <f t="shared" si="32"/>
        <v>4.3010752688172043E-3</v>
      </c>
      <c r="T201">
        <f t="shared" si="33"/>
        <v>3.870967741935484E-2</v>
      </c>
      <c r="U201">
        <f t="shared" si="34"/>
        <v>0</v>
      </c>
      <c r="V201">
        <f t="shared" si="35"/>
        <v>2.5075268817204304</v>
      </c>
      <c r="W201" t="str">
        <f t="shared" si="36"/>
        <v>Dukakis</v>
      </c>
    </row>
    <row r="202" spans="1:23" x14ac:dyDescent="0.3">
      <c r="A202" s="1" t="s">
        <v>396</v>
      </c>
      <c r="B202" t="s">
        <v>387</v>
      </c>
      <c r="C202">
        <v>12</v>
      </c>
      <c r="D202" t="s">
        <v>44</v>
      </c>
      <c r="E202" t="s">
        <v>994</v>
      </c>
      <c r="F202">
        <v>58.87</v>
      </c>
      <c r="G202">
        <v>2028</v>
      </c>
      <c r="H202">
        <v>1194</v>
      </c>
      <c r="I202">
        <v>582</v>
      </c>
      <c r="J202">
        <v>551</v>
      </c>
      <c r="K202">
        <v>8</v>
      </c>
      <c r="L202">
        <v>1</v>
      </c>
      <c r="M202">
        <v>26</v>
      </c>
      <c r="N202">
        <v>8</v>
      </c>
      <c r="O202">
        <f t="shared" si="28"/>
        <v>1176</v>
      </c>
      <c r="P202">
        <f t="shared" si="29"/>
        <v>0.49489795918367346</v>
      </c>
      <c r="Q202">
        <f t="shared" si="30"/>
        <v>0.46853741496598639</v>
      </c>
      <c r="R202">
        <f t="shared" si="31"/>
        <v>6.8027210884353739E-3</v>
      </c>
      <c r="S202">
        <f t="shared" si="32"/>
        <v>8.5034013605442174E-4</v>
      </c>
      <c r="T202">
        <f t="shared" si="33"/>
        <v>2.2108843537414966E-2</v>
      </c>
      <c r="U202">
        <f t="shared" si="34"/>
        <v>6.8027210884353739E-3</v>
      </c>
      <c r="V202">
        <f t="shared" si="35"/>
        <v>0.49489795918367346</v>
      </c>
      <c r="W202" t="str">
        <f t="shared" si="36"/>
        <v>Bush</v>
      </c>
    </row>
    <row r="203" spans="1:23" x14ac:dyDescent="0.3">
      <c r="A203" s="1" t="s">
        <v>397</v>
      </c>
      <c r="B203" t="s">
        <v>388</v>
      </c>
      <c r="C203">
        <v>12</v>
      </c>
      <c r="D203" t="s">
        <v>44</v>
      </c>
      <c r="E203" t="s">
        <v>994</v>
      </c>
      <c r="F203">
        <v>51.25</v>
      </c>
      <c r="G203">
        <v>1200</v>
      </c>
      <c r="H203">
        <v>615</v>
      </c>
      <c r="I203">
        <v>300</v>
      </c>
      <c r="J203">
        <v>280</v>
      </c>
      <c r="K203">
        <v>4</v>
      </c>
      <c r="L203">
        <v>1</v>
      </c>
      <c r="M203">
        <v>14</v>
      </c>
      <c r="N203">
        <v>4</v>
      </c>
      <c r="O203">
        <f t="shared" si="28"/>
        <v>603</v>
      </c>
      <c r="P203">
        <f t="shared" si="29"/>
        <v>0.49751243781094528</v>
      </c>
      <c r="Q203">
        <f t="shared" si="30"/>
        <v>0.46434494195688225</v>
      </c>
      <c r="R203">
        <f t="shared" si="31"/>
        <v>6.6334991708126038E-3</v>
      </c>
      <c r="S203">
        <f t="shared" si="32"/>
        <v>1.658374792703151E-3</v>
      </c>
      <c r="T203">
        <f t="shared" si="33"/>
        <v>2.3217247097844111E-2</v>
      </c>
      <c r="U203">
        <f t="shared" si="34"/>
        <v>6.6334991708126038E-3</v>
      </c>
      <c r="V203">
        <f t="shared" si="35"/>
        <v>0.49751243781094528</v>
      </c>
      <c r="W203" t="str">
        <f t="shared" si="36"/>
        <v>Bush</v>
      </c>
    </row>
    <row r="204" spans="1:23" x14ac:dyDescent="0.3">
      <c r="A204" s="1" t="s">
        <v>398</v>
      </c>
      <c r="B204" t="s">
        <v>389</v>
      </c>
      <c r="C204">
        <v>12</v>
      </c>
      <c r="D204" t="s">
        <v>44</v>
      </c>
      <c r="E204" t="s">
        <v>994</v>
      </c>
      <c r="F204">
        <v>37.659999999999997</v>
      </c>
      <c r="G204">
        <v>1362</v>
      </c>
      <c r="H204">
        <v>513</v>
      </c>
      <c r="I204">
        <v>179</v>
      </c>
      <c r="J204">
        <v>268</v>
      </c>
      <c r="K204">
        <v>7</v>
      </c>
      <c r="L204">
        <v>4</v>
      </c>
      <c r="M204">
        <v>14</v>
      </c>
      <c r="N204">
        <v>2</v>
      </c>
      <c r="O204">
        <f t="shared" si="28"/>
        <v>474</v>
      </c>
      <c r="P204">
        <f t="shared" si="29"/>
        <v>0.37763713080168776</v>
      </c>
      <c r="Q204">
        <f t="shared" si="30"/>
        <v>0.56540084388185652</v>
      </c>
      <c r="R204">
        <f t="shared" si="31"/>
        <v>1.4767932489451477E-2</v>
      </c>
      <c r="S204">
        <f t="shared" si="32"/>
        <v>8.4388185654008432E-3</v>
      </c>
      <c r="T204">
        <f t="shared" si="33"/>
        <v>2.9535864978902954E-2</v>
      </c>
      <c r="U204">
        <f t="shared" si="34"/>
        <v>4.2194092827004216E-3</v>
      </c>
      <c r="V204">
        <f t="shared" si="35"/>
        <v>2.5654008438818563</v>
      </c>
      <c r="W204" t="str">
        <f t="shared" si="36"/>
        <v>Dukakis</v>
      </c>
    </row>
    <row r="205" spans="1:23" x14ac:dyDescent="0.3">
      <c r="A205" s="1" t="s">
        <v>399</v>
      </c>
      <c r="B205" t="s">
        <v>390</v>
      </c>
      <c r="C205">
        <v>12</v>
      </c>
      <c r="D205" t="s">
        <v>44</v>
      </c>
      <c r="E205" t="s">
        <v>994</v>
      </c>
      <c r="F205">
        <v>43.77</v>
      </c>
      <c r="G205">
        <v>779</v>
      </c>
      <c r="H205">
        <v>341</v>
      </c>
      <c r="I205">
        <v>158</v>
      </c>
      <c r="J205">
        <v>154</v>
      </c>
      <c r="K205">
        <v>0</v>
      </c>
      <c r="L205">
        <v>2</v>
      </c>
      <c r="M205">
        <v>8</v>
      </c>
      <c r="N205">
        <v>0</v>
      </c>
      <c r="O205">
        <f t="shared" si="28"/>
        <v>322</v>
      </c>
      <c r="P205">
        <f t="shared" si="29"/>
        <v>0.49068322981366458</v>
      </c>
      <c r="Q205">
        <f t="shared" si="30"/>
        <v>0.47826086956521741</v>
      </c>
      <c r="R205">
        <f t="shared" si="31"/>
        <v>0</v>
      </c>
      <c r="S205">
        <f t="shared" si="32"/>
        <v>6.2111801242236021E-3</v>
      </c>
      <c r="T205">
        <f t="shared" si="33"/>
        <v>2.4844720496894408E-2</v>
      </c>
      <c r="U205">
        <f t="shared" si="34"/>
        <v>0</v>
      </c>
      <c r="V205">
        <f t="shared" si="35"/>
        <v>0.49068322981366458</v>
      </c>
      <c r="W205" t="str">
        <f t="shared" si="36"/>
        <v>Bush</v>
      </c>
    </row>
    <row r="206" spans="1:23" x14ac:dyDescent="0.3">
      <c r="A206" s="1" t="s">
        <v>400</v>
      </c>
      <c r="B206" t="s">
        <v>391</v>
      </c>
      <c r="C206">
        <v>12</v>
      </c>
      <c r="D206" t="s">
        <v>44</v>
      </c>
      <c r="E206" t="s">
        <v>994</v>
      </c>
      <c r="F206">
        <v>50.95</v>
      </c>
      <c r="G206">
        <v>893</v>
      </c>
      <c r="H206">
        <v>455</v>
      </c>
      <c r="I206">
        <v>202</v>
      </c>
      <c r="J206">
        <v>222</v>
      </c>
      <c r="K206">
        <v>6</v>
      </c>
      <c r="L206">
        <v>2</v>
      </c>
      <c r="M206">
        <v>11</v>
      </c>
      <c r="N206">
        <v>1</v>
      </c>
      <c r="O206">
        <f t="shared" si="28"/>
        <v>444</v>
      </c>
      <c r="P206">
        <f t="shared" si="29"/>
        <v>0.45495495495495497</v>
      </c>
      <c r="Q206">
        <f t="shared" si="30"/>
        <v>0.5</v>
      </c>
      <c r="R206">
        <f t="shared" si="31"/>
        <v>1.3513513513513514E-2</v>
      </c>
      <c r="S206">
        <f t="shared" si="32"/>
        <v>4.5045045045045045E-3</v>
      </c>
      <c r="T206">
        <f t="shared" si="33"/>
        <v>2.4774774774774775E-2</v>
      </c>
      <c r="U206">
        <f t="shared" si="34"/>
        <v>2.2522522522522522E-3</v>
      </c>
      <c r="V206">
        <f t="shared" si="35"/>
        <v>2.5</v>
      </c>
      <c r="W206" t="str">
        <f t="shared" si="36"/>
        <v>Dukakis</v>
      </c>
    </row>
    <row r="207" spans="1:23" x14ac:dyDescent="0.3">
      <c r="A207" s="1" t="s">
        <v>401</v>
      </c>
      <c r="B207" t="s">
        <v>55</v>
      </c>
      <c r="C207">
        <v>12</v>
      </c>
      <c r="D207" t="s">
        <v>66</v>
      </c>
      <c r="E207">
        <v>0</v>
      </c>
      <c r="F207">
        <v>0</v>
      </c>
      <c r="G207">
        <v>0</v>
      </c>
      <c r="H207">
        <v>1019</v>
      </c>
      <c r="I207">
        <v>513</v>
      </c>
      <c r="J207">
        <v>468</v>
      </c>
      <c r="K207">
        <v>5</v>
      </c>
      <c r="L207">
        <v>4</v>
      </c>
      <c r="M207">
        <v>7</v>
      </c>
      <c r="N207">
        <v>4</v>
      </c>
      <c r="O207">
        <f t="shared" si="28"/>
        <v>1001</v>
      </c>
      <c r="P207">
        <f t="shared" si="29"/>
        <v>0.51248751248751245</v>
      </c>
      <c r="Q207">
        <f t="shared" si="30"/>
        <v>0.46753246753246752</v>
      </c>
      <c r="R207">
        <f t="shared" si="31"/>
        <v>4.995004995004995E-3</v>
      </c>
      <c r="S207">
        <f t="shared" si="32"/>
        <v>3.996003996003996E-3</v>
      </c>
      <c r="T207">
        <f t="shared" si="33"/>
        <v>6.993006993006993E-3</v>
      </c>
      <c r="U207">
        <f t="shared" si="34"/>
        <v>3.996003996003996E-3</v>
      </c>
      <c r="V207">
        <f t="shared" si="35"/>
        <v>0.51248751248751245</v>
      </c>
      <c r="W207" t="str">
        <f t="shared" si="36"/>
        <v>Bush</v>
      </c>
    </row>
    <row r="208" spans="1:23" x14ac:dyDescent="0.3">
      <c r="A208" s="1" t="s">
        <v>402</v>
      </c>
      <c r="B208" t="s">
        <v>56</v>
      </c>
      <c r="C208">
        <v>12</v>
      </c>
      <c r="D208" t="s">
        <v>67</v>
      </c>
      <c r="E208">
        <v>0</v>
      </c>
      <c r="F208">
        <v>0</v>
      </c>
      <c r="G208">
        <v>0</v>
      </c>
      <c r="H208">
        <v>425</v>
      </c>
      <c r="I208">
        <v>183</v>
      </c>
      <c r="J208">
        <v>212</v>
      </c>
      <c r="K208">
        <v>7</v>
      </c>
      <c r="L208">
        <v>1</v>
      </c>
      <c r="M208">
        <v>7</v>
      </c>
      <c r="N208">
        <v>2</v>
      </c>
      <c r="O208">
        <f t="shared" si="28"/>
        <v>412</v>
      </c>
      <c r="P208">
        <f t="shared" si="29"/>
        <v>0.44417475728155342</v>
      </c>
      <c r="Q208">
        <f t="shared" si="30"/>
        <v>0.5145631067961165</v>
      </c>
      <c r="R208">
        <f t="shared" si="31"/>
        <v>1.6990291262135922E-2</v>
      </c>
      <c r="S208">
        <f t="shared" si="32"/>
        <v>2.4271844660194173E-3</v>
      </c>
      <c r="T208">
        <f t="shared" si="33"/>
        <v>1.6990291262135922E-2</v>
      </c>
      <c r="U208">
        <f t="shared" si="34"/>
        <v>4.8543689320388345E-3</v>
      </c>
      <c r="V208">
        <f t="shared" si="35"/>
        <v>2.5145631067961167</v>
      </c>
      <c r="W208" t="str">
        <f t="shared" si="36"/>
        <v>Dukakis</v>
      </c>
    </row>
    <row r="209" spans="1:23" x14ac:dyDescent="0.3">
      <c r="A209" s="1" t="s">
        <v>403</v>
      </c>
      <c r="B209" t="s">
        <v>57</v>
      </c>
      <c r="C209">
        <v>12</v>
      </c>
      <c r="D209" t="s">
        <v>68</v>
      </c>
      <c r="E209">
        <v>0</v>
      </c>
      <c r="F209">
        <v>62.38</v>
      </c>
      <c r="G209">
        <v>12345</v>
      </c>
      <c r="H209">
        <v>7701</v>
      </c>
      <c r="I209">
        <v>3511</v>
      </c>
      <c r="J209">
        <v>3733</v>
      </c>
      <c r="K209">
        <v>63</v>
      </c>
      <c r="L209">
        <v>17</v>
      </c>
      <c r="M209">
        <v>153</v>
      </c>
      <c r="N209">
        <v>29</v>
      </c>
      <c r="O209">
        <f t="shared" si="28"/>
        <v>7506</v>
      </c>
      <c r="P209">
        <f t="shared" si="29"/>
        <v>0.46775912603250736</v>
      </c>
      <c r="Q209">
        <f t="shared" si="30"/>
        <v>0.49733546496136422</v>
      </c>
      <c r="R209">
        <f t="shared" si="31"/>
        <v>8.3932853717026377E-3</v>
      </c>
      <c r="S209">
        <f t="shared" si="32"/>
        <v>2.2648547828403942E-3</v>
      </c>
      <c r="T209">
        <f t="shared" si="33"/>
        <v>2.0383693045563551E-2</v>
      </c>
      <c r="U209">
        <f t="shared" si="34"/>
        <v>3.8635758060218493E-3</v>
      </c>
      <c r="V209">
        <f t="shared" si="35"/>
        <v>2.4973354649613642</v>
      </c>
      <c r="W209" t="str">
        <f t="shared" si="36"/>
        <v>Dukakis</v>
      </c>
    </row>
    <row r="210" spans="1:23" x14ac:dyDescent="0.3">
      <c r="A210" s="1" t="s">
        <v>414</v>
      </c>
      <c r="B210" t="s">
        <v>404</v>
      </c>
      <c r="C210">
        <v>13</v>
      </c>
      <c r="D210" t="s">
        <v>44</v>
      </c>
      <c r="E210" t="s">
        <v>994</v>
      </c>
      <c r="F210">
        <v>48.97</v>
      </c>
      <c r="G210">
        <v>1078</v>
      </c>
      <c r="H210">
        <v>528</v>
      </c>
      <c r="I210">
        <v>262</v>
      </c>
      <c r="J210">
        <v>240</v>
      </c>
      <c r="K210">
        <v>1</v>
      </c>
      <c r="L210">
        <v>1</v>
      </c>
      <c r="M210">
        <v>10</v>
      </c>
      <c r="N210">
        <v>3</v>
      </c>
      <c r="O210">
        <f t="shared" si="28"/>
        <v>517</v>
      </c>
      <c r="P210">
        <f t="shared" si="29"/>
        <v>0.50676982591876207</v>
      </c>
      <c r="Q210">
        <f t="shared" si="30"/>
        <v>0.46421663442940037</v>
      </c>
      <c r="R210">
        <f t="shared" si="31"/>
        <v>1.9342359767891683E-3</v>
      </c>
      <c r="S210">
        <f t="shared" si="32"/>
        <v>1.9342359767891683E-3</v>
      </c>
      <c r="T210">
        <f t="shared" si="33"/>
        <v>1.9342359767891684E-2</v>
      </c>
      <c r="U210">
        <f t="shared" si="34"/>
        <v>5.8027079303675051E-3</v>
      </c>
      <c r="V210">
        <f t="shared" si="35"/>
        <v>0.50676982591876207</v>
      </c>
      <c r="W210" t="str">
        <f t="shared" si="36"/>
        <v>Bush</v>
      </c>
    </row>
    <row r="211" spans="1:23" x14ac:dyDescent="0.3">
      <c r="A211" s="1" t="s">
        <v>415</v>
      </c>
      <c r="B211" t="s">
        <v>405</v>
      </c>
      <c r="C211">
        <v>13</v>
      </c>
      <c r="D211" t="s">
        <v>44</v>
      </c>
      <c r="E211" t="s">
        <v>994</v>
      </c>
      <c r="F211">
        <v>45.84</v>
      </c>
      <c r="G211">
        <v>770</v>
      </c>
      <c r="H211">
        <v>353</v>
      </c>
      <c r="I211">
        <v>170</v>
      </c>
      <c r="J211">
        <v>155</v>
      </c>
      <c r="K211">
        <v>3</v>
      </c>
      <c r="L211">
        <v>2</v>
      </c>
      <c r="M211">
        <v>8</v>
      </c>
      <c r="N211">
        <v>3</v>
      </c>
      <c r="O211">
        <f t="shared" si="28"/>
        <v>341</v>
      </c>
      <c r="P211">
        <f t="shared" si="29"/>
        <v>0.49853372434017595</v>
      </c>
      <c r="Q211">
        <f t="shared" si="30"/>
        <v>0.45454545454545453</v>
      </c>
      <c r="R211">
        <f t="shared" si="31"/>
        <v>8.7976539589442824E-3</v>
      </c>
      <c r="S211">
        <f t="shared" si="32"/>
        <v>5.8651026392961877E-3</v>
      </c>
      <c r="T211">
        <f t="shared" si="33"/>
        <v>2.3460410557184751E-2</v>
      </c>
      <c r="U211">
        <f t="shared" si="34"/>
        <v>8.7976539589442824E-3</v>
      </c>
      <c r="V211">
        <f t="shared" si="35"/>
        <v>0.49853372434017595</v>
      </c>
      <c r="W211" t="str">
        <f t="shared" si="36"/>
        <v>Bush</v>
      </c>
    </row>
    <row r="212" spans="1:23" x14ac:dyDescent="0.3">
      <c r="A212" s="1" t="s">
        <v>416</v>
      </c>
      <c r="B212" t="s">
        <v>406</v>
      </c>
      <c r="C212">
        <v>13</v>
      </c>
      <c r="D212" t="s">
        <v>44</v>
      </c>
      <c r="E212" t="s">
        <v>994</v>
      </c>
      <c r="F212">
        <v>51.37</v>
      </c>
      <c r="G212">
        <v>1849</v>
      </c>
      <c r="H212">
        <v>950</v>
      </c>
      <c r="I212">
        <v>512</v>
      </c>
      <c r="J212">
        <v>372</v>
      </c>
      <c r="K212">
        <v>13</v>
      </c>
      <c r="L212">
        <v>5</v>
      </c>
      <c r="M212">
        <v>25</v>
      </c>
      <c r="N212">
        <v>5</v>
      </c>
      <c r="O212">
        <f t="shared" si="28"/>
        <v>932</v>
      </c>
      <c r="P212">
        <f t="shared" si="29"/>
        <v>0.54935622317596566</v>
      </c>
      <c r="Q212">
        <f t="shared" si="30"/>
        <v>0.39914163090128757</v>
      </c>
      <c r="R212">
        <f t="shared" si="31"/>
        <v>1.3948497854077254E-2</v>
      </c>
      <c r="S212">
        <f t="shared" si="32"/>
        <v>5.3648068669527897E-3</v>
      </c>
      <c r="T212">
        <f t="shared" si="33"/>
        <v>2.6824034334763949E-2</v>
      </c>
      <c r="U212">
        <f t="shared" si="34"/>
        <v>5.3648068669527897E-3</v>
      </c>
      <c r="V212">
        <f t="shared" si="35"/>
        <v>0.54935622317596566</v>
      </c>
      <c r="W212" t="str">
        <f t="shared" si="36"/>
        <v>Bush</v>
      </c>
    </row>
    <row r="213" spans="1:23" x14ac:dyDescent="0.3">
      <c r="A213" s="1" t="s">
        <v>417</v>
      </c>
      <c r="B213" t="s">
        <v>407</v>
      </c>
      <c r="C213">
        <v>13</v>
      </c>
      <c r="D213" t="s">
        <v>44</v>
      </c>
      <c r="E213" t="s">
        <v>994</v>
      </c>
      <c r="F213">
        <v>40.81</v>
      </c>
      <c r="G213">
        <v>1203</v>
      </c>
      <c r="H213">
        <v>491</v>
      </c>
      <c r="I213">
        <v>208</v>
      </c>
      <c r="J213">
        <v>240</v>
      </c>
      <c r="K213">
        <v>9</v>
      </c>
      <c r="L213">
        <v>1</v>
      </c>
      <c r="M213">
        <v>12</v>
      </c>
      <c r="N213">
        <v>4</v>
      </c>
      <c r="O213">
        <f t="shared" si="28"/>
        <v>474</v>
      </c>
      <c r="P213">
        <f t="shared" si="29"/>
        <v>0.43881856540084391</v>
      </c>
      <c r="Q213">
        <f t="shared" si="30"/>
        <v>0.50632911392405067</v>
      </c>
      <c r="R213">
        <f t="shared" si="31"/>
        <v>1.8987341772151899E-2</v>
      </c>
      <c r="S213">
        <f t="shared" si="32"/>
        <v>2.1097046413502108E-3</v>
      </c>
      <c r="T213">
        <f t="shared" si="33"/>
        <v>2.5316455696202531E-2</v>
      </c>
      <c r="U213">
        <f t="shared" si="34"/>
        <v>8.4388185654008432E-3</v>
      </c>
      <c r="V213">
        <f t="shared" si="35"/>
        <v>2.5063291139240507</v>
      </c>
      <c r="W213" t="str">
        <f t="shared" si="36"/>
        <v>Dukakis</v>
      </c>
    </row>
    <row r="214" spans="1:23" x14ac:dyDescent="0.3">
      <c r="A214" s="1" t="s">
        <v>418</v>
      </c>
      <c r="B214" t="s">
        <v>409</v>
      </c>
      <c r="C214">
        <v>13</v>
      </c>
      <c r="D214" t="s">
        <v>44</v>
      </c>
      <c r="E214" t="s">
        <v>994</v>
      </c>
      <c r="F214">
        <v>44.37</v>
      </c>
      <c r="G214">
        <v>996</v>
      </c>
      <c r="H214">
        <v>442</v>
      </c>
      <c r="I214">
        <v>198</v>
      </c>
      <c r="J214">
        <v>199</v>
      </c>
      <c r="K214">
        <v>11</v>
      </c>
      <c r="L214">
        <v>0</v>
      </c>
      <c r="M214">
        <v>9</v>
      </c>
      <c r="N214">
        <v>3</v>
      </c>
      <c r="O214">
        <f t="shared" si="28"/>
        <v>420</v>
      </c>
      <c r="P214">
        <f t="shared" si="29"/>
        <v>0.47142857142857142</v>
      </c>
      <c r="Q214">
        <f t="shared" si="30"/>
        <v>0.47380952380952379</v>
      </c>
      <c r="R214">
        <f t="shared" si="31"/>
        <v>2.6190476190476191E-2</v>
      </c>
      <c r="S214">
        <f t="shared" si="32"/>
        <v>0</v>
      </c>
      <c r="T214">
        <f t="shared" si="33"/>
        <v>2.1428571428571429E-2</v>
      </c>
      <c r="U214">
        <f t="shared" si="34"/>
        <v>7.1428571428571426E-3</v>
      </c>
      <c r="V214">
        <f t="shared" si="35"/>
        <v>2.4738095238095239</v>
      </c>
      <c r="W214" t="str">
        <f t="shared" si="36"/>
        <v>Dukakis</v>
      </c>
    </row>
    <row r="215" spans="1:23" x14ac:dyDescent="0.3">
      <c r="A215" s="1" t="s">
        <v>419</v>
      </c>
      <c r="B215" t="s">
        <v>408</v>
      </c>
      <c r="C215">
        <v>13</v>
      </c>
      <c r="D215" t="s">
        <v>44</v>
      </c>
      <c r="E215" t="s">
        <v>994</v>
      </c>
      <c r="F215">
        <v>60.26</v>
      </c>
      <c r="G215">
        <v>672</v>
      </c>
      <c r="H215">
        <v>405</v>
      </c>
      <c r="I215">
        <v>195</v>
      </c>
      <c r="J215">
        <v>188</v>
      </c>
      <c r="K215">
        <v>1</v>
      </c>
      <c r="L215">
        <v>2</v>
      </c>
      <c r="M215">
        <v>10</v>
      </c>
      <c r="N215">
        <v>3</v>
      </c>
      <c r="O215">
        <f t="shared" si="28"/>
        <v>399</v>
      </c>
      <c r="P215">
        <f t="shared" si="29"/>
        <v>0.48872180451127817</v>
      </c>
      <c r="Q215">
        <f t="shared" si="30"/>
        <v>0.47117794486215536</v>
      </c>
      <c r="R215">
        <f t="shared" si="31"/>
        <v>2.5062656641604009E-3</v>
      </c>
      <c r="S215">
        <f t="shared" si="32"/>
        <v>5.0125313283208017E-3</v>
      </c>
      <c r="T215">
        <f t="shared" si="33"/>
        <v>2.5062656641604009E-2</v>
      </c>
      <c r="U215">
        <f t="shared" si="34"/>
        <v>7.5187969924812026E-3</v>
      </c>
      <c r="V215">
        <f t="shared" si="35"/>
        <v>0.48872180451127817</v>
      </c>
      <c r="W215" t="str">
        <f t="shared" si="36"/>
        <v>Bush</v>
      </c>
    </row>
    <row r="216" spans="1:23" x14ac:dyDescent="0.3">
      <c r="A216" s="1" t="s">
        <v>420</v>
      </c>
      <c r="B216" t="s">
        <v>410</v>
      </c>
      <c r="C216">
        <v>13</v>
      </c>
      <c r="D216" t="s">
        <v>44</v>
      </c>
      <c r="E216" t="s">
        <v>994</v>
      </c>
      <c r="F216">
        <v>61.07</v>
      </c>
      <c r="G216">
        <v>989</v>
      </c>
      <c r="H216">
        <v>604</v>
      </c>
      <c r="I216">
        <v>381</v>
      </c>
      <c r="J216">
        <v>187</v>
      </c>
      <c r="K216">
        <v>5</v>
      </c>
      <c r="L216">
        <v>0</v>
      </c>
      <c r="M216">
        <v>16</v>
      </c>
      <c r="N216">
        <v>3</v>
      </c>
      <c r="O216">
        <f t="shared" si="28"/>
        <v>592</v>
      </c>
      <c r="P216">
        <f t="shared" si="29"/>
        <v>0.64358108108108103</v>
      </c>
      <c r="Q216">
        <f t="shared" si="30"/>
        <v>0.3158783783783784</v>
      </c>
      <c r="R216">
        <f t="shared" si="31"/>
        <v>8.4459459459459464E-3</v>
      </c>
      <c r="S216">
        <f t="shared" si="32"/>
        <v>0</v>
      </c>
      <c r="T216">
        <f t="shared" si="33"/>
        <v>2.7027027027027029E-2</v>
      </c>
      <c r="U216">
        <f t="shared" si="34"/>
        <v>5.0675675675675678E-3</v>
      </c>
      <c r="V216">
        <f t="shared" si="35"/>
        <v>0.64358108108108103</v>
      </c>
      <c r="W216" t="str">
        <f t="shared" si="36"/>
        <v>Bush</v>
      </c>
    </row>
    <row r="217" spans="1:23" x14ac:dyDescent="0.3">
      <c r="A217" s="1" t="s">
        <v>421</v>
      </c>
      <c r="B217" t="s">
        <v>411</v>
      </c>
      <c r="C217">
        <v>13</v>
      </c>
      <c r="D217" t="s">
        <v>44</v>
      </c>
      <c r="E217" t="s">
        <v>994</v>
      </c>
      <c r="F217">
        <v>54.04</v>
      </c>
      <c r="G217">
        <v>1223</v>
      </c>
      <c r="H217">
        <v>661</v>
      </c>
      <c r="I217">
        <v>410</v>
      </c>
      <c r="J217">
        <v>214</v>
      </c>
      <c r="K217">
        <v>3</v>
      </c>
      <c r="L217">
        <v>1</v>
      </c>
      <c r="M217">
        <v>13</v>
      </c>
      <c r="N217">
        <v>4</v>
      </c>
      <c r="O217">
        <f t="shared" si="28"/>
        <v>645</v>
      </c>
      <c r="P217">
        <f t="shared" si="29"/>
        <v>0.63565891472868219</v>
      </c>
      <c r="Q217">
        <f t="shared" si="30"/>
        <v>0.33178294573643413</v>
      </c>
      <c r="R217">
        <f t="shared" si="31"/>
        <v>4.6511627906976744E-3</v>
      </c>
      <c r="S217">
        <f t="shared" si="32"/>
        <v>1.5503875968992248E-3</v>
      </c>
      <c r="T217">
        <f t="shared" si="33"/>
        <v>2.0155038759689922E-2</v>
      </c>
      <c r="U217">
        <f t="shared" si="34"/>
        <v>6.2015503875968991E-3</v>
      </c>
      <c r="V217">
        <f t="shared" si="35"/>
        <v>0.63565891472868219</v>
      </c>
      <c r="W217" t="str">
        <f t="shared" si="36"/>
        <v>Bush</v>
      </c>
    </row>
    <row r="218" spans="1:23" x14ac:dyDescent="0.3">
      <c r="A218" s="1" t="s">
        <v>422</v>
      </c>
      <c r="B218" t="s">
        <v>413</v>
      </c>
      <c r="C218">
        <v>13</v>
      </c>
      <c r="D218" t="s">
        <v>44</v>
      </c>
      <c r="E218" t="s">
        <v>994</v>
      </c>
      <c r="F218">
        <v>47.61</v>
      </c>
      <c r="G218">
        <v>630</v>
      </c>
      <c r="H218">
        <v>300</v>
      </c>
      <c r="I218">
        <v>161</v>
      </c>
      <c r="J218">
        <v>124</v>
      </c>
      <c r="K218">
        <v>0</v>
      </c>
      <c r="L218">
        <v>1</v>
      </c>
      <c r="M218">
        <v>9</v>
      </c>
      <c r="N218">
        <v>2</v>
      </c>
      <c r="O218">
        <f t="shared" si="28"/>
        <v>297</v>
      </c>
      <c r="P218">
        <f t="shared" si="29"/>
        <v>0.54208754208754206</v>
      </c>
      <c r="Q218">
        <f t="shared" si="30"/>
        <v>0.4175084175084175</v>
      </c>
      <c r="R218">
        <f t="shared" si="31"/>
        <v>0</v>
      </c>
      <c r="S218">
        <f t="shared" si="32"/>
        <v>3.3670033670033669E-3</v>
      </c>
      <c r="T218">
        <f t="shared" si="33"/>
        <v>3.0303030303030304E-2</v>
      </c>
      <c r="U218">
        <f t="shared" si="34"/>
        <v>6.7340067340067337E-3</v>
      </c>
      <c r="V218">
        <f t="shared" si="35"/>
        <v>0.54208754208754206</v>
      </c>
      <c r="W218" t="str">
        <f t="shared" si="36"/>
        <v>Bush</v>
      </c>
    </row>
    <row r="219" spans="1:23" x14ac:dyDescent="0.3">
      <c r="A219" s="1" t="s">
        <v>423</v>
      </c>
      <c r="B219" t="s">
        <v>412</v>
      </c>
      <c r="C219">
        <v>13</v>
      </c>
      <c r="D219" t="s">
        <v>44</v>
      </c>
      <c r="E219" t="s">
        <v>994</v>
      </c>
      <c r="F219">
        <v>46.95</v>
      </c>
      <c r="G219">
        <v>3124</v>
      </c>
      <c r="H219">
        <v>1467</v>
      </c>
      <c r="I219">
        <v>1180</v>
      </c>
      <c r="J219">
        <v>240</v>
      </c>
      <c r="K219">
        <v>3</v>
      </c>
      <c r="L219">
        <v>4</v>
      </c>
      <c r="M219">
        <v>9</v>
      </c>
      <c r="N219">
        <v>5</v>
      </c>
      <c r="O219">
        <f t="shared" si="28"/>
        <v>1441</v>
      </c>
      <c r="P219">
        <f t="shared" si="29"/>
        <v>0.81887578070784173</v>
      </c>
      <c r="Q219">
        <f t="shared" si="30"/>
        <v>0.16655100624566274</v>
      </c>
      <c r="R219">
        <f t="shared" si="31"/>
        <v>2.0818875780707841E-3</v>
      </c>
      <c r="S219">
        <f t="shared" si="32"/>
        <v>2.7758501040943788E-3</v>
      </c>
      <c r="T219">
        <f t="shared" si="33"/>
        <v>6.2456627342123523E-3</v>
      </c>
      <c r="U219">
        <f t="shared" si="34"/>
        <v>3.4698126301179735E-3</v>
      </c>
      <c r="V219">
        <f t="shared" si="35"/>
        <v>0.81887578070784173</v>
      </c>
      <c r="W219" t="str">
        <f t="shared" si="36"/>
        <v>Bush</v>
      </c>
    </row>
    <row r="220" spans="1:23" x14ac:dyDescent="0.3">
      <c r="A220" s="1" t="s">
        <v>424</v>
      </c>
      <c r="B220" t="s">
        <v>55</v>
      </c>
      <c r="C220">
        <v>13</v>
      </c>
      <c r="D220" t="s">
        <v>66</v>
      </c>
      <c r="E220">
        <v>0</v>
      </c>
      <c r="F220">
        <v>0</v>
      </c>
      <c r="G220">
        <v>0</v>
      </c>
      <c r="H220">
        <v>1268</v>
      </c>
      <c r="I220">
        <v>934</v>
      </c>
      <c r="J220">
        <v>298</v>
      </c>
      <c r="K220">
        <v>5</v>
      </c>
      <c r="L220">
        <v>1</v>
      </c>
      <c r="M220">
        <v>7</v>
      </c>
      <c r="N220">
        <v>5</v>
      </c>
      <c r="O220">
        <f t="shared" si="28"/>
        <v>1250</v>
      </c>
      <c r="P220">
        <f t="shared" si="29"/>
        <v>0.74719999999999998</v>
      </c>
      <c r="Q220">
        <f t="shared" si="30"/>
        <v>0.2384</v>
      </c>
      <c r="R220">
        <f t="shared" si="31"/>
        <v>4.0000000000000001E-3</v>
      </c>
      <c r="S220">
        <f t="shared" si="32"/>
        <v>8.0000000000000004E-4</v>
      </c>
      <c r="T220">
        <f t="shared" si="33"/>
        <v>5.5999999999999999E-3</v>
      </c>
      <c r="U220">
        <f t="shared" si="34"/>
        <v>4.0000000000000001E-3</v>
      </c>
      <c r="V220">
        <f t="shared" si="35"/>
        <v>0.74719999999999998</v>
      </c>
      <c r="W220" t="str">
        <f t="shared" si="36"/>
        <v>Bush</v>
      </c>
    </row>
    <row r="221" spans="1:23" x14ac:dyDescent="0.3">
      <c r="A221" s="1" t="s">
        <v>425</v>
      </c>
      <c r="B221" t="s">
        <v>56</v>
      </c>
      <c r="C221">
        <v>13</v>
      </c>
      <c r="D221" t="s">
        <v>67</v>
      </c>
      <c r="E221">
        <v>0</v>
      </c>
      <c r="F221">
        <v>0</v>
      </c>
      <c r="G221">
        <v>0</v>
      </c>
      <c r="H221">
        <v>581</v>
      </c>
      <c r="I221">
        <v>357</v>
      </c>
      <c r="J221">
        <v>186</v>
      </c>
      <c r="K221">
        <v>9</v>
      </c>
      <c r="L221">
        <v>5</v>
      </c>
      <c r="M221">
        <v>11</v>
      </c>
      <c r="N221">
        <v>1</v>
      </c>
      <c r="O221">
        <f t="shared" si="28"/>
        <v>569</v>
      </c>
      <c r="P221">
        <f t="shared" si="29"/>
        <v>0.62741652021089633</v>
      </c>
      <c r="Q221">
        <f t="shared" si="30"/>
        <v>0.32688927943760981</v>
      </c>
      <c r="R221">
        <f t="shared" si="31"/>
        <v>1.5817223198594025E-2</v>
      </c>
      <c r="S221">
        <f t="shared" si="32"/>
        <v>8.7873462214411256E-3</v>
      </c>
      <c r="T221">
        <f t="shared" si="33"/>
        <v>1.9332161687170474E-2</v>
      </c>
      <c r="U221">
        <f t="shared" si="34"/>
        <v>1.7574692442882249E-3</v>
      </c>
      <c r="V221">
        <f t="shared" si="35"/>
        <v>0.62741652021089633</v>
      </c>
      <c r="W221" t="str">
        <f t="shared" si="36"/>
        <v>Bush</v>
      </c>
    </row>
    <row r="222" spans="1:23" x14ac:dyDescent="0.3">
      <c r="A222" s="1" t="s">
        <v>426</v>
      </c>
      <c r="B222" t="s">
        <v>57</v>
      </c>
      <c r="C222">
        <v>13</v>
      </c>
      <c r="D222" t="s">
        <v>68</v>
      </c>
      <c r="E222">
        <v>0</v>
      </c>
      <c r="F222">
        <v>64.22</v>
      </c>
      <c r="G222">
        <v>12534</v>
      </c>
      <c r="H222">
        <v>8050</v>
      </c>
      <c r="I222">
        <v>4968</v>
      </c>
      <c r="J222">
        <v>2643</v>
      </c>
      <c r="K222">
        <v>63</v>
      </c>
      <c r="L222">
        <v>23</v>
      </c>
      <c r="M222">
        <v>139</v>
      </c>
      <c r="N222">
        <v>41</v>
      </c>
      <c r="O222">
        <f t="shared" si="28"/>
        <v>7877</v>
      </c>
      <c r="P222">
        <f t="shared" si="29"/>
        <v>0.63069696584994284</v>
      </c>
      <c r="Q222">
        <f t="shared" si="30"/>
        <v>0.33553383267741527</v>
      </c>
      <c r="R222">
        <f t="shared" si="31"/>
        <v>7.9979687698362324E-3</v>
      </c>
      <c r="S222">
        <f t="shared" si="32"/>
        <v>2.9198933604164022E-3</v>
      </c>
      <c r="T222">
        <f t="shared" si="33"/>
        <v>1.7646312047733908E-2</v>
      </c>
      <c r="U222">
        <f t="shared" si="34"/>
        <v>5.2050272946553254E-3</v>
      </c>
      <c r="V222">
        <f t="shared" si="35"/>
        <v>0.63069696584994284</v>
      </c>
      <c r="W222" t="str">
        <f t="shared" si="36"/>
        <v>Bush</v>
      </c>
    </row>
    <row r="223" spans="1:23" x14ac:dyDescent="0.3">
      <c r="A223" s="1" t="s">
        <v>437</v>
      </c>
      <c r="B223" t="s">
        <v>427</v>
      </c>
      <c r="C223">
        <v>14</v>
      </c>
      <c r="D223" t="s">
        <v>44</v>
      </c>
      <c r="E223" t="s">
        <v>994</v>
      </c>
      <c r="F223">
        <v>63.99</v>
      </c>
      <c r="G223">
        <v>1508</v>
      </c>
      <c r="H223">
        <v>965</v>
      </c>
      <c r="I223">
        <v>633</v>
      </c>
      <c r="J223">
        <v>306</v>
      </c>
      <c r="K223">
        <v>6</v>
      </c>
      <c r="L223">
        <v>0</v>
      </c>
      <c r="M223">
        <v>11</v>
      </c>
      <c r="N223">
        <v>5</v>
      </c>
      <c r="O223">
        <f t="shared" si="28"/>
        <v>961</v>
      </c>
      <c r="P223">
        <f t="shared" si="29"/>
        <v>0.65868886576482832</v>
      </c>
      <c r="Q223">
        <f t="shared" si="30"/>
        <v>0.31841831425598333</v>
      </c>
      <c r="R223">
        <f t="shared" si="31"/>
        <v>6.2434963579604576E-3</v>
      </c>
      <c r="S223">
        <f t="shared" si="32"/>
        <v>0</v>
      </c>
      <c r="T223">
        <f t="shared" si="33"/>
        <v>1.1446409989594173E-2</v>
      </c>
      <c r="U223">
        <f t="shared" si="34"/>
        <v>5.2029136316337149E-3</v>
      </c>
      <c r="V223">
        <f t="shared" si="35"/>
        <v>0.65868886576482832</v>
      </c>
      <c r="W223" t="str">
        <f t="shared" si="36"/>
        <v>Bush</v>
      </c>
    </row>
    <row r="224" spans="1:23" x14ac:dyDescent="0.3">
      <c r="A224" s="1" t="s">
        <v>438</v>
      </c>
      <c r="B224" t="s">
        <v>428</v>
      </c>
      <c r="C224">
        <v>14</v>
      </c>
      <c r="D224" t="s">
        <v>44</v>
      </c>
      <c r="E224" t="s">
        <v>994</v>
      </c>
      <c r="F224">
        <v>66.28</v>
      </c>
      <c r="G224">
        <v>961</v>
      </c>
      <c r="H224">
        <v>637</v>
      </c>
      <c r="I224">
        <v>414</v>
      </c>
      <c r="J224">
        <v>205</v>
      </c>
      <c r="K224">
        <v>1</v>
      </c>
      <c r="L224">
        <v>2</v>
      </c>
      <c r="M224">
        <v>9</v>
      </c>
      <c r="N224">
        <v>2</v>
      </c>
      <c r="O224">
        <f t="shared" si="28"/>
        <v>633</v>
      </c>
      <c r="P224">
        <f t="shared" si="29"/>
        <v>0.65402843601895733</v>
      </c>
      <c r="Q224">
        <f t="shared" si="30"/>
        <v>0.32385466034755134</v>
      </c>
      <c r="R224">
        <f t="shared" si="31"/>
        <v>1.5797788309636651E-3</v>
      </c>
      <c r="S224">
        <f t="shared" si="32"/>
        <v>3.1595576619273301E-3</v>
      </c>
      <c r="T224">
        <f t="shared" si="33"/>
        <v>1.4218009478672985E-2</v>
      </c>
      <c r="U224">
        <f t="shared" si="34"/>
        <v>3.1595576619273301E-3</v>
      </c>
      <c r="V224">
        <f t="shared" si="35"/>
        <v>0.65402843601895733</v>
      </c>
      <c r="W224" t="str">
        <f t="shared" si="36"/>
        <v>Bush</v>
      </c>
    </row>
    <row r="225" spans="1:23" x14ac:dyDescent="0.3">
      <c r="A225" s="1" t="s">
        <v>439</v>
      </c>
      <c r="B225" t="s">
        <v>429</v>
      </c>
      <c r="C225">
        <v>14</v>
      </c>
      <c r="D225" t="s">
        <v>44</v>
      </c>
      <c r="E225" t="s">
        <v>994</v>
      </c>
      <c r="F225">
        <v>59.38</v>
      </c>
      <c r="G225">
        <v>2110</v>
      </c>
      <c r="H225">
        <v>1253</v>
      </c>
      <c r="I225">
        <v>799</v>
      </c>
      <c r="J225">
        <v>422</v>
      </c>
      <c r="K225">
        <v>6</v>
      </c>
      <c r="L225">
        <v>1</v>
      </c>
      <c r="M225">
        <v>17</v>
      </c>
      <c r="N225">
        <v>1</v>
      </c>
      <c r="O225">
        <f t="shared" si="28"/>
        <v>1246</v>
      </c>
      <c r="P225">
        <f t="shared" si="29"/>
        <v>0.64125200642054569</v>
      </c>
      <c r="Q225">
        <f t="shared" si="30"/>
        <v>0.33868378812199035</v>
      </c>
      <c r="R225">
        <f t="shared" si="31"/>
        <v>4.815409309791332E-3</v>
      </c>
      <c r="S225">
        <f t="shared" si="32"/>
        <v>8.0256821829855537E-4</v>
      </c>
      <c r="T225">
        <f t="shared" si="33"/>
        <v>1.3643659711075442E-2</v>
      </c>
      <c r="U225">
        <f t="shared" si="34"/>
        <v>8.0256821829855537E-4</v>
      </c>
      <c r="V225">
        <f t="shared" si="35"/>
        <v>0.64125200642054569</v>
      </c>
      <c r="W225" t="str">
        <f t="shared" si="36"/>
        <v>Bush</v>
      </c>
    </row>
    <row r="226" spans="1:23" x14ac:dyDescent="0.3">
      <c r="A226" s="1" t="s">
        <v>440</v>
      </c>
      <c r="B226" t="s">
        <v>430</v>
      </c>
      <c r="C226">
        <v>14</v>
      </c>
      <c r="D226" t="s">
        <v>44</v>
      </c>
      <c r="E226" t="s">
        <v>994</v>
      </c>
      <c r="F226">
        <v>59.02</v>
      </c>
      <c r="G226">
        <v>1235</v>
      </c>
      <c r="H226">
        <v>729</v>
      </c>
      <c r="I226">
        <v>438</v>
      </c>
      <c r="J226">
        <v>254</v>
      </c>
      <c r="K226">
        <v>3</v>
      </c>
      <c r="L226">
        <v>1</v>
      </c>
      <c r="M226">
        <v>22</v>
      </c>
      <c r="N226">
        <v>1</v>
      </c>
      <c r="O226">
        <f t="shared" si="28"/>
        <v>719</v>
      </c>
      <c r="P226">
        <f t="shared" si="29"/>
        <v>0.60917941585535462</v>
      </c>
      <c r="Q226">
        <f t="shared" si="30"/>
        <v>0.35326842837273992</v>
      </c>
      <c r="R226">
        <f t="shared" si="31"/>
        <v>4.172461752433936E-3</v>
      </c>
      <c r="S226">
        <f t="shared" si="32"/>
        <v>1.3908205841446453E-3</v>
      </c>
      <c r="T226">
        <f t="shared" si="33"/>
        <v>3.0598052851182198E-2</v>
      </c>
      <c r="U226">
        <f t="shared" si="34"/>
        <v>1.3908205841446453E-3</v>
      </c>
      <c r="V226">
        <f t="shared" si="35"/>
        <v>0.60917941585535462</v>
      </c>
      <c r="W226" t="str">
        <f t="shared" si="36"/>
        <v>Bush</v>
      </c>
    </row>
    <row r="227" spans="1:23" x14ac:dyDescent="0.3">
      <c r="A227" s="1" t="s">
        <v>441</v>
      </c>
      <c r="B227" t="s">
        <v>431</v>
      </c>
      <c r="C227">
        <v>14</v>
      </c>
      <c r="D227" t="s">
        <v>44</v>
      </c>
      <c r="E227" t="s">
        <v>994</v>
      </c>
      <c r="F227">
        <v>65.2</v>
      </c>
      <c r="G227">
        <v>1075</v>
      </c>
      <c r="H227">
        <v>701</v>
      </c>
      <c r="I227">
        <v>445</v>
      </c>
      <c r="J227">
        <v>229</v>
      </c>
      <c r="K227">
        <v>3</v>
      </c>
      <c r="L227">
        <v>2</v>
      </c>
      <c r="M227">
        <v>8</v>
      </c>
      <c r="N227">
        <v>2</v>
      </c>
      <c r="O227">
        <f t="shared" si="28"/>
        <v>689</v>
      </c>
      <c r="P227">
        <f t="shared" si="29"/>
        <v>0.64586357039187225</v>
      </c>
      <c r="Q227">
        <f t="shared" si="30"/>
        <v>0.33236574746008707</v>
      </c>
      <c r="R227">
        <f t="shared" si="31"/>
        <v>4.3541364296081275E-3</v>
      </c>
      <c r="S227">
        <f t="shared" si="32"/>
        <v>2.9027576197387518E-3</v>
      </c>
      <c r="T227">
        <f t="shared" si="33"/>
        <v>1.1611030478955007E-2</v>
      </c>
      <c r="U227">
        <f t="shared" si="34"/>
        <v>2.9027576197387518E-3</v>
      </c>
      <c r="V227">
        <f t="shared" si="35"/>
        <v>0.64586357039187225</v>
      </c>
      <c r="W227" t="str">
        <f t="shared" si="36"/>
        <v>Bush</v>
      </c>
    </row>
    <row r="228" spans="1:23" x14ac:dyDescent="0.3">
      <c r="A228" s="1" t="s">
        <v>442</v>
      </c>
      <c r="B228" t="s">
        <v>432</v>
      </c>
      <c r="C228">
        <v>14</v>
      </c>
      <c r="D228" t="s">
        <v>44</v>
      </c>
      <c r="E228" t="s">
        <v>994</v>
      </c>
      <c r="F228">
        <v>61.3</v>
      </c>
      <c r="G228">
        <v>1411</v>
      </c>
      <c r="H228">
        <v>865</v>
      </c>
      <c r="I228">
        <v>566</v>
      </c>
      <c r="J228">
        <v>259</v>
      </c>
      <c r="K228">
        <v>2</v>
      </c>
      <c r="L228">
        <v>2</v>
      </c>
      <c r="M228">
        <v>16</v>
      </c>
      <c r="N228">
        <v>6</v>
      </c>
      <c r="O228">
        <f t="shared" si="28"/>
        <v>851</v>
      </c>
      <c r="P228">
        <f t="shared" si="29"/>
        <v>0.66509988249118679</v>
      </c>
      <c r="Q228">
        <f t="shared" si="30"/>
        <v>0.30434782608695654</v>
      </c>
      <c r="R228">
        <f t="shared" si="31"/>
        <v>2.3501762632197414E-3</v>
      </c>
      <c r="S228">
        <f t="shared" si="32"/>
        <v>2.3501762632197414E-3</v>
      </c>
      <c r="T228">
        <f t="shared" si="33"/>
        <v>1.8801410105757931E-2</v>
      </c>
      <c r="U228">
        <f t="shared" si="34"/>
        <v>7.0505287896592246E-3</v>
      </c>
      <c r="V228">
        <f t="shared" si="35"/>
        <v>0.66509988249118679</v>
      </c>
      <c r="W228" t="str">
        <f t="shared" si="36"/>
        <v>Bush</v>
      </c>
    </row>
    <row r="229" spans="1:23" x14ac:dyDescent="0.3">
      <c r="A229" s="1" t="s">
        <v>443</v>
      </c>
      <c r="B229" t="s">
        <v>433</v>
      </c>
      <c r="C229">
        <v>14</v>
      </c>
      <c r="D229" t="s">
        <v>44</v>
      </c>
      <c r="E229" t="s">
        <v>994</v>
      </c>
      <c r="F229">
        <v>57.75</v>
      </c>
      <c r="G229">
        <v>1302</v>
      </c>
      <c r="H229">
        <v>752</v>
      </c>
      <c r="I229">
        <v>441</v>
      </c>
      <c r="J229">
        <v>274</v>
      </c>
      <c r="K229">
        <v>4</v>
      </c>
      <c r="L229">
        <v>7</v>
      </c>
      <c r="M229">
        <v>12</v>
      </c>
      <c r="N229">
        <v>6</v>
      </c>
      <c r="O229">
        <f t="shared" si="28"/>
        <v>744</v>
      </c>
      <c r="P229">
        <f t="shared" si="29"/>
        <v>0.592741935483871</v>
      </c>
      <c r="Q229">
        <f t="shared" si="30"/>
        <v>0.36827956989247312</v>
      </c>
      <c r="R229">
        <f t="shared" si="31"/>
        <v>5.3763440860215058E-3</v>
      </c>
      <c r="S229">
        <f t="shared" si="32"/>
        <v>9.4086021505376347E-3</v>
      </c>
      <c r="T229">
        <f t="shared" si="33"/>
        <v>1.6129032258064516E-2</v>
      </c>
      <c r="U229">
        <f t="shared" si="34"/>
        <v>8.0645161290322578E-3</v>
      </c>
      <c r="V229">
        <f t="shared" si="35"/>
        <v>0.592741935483871</v>
      </c>
      <c r="W229" t="str">
        <f t="shared" si="36"/>
        <v>Bush</v>
      </c>
    </row>
    <row r="230" spans="1:23" x14ac:dyDescent="0.3">
      <c r="A230" s="1" t="s">
        <v>444</v>
      </c>
      <c r="B230" t="s">
        <v>434</v>
      </c>
      <c r="C230">
        <v>14</v>
      </c>
      <c r="D230" t="s">
        <v>44</v>
      </c>
      <c r="E230" t="s">
        <v>994</v>
      </c>
      <c r="F230">
        <v>54.75</v>
      </c>
      <c r="G230">
        <v>1061</v>
      </c>
      <c r="H230">
        <v>581</v>
      </c>
      <c r="I230">
        <v>342</v>
      </c>
      <c r="J230">
        <v>216</v>
      </c>
      <c r="K230">
        <v>3</v>
      </c>
      <c r="L230">
        <v>2</v>
      </c>
      <c r="M230">
        <v>8</v>
      </c>
      <c r="N230">
        <v>3</v>
      </c>
      <c r="O230">
        <f t="shared" si="28"/>
        <v>574</v>
      </c>
      <c r="P230">
        <f t="shared" si="29"/>
        <v>0.59581881533101044</v>
      </c>
      <c r="Q230">
        <f t="shared" si="30"/>
        <v>0.37630662020905925</v>
      </c>
      <c r="R230">
        <f t="shared" si="31"/>
        <v>5.2264808362369342E-3</v>
      </c>
      <c r="S230">
        <f t="shared" si="32"/>
        <v>3.4843205574912892E-3</v>
      </c>
      <c r="T230">
        <f t="shared" si="33"/>
        <v>1.3937282229965157E-2</v>
      </c>
      <c r="U230">
        <f t="shared" si="34"/>
        <v>5.2264808362369342E-3</v>
      </c>
      <c r="V230">
        <f t="shared" si="35"/>
        <v>0.59581881533101044</v>
      </c>
      <c r="W230" t="str">
        <f t="shared" si="36"/>
        <v>Bush</v>
      </c>
    </row>
    <row r="231" spans="1:23" x14ac:dyDescent="0.3">
      <c r="A231" s="1" t="s">
        <v>445</v>
      </c>
      <c r="B231" t="s">
        <v>435</v>
      </c>
      <c r="C231">
        <v>14</v>
      </c>
      <c r="D231" t="s">
        <v>44</v>
      </c>
      <c r="E231" t="s">
        <v>994</v>
      </c>
      <c r="F231">
        <v>58.55</v>
      </c>
      <c r="G231">
        <v>1525</v>
      </c>
      <c r="H231">
        <v>893</v>
      </c>
      <c r="I231">
        <v>507</v>
      </c>
      <c r="J231">
        <v>347</v>
      </c>
      <c r="K231">
        <v>6</v>
      </c>
      <c r="L231">
        <v>0</v>
      </c>
      <c r="M231">
        <v>20</v>
      </c>
      <c r="N231">
        <v>5</v>
      </c>
      <c r="O231">
        <f t="shared" si="28"/>
        <v>885</v>
      </c>
      <c r="P231">
        <f t="shared" si="29"/>
        <v>0.57288135593220335</v>
      </c>
      <c r="Q231">
        <f t="shared" si="30"/>
        <v>0.39209039548022601</v>
      </c>
      <c r="R231">
        <f t="shared" si="31"/>
        <v>6.7796610169491523E-3</v>
      </c>
      <c r="S231">
        <f t="shared" si="32"/>
        <v>0</v>
      </c>
      <c r="T231">
        <f t="shared" si="33"/>
        <v>2.2598870056497175E-2</v>
      </c>
      <c r="U231">
        <f t="shared" si="34"/>
        <v>5.6497175141242938E-3</v>
      </c>
      <c r="V231">
        <f t="shared" si="35"/>
        <v>0.57288135593220335</v>
      </c>
      <c r="W231" t="str">
        <f t="shared" si="36"/>
        <v>Bush</v>
      </c>
    </row>
    <row r="232" spans="1:23" x14ac:dyDescent="0.3">
      <c r="A232" s="1" t="s">
        <v>446</v>
      </c>
      <c r="B232" t="s">
        <v>436</v>
      </c>
      <c r="C232">
        <v>14</v>
      </c>
      <c r="D232" t="s">
        <v>44</v>
      </c>
      <c r="E232" t="s">
        <v>994</v>
      </c>
      <c r="F232">
        <v>58.18</v>
      </c>
      <c r="G232">
        <v>1466</v>
      </c>
      <c r="H232">
        <v>853</v>
      </c>
      <c r="I232">
        <v>464</v>
      </c>
      <c r="J232">
        <v>348</v>
      </c>
      <c r="K232">
        <v>4</v>
      </c>
      <c r="L232">
        <v>0</v>
      </c>
      <c r="M232">
        <v>27</v>
      </c>
      <c r="N232">
        <v>6</v>
      </c>
      <c r="O232">
        <f t="shared" si="28"/>
        <v>849</v>
      </c>
      <c r="P232">
        <f t="shared" si="29"/>
        <v>0.54652532391048292</v>
      </c>
      <c r="Q232">
        <f t="shared" si="30"/>
        <v>0.40989399293286222</v>
      </c>
      <c r="R232">
        <f t="shared" si="31"/>
        <v>4.7114252061248524E-3</v>
      </c>
      <c r="S232">
        <f t="shared" si="32"/>
        <v>0</v>
      </c>
      <c r="T232">
        <f t="shared" si="33"/>
        <v>3.1802120141342753E-2</v>
      </c>
      <c r="U232">
        <f t="shared" si="34"/>
        <v>7.0671378091872791E-3</v>
      </c>
      <c r="V232">
        <f t="shared" si="35"/>
        <v>0.54652532391048292</v>
      </c>
      <c r="W232" t="str">
        <f t="shared" si="36"/>
        <v>Bush</v>
      </c>
    </row>
    <row r="233" spans="1:23" x14ac:dyDescent="0.3">
      <c r="A233" s="1" t="s">
        <v>447</v>
      </c>
      <c r="B233" t="s">
        <v>55</v>
      </c>
      <c r="C233">
        <v>14</v>
      </c>
      <c r="D233" t="s">
        <v>66</v>
      </c>
      <c r="E233">
        <v>0</v>
      </c>
      <c r="F233">
        <v>0</v>
      </c>
      <c r="G233">
        <v>0</v>
      </c>
      <c r="H233">
        <v>1181</v>
      </c>
      <c r="I233">
        <v>793</v>
      </c>
      <c r="J233">
        <v>352</v>
      </c>
      <c r="K233">
        <v>1</v>
      </c>
      <c r="L233">
        <v>3</v>
      </c>
      <c r="M233">
        <v>15</v>
      </c>
      <c r="N233">
        <v>7</v>
      </c>
      <c r="O233">
        <f t="shared" si="28"/>
        <v>1171</v>
      </c>
      <c r="P233">
        <f t="shared" si="29"/>
        <v>0.67719897523484196</v>
      </c>
      <c r="Q233">
        <f t="shared" si="30"/>
        <v>0.30059777967549101</v>
      </c>
      <c r="R233">
        <f t="shared" si="31"/>
        <v>8.5397096498719043E-4</v>
      </c>
      <c r="S233">
        <f t="shared" si="32"/>
        <v>2.5619128949615714E-3</v>
      </c>
      <c r="T233">
        <f t="shared" si="33"/>
        <v>1.2809564474807857E-2</v>
      </c>
      <c r="U233">
        <f t="shared" si="34"/>
        <v>5.9777967549103327E-3</v>
      </c>
      <c r="V233">
        <f t="shared" si="35"/>
        <v>0.67719897523484196</v>
      </c>
      <c r="W233" t="str">
        <f t="shared" si="36"/>
        <v>Bush</v>
      </c>
    </row>
    <row r="234" spans="1:23" x14ac:dyDescent="0.3">
      <c r="A234" s="1" t="s">
        <v>448</v>
      </c>
      <c r="B234" t="s">
        <v>56</v>
      </c>
      <c r="C234">
        <v>14</v>
      </c>
      <c r="D234" t="s">
        <v>67</v>
      </c>
      <c r="E234">
        <v>0</v>
      </c>
      <c r="F234">
        <v>0</v>
      </c>
      <c r="G234">
        <v>0</v>
      </c>
      <c r="H234">
        <v>514</v>
      </c>
      <c r="I234">
        <v>322</v>
      </c>
      <c r="J234">
        <v>175</v>
      </c>
      <c r="K234">
        <v>1</v>
      </c>
      <c r="L234">
        <v>2</v>
      </c>
      <c r="M234">
        <v>2</v>
      </c>
      <c r="N234">
        <v>5</v>
      </c>
      <c r="O234">
        <f t="shared" si="28"/>
        <v>507</v>
      </c>
      <c r="P234">
        <f t="shared" si="29"/>
        <v>0.63510848126232744</v>
      </c>
      <c r="Q234">
        <f t="shared" si="30"/>
        <v>0.34516765285996054</v>
      </c>
      <c r="R234">
        <f t="shared" si="31"/>
        <v>1.9723865877712033E-3</v>
      </c>
      <c r="S234">
        <f t="shared" si="32"/>
        <v>3.9447731755424065E-3</v>
      </c>
      <c r="T234">
        <f t="shared" si="33"/>
        <v>3.9447731755424065E-3</v>
      </c>
      <c r="U234">
        <f t="shared" si="34"/>
        <v>9.8619329388560158E-3</v>
      </c>
      <c r="V234">
        <f t="shared" si="35"/>
        <v>0.63510848126232744</v>
      </c>
      <c r="W234" t="str">
        <f t="shared" si="36"/>
        <v>Bush</v>
      </c>
    </row>
    <row r="235" spans="1:23" x14ac:dyDescent="0.3">
      <c r="A235" s="1" t="s">
        <v>449</v>
      </c>
      <c r="B235" t="s">
        <v>57</v>
      </c>
      <c r="C235">
        <v>14</v>
      </c>
      <c r="D235" t="s">
        <v>68</v>
      </c>
      <c r="E235">
        <v>0</v>
      </c>
      <c r="F235">
        <v>72.680000000000007</v>
      </c>
      <c r="G235">
        <v>13654</v>
      </c>
      <c r="H235">
        <v>9924</v>
      </c>
      <c r="I235">
        <v>6164</v>
      </c>
      <c r="J235">
        <v>3387</v>
      </c>
      <c r="K235">
        <v>40</v>
      </c>
      <c r="L235">
        <v>22</v>
      </c>
      <c r="M235">
        <v>167</v>
      </c>
      <c r="N235">
        <v>49</v>
      </c>
      <c r="O235">
        <f t="shared" si="28"/>
        <v>9829</v>
      </c>
      <c r="P235">
        <f t="shared" si="29"/>
        <v>0.62712381727540956</v>
      </c>
      <c r="Q235">
        <f t="shared" si="30"/>
        <v>0.34459253230237052</v>
      </c>
      <c r="R235">
        <f t="shared" si="31"/>
        <v>4.0695899888086272E-3</v>
      </c>
      <c r="S235">
        <f t="shared" si="32"/>
        <v>2.2382744938447452E-3</v>
      </c>
      <c r="T235">
        <f t="shared" si="33"/>
        <v>1.699053820327602E-2</v>
      </c>
      <c r="U235">
        <f t="shared" si="34"/>
        <v>4.9852477362905684E-3</v>
      </c>
      <c r="V235">
        <f t="shared" si="35"/>
        <v>0.62712381727540956</v>
      </c>
      <c r="W235" t="str">
        <f t="shared" si="36"/>
        <v>Bush</v>
      </c>
    </row>
    <row r="236" spans="1:23" x14ac:dyDescent="0.3">
      <c r="A236" s="1" t="s">
        <v>461</v>
      </c>
      <c r="B236" t="s">
        <v>450</v>
      </c>
      <c r="C236">
        <v>15</v>
      </c>
      <c r="D236" t="s">
        <v>44</v>
      </c>
      <c r="E236" t="s">
        <v>994</v>
      </c>
      <c r="F236">
        <v>67.19</v>
      </c>
      <c r="G236">
        <v>1195</v>
      </c>
      <c r="H236">
        <v>803</v>
      </c>
      <c r="I236">
        <v>534</v>
      </c>
      <c r="J236">
        <v>240</v>
      </c>
      <c r="K236">
        <v>4</v>
      </c>
      <c r="L236">
        <v>0</v>
      </c>
      <c r="M236">
        <v>18</v>
      </c>
      <c r="N236">
        <v>4</v>
      </c>
      <c r="O236">
        <f t="shared" si="28"/>
        <v>800</v>
      </c>
      <c r="P236">
        <f t="shared" si="29"/>
        <v>0.66749999999999998</v>
      </c>
      <c r="Q236">
        <f t="shared" si="30"/>
        <v>0.3</v>
      </c>
      <c r="R236">
        <f t="shared" si="31"/>
        <v>5.0000000000000001E-3</v>
      </c>
      <c r="S236">
        <f t="shared" si="32"/>
        <v>0</v>
      </c>
      <c r="T236">
        <f t="shared" si="33"/>
        <v>2.2499999999999999E-2</v>
      </c>
      <c r="U236">
        <f t="shared" si="34"/>
        <v>5.0000000000000001E-3</v>
      </c>
      <c r="V236">
        <f t="shared" si="35"/>
        <v>0.66749999999999998</v>
      </c>
      <c r="W236" t="str">
        <f t="shared" si="36"/>
        <v>Bush</v>
      </c>
    </row>
    <row r="237" spans="1:23" x14ac:dyDescent="0.3">
      <c r="A237" s="1" t="s">
        <v>462</v>
      </c>
      <c r="B237" t="s">
        <v>451</v>
      </c>
      <c r="C237">
        <v>15</v>
      </c>
      <c r="D237" t="s">
        <v>44</v>
      </c>
      <c r="E237" t="s">
        <v>994</v>
      </c>
      <c r="F237">
        <v>45.92</v>
      </c>
      <c r="G237">
        <v>2624</v>
      </c>
      <c r="H237">
        <v>1205</v>
      </c>
      <c r="I237">
        <v>879</v>
      </c>
      <c r="J237">
        <v>288</v>
      </c>
      <c r="K237">
        <v>2</v>
      </c>
      <c r="L237">
        <v>4</v>
      </c>
      <c r="M237">
        <v>7</v>
      </c>
      <c r="N237">
        <v>4</v>
      </c>
      <c r="O237">
        <f t="shared" si="28"/>
        <v>1184</v>
      </c>
      <c r="P237">
        <f t="shared" si="29"/>
        <v>0.74239864864864868</v>
      </c>
      <c r="Q237">
        <f t="shared" si="30"/>
        <v>0.24324324324324326</v>
      </c>
      <c r="R237">
        <f t="shared" si="31"/>
        <v>1.6891891891891893E-3</v>
      </c>
      <c r="S237">
        <f t="shared" si="32"/>
        <v>3.3783783783783786E-3</v>
      </c>
      <c r="T237">
        <f t="shared" si="33"/>
        <v>5.9121621621621625E-3</v>
      </c>
      <c r="U237">
        <f t="shared" si="34"/>
        <v>3.3783783783783786E-3</v>
      </c>
      <c r="V237">
        <f t="shared" si="35"/>
        <v>0.74239864864864868</v>
      </c>
      <c r="W237" t="str">
        <f t="shared" si="36"/>
        <v>Bush</v>
      </c>
    </row>
    <row r="238" spans="1:23" x14ac:dyDescent="0.3">
      <c r="A238" s="1" t="s">
        <v>463</v>
      </c>
      <c r="B238" t="s">
        <v>452</v>
      </c>
      <c r="C238">
        <v>15</v>
      </c>
      <c r="D238" t="s">
        <v>44</v>
      </c>
      <c r="E238" t="s">
        <v>994</v>
      </c>
      <c r="F238">
        <v>61.68</v>
      </c>
      <c r="G238">
        <v>2075</v>
      </c>
      <c r="H238">
        <v>1280</v>
      </c>
      <c r="I238">
        <v>845</v>
      </c>
      <c r="J238">
        <v>388</v>
      </c>
      <c r="K238">
        <v>8</v>
      </c>
      <c r="L238">
        <v>6</v>
      </c>
      <c r="M238">
        <v>17</v>
      </c>
      <c r="N238">
        <v>5</v>
      </c>
      <c r="O238">
        <f t="shared" si="28"/>
        <v>1269</v>
      </c>
      <c r="P238">
        <f t="shared" si="29"/>
        <v>0.66587864460204882</v>
      </c>
      <c r="Q238">
        <f t="shared" si="30"/>
        <v>0.30575256107171001</v>
      </c>
      <c r="R238">
        <f t="shared" si="31"/>
        <v>6.3041765169424748E-3</v>
      </c>
      <c r="S238">
        <f t="shared" si="32"/>
        <v>4.7281323877068557E-3</v>
      </c>
      <c r="T238">
        <f t="shared" si="33"/>
        <v>1.3396375098502758E-2</v>
      </c>
      <c r="U238">
        <f t="shared" si="34"/>
        <v>3.9401103230890461E-3</v>
      </c>
      <c r="V238">
        <f t="shared" si="35"/>
        <v>0.66587864460204882</v>
      </c>
      <c r="W238" t="str">
        <f t="shared" si="36"/>
        <v>Bush</v>
      </c>
    </row>
    <row r="239" spans="1:23" x14ac:dyDescent="0.3">
      <c r="A239" s="1" t="s">
        <v>464</v>
      </c>
      <c r="B239" t="s">
        <v>453</v>
      </c>
      <c r="C239">
        <v>15</v>
      </c>
      <c r="D239" t="s">
        <v>44</v>
      </c>
      <c r="E239" t="s">
        <v>994</v>
      </c>
      <c r="F239">
        <v>61.59</v>
      </c>
      <c r="G239">
        <v>2328</v>
      </c>
      <c r="H239">
        <v>1434</v>
      </c>
      <c r="I239">
        <v>1020</v>
      </c>
      <c r="J239">
        <v>382</v>
      </c>
      <c r="K239">
        <v>3</v>
      </c>
      <c r="L239">
        <v>0</v>
      </c>
      <c r="M239">
        <v>10</v>
      </c>
      <c r="N239">
        <v>6</v>
      </c>
      <c r="O239">
        <f t="shared" si="28"/>
        <v>1421</v>
      </c>
      <c r="P239">
        <f t="shared" si="29"/>
        <v>0.7178043631245602</v>
      </c>
      <c r="Q239">
        <f t="shared" si="30"/>
        <v>0.26882477128782545</v>
      </c>
      <c r="R239">
        <f t="shared" si="31"/>
        <v>2.11118930330753E-3</v>
      </c>
      <c r="S239">
        <f t="shared" si="32"/>
        <v>0</v>
      </c>
      <c r="T239">
        <f t="shared" si="33"/>
        <v>7.0372976776917661E-3</v>
      </c>
      <c r="U239">
        <f t="shared" si="34"/>
        <v>4.22237860661506E-3</v>
      </c>
      <c r="V239">
        <f t="shared" si="35"/>
        <v>0.7178043631245602</v>
      </c>
      <c r="W239" t="str">
        <f t="shared" si="36"/>
        <v>Bush</v>
      </c>
    </row>
    <row r="240" spans="1:23" x14ac:dyDescent="0.3">
      <c r="A240" s="1" t="s">
        <v>465</v>
      </c>
      <c r="B240" t="s">
        <v>454</v>
      </c>
      <c r="C240">
        <v>15</v>
      </c>
      <c r="D240" t="s">
        <v>44</v>
      </c>
      <c r="E240" t="s">
        <v>994</v>
      </c>
      <c r="F240">
        <v>61.29</v>
      </c>
      <c r="G240">
        <v>1354</v>
      </c>
      <c r="H240">
        <v>830</v>
      </c>
      <c r="I240">
        <v>570</v>
      </c>
      <c r="J240">
        <v>235</v>
      </c>
      <c r="K240">
        <v>4</v>
      </c>
      <c r="L240">
        <v>1</v>
      </c>
      <c r="M240">
        <v>11</v>
      </c>
      <c r="N240">
        <v>6</v>
      </c>
      <c r="O240">
        <f t="shared" si="28"/>
        <v>827</v>
      </c>
      <c r="P240">
        <f t="shared" si="29"/>
        <v>0.68923821039903266</v>
      </c>
      <c r="Q240">
        <f t="shared" si="30"/>
        <v>0.2841596130592503</v>
      </c>
      <c r="R240">
        <f t="shared" si="31"/>
        <v>4.8367593712212815E-3</v>
      </c>
      <c r="S240">
        <f t="shared" si="32"/>
        <v>1.2091898428053204E-3</v>
      </c>
      <c r="T240">
        <f t="shared" si="33"/>
        <v>1.3301088270858524E-2</v>
      </c>
      <c r="U240">
        <f t="shared" si="34"/>
        <v>7.2551390568319227E-3</v>
      </c>
      <c r="V240">
        <f t="shared" si="35"/>
        <v>0.68923821039903266</v>
      </c>
      <c r="W240" t="str">
        <f t="shared" si="36"/>
        <v>Bush</v>
      </c>
    </row>
    <row r="241" spans="1:23" x14ac:dyDescent="0.3">
      <c r="A241" s="1" t="s">
        <v>466</v>
      </c>
      <c r="B241" t="s">
        <v>455</v>
      </c>
      <c r="C241">
        <v>15</v>
      </c>
      <c r="D241" t="s">
        <v>44</v>
      </c>
      <c r="E241" t="s">
        <v>994</v>
      </c>
      <c r="F241">
        <v>59.35</v>
      </c>
      <c r="G241">
        <v>1902</v>
      </c>
      <c r="H241">
        <v>1129</v>
      </c>
      <c r="I241">
        <v>775</v>
      </c>
      <c r="J241">
        <v>313</v>
      </c>
      <c r="K241">
        <v>9</v>
      </c>
      <c r="L241">
        <v>5</v>
      </c>
      <c r="M241">
        <v>12</v>
      </c>
      <c r="N241">
        <v>6</v>
      </c>
      <c r="O241">
        <f t="shared" si="28"/>
        <v>1120</v>
      </c>
      <c r="P241">
        <f t="shared" si="29"/>
        <v>0.6919642857142857</v>
      </c>
      <c r="Q241">
        <f t="shared" si="30"/>
        <v>0.27946428571428572</v>
      </c>
      <c r="R241">
        <f t="shared" si="31"/>
        <v>8.0357142857142849E-3</v>
      </c>
      <c r="S241">
        <f t="shared" si="32"/>
        <v>4.464285714285714E-3</v>
      </c>
      <c r="T241">
        <f t="shared" si="33"/>
        <v>1.0714285714285714E-2</v>
      </c>
      <c r="U241">
        <f t="shared" si="34"/>
        <v>5.3571428571428572E-3</v>
      </c>
      <c r="V241">
        <f t="shared" si="35"/>
        <v>0.6919642857142857</v>
      </c>
      <c r="W241" t="str">
        <f t="shared" si="36"/>
        <v>Bush</v>
      </c>
    </row>
    <row r="242" spans="1:23" x14ac:dyDescent="0.3">
      <c r="A242" s="1" t="s">
        <v>467</v>
      </c>
      <c r="B242" t="s">
        <v>456</v>
      </c>
      <c r="C242">
        <v>15</v>
      </c>
      <c r="D242" t="s">
        <v>44</v>
      </c>
      <c r="E242" t="s">
        <v>994</v>
      </c>
      <c r="F242">
        <v>61.33</v>
      </c>
      <c r="G242">
        <v>1112</v>
      </c>
      <c r="H242">
        <v>682</v>
      </c>
      <c r="I242">
        <v>421</v>
      </c>
      <c r="J242">
        <v>210</v>
      </c>
      <c r="K242">
        <v>2</v>
      </c>
      <c r="L242">
        <v>2</v>
      </c>
      <c r="M242">
        <v>33</v>
      </c>
      <c r="N242">
        <v>3</v>
      </c>
      <c r="O242">
        <f t="shared" si="28"/>
        <v>671</v>
      </c>
      <c r="P242">
        <f t="shared" si="29"/>
        <v>0.6274217585692996</v>
      </c>
      <c r="Q242">
        <f t="shared" si="30"/>
        <v>0.31296572280178836</v>
      </c>
      <c r="R242">
        <f t="shared" si="31"/>
        <v>2.9806259314456036E-3</v>
      </c>
      <c r="S242">
        <f t="shared" si="32"/>
        <v>2.9806259314456036E-3</v>
      </c>
      <c r="T242">
        <f t="shared" si="33"/>
        <v>4.9180327868852458E-2</v>
      </c>
      <c r="U242">
        <f t="shared" si="34"/>
        <v>4.4709388971684054E-3</v>
      </c>
      <c r="V242">
        <f t="shared" si="35"/>
        <v>0.6274217585692996</v>
      </c>
      <c r="W242" t="str">
        <f t="shared" si="36"/>
        <v>Bush</v>
      </c>
    </row>
    <row r="243" spans="1:23" x14ac:dyDescent="0.3">
      <c r="A243" s="1" t="s">
        <v>468</v>
      </c>
      <c r="B243" t="s">
        <v>457</v>
      </c>
      <c r="C243">
        <v>15</v>
      </c>
      <c r="D243" t="s">
        <v>44</v>
      </c>
      <c r="E243" t="s">
        <v>994</v>
      </c>
      <c r="F243">
        <v>62.6</v>
      </c>
      <c r="G243">
        <v>1166</v>
      </c>
      <c r="H243">
        <v>730</v>
      </c>
      <c r="I243">
        <v>451</v>
      </c>
      <c r="J243">
        <v>219</v>
      </c>
      <c r="K243">
        <v>1</v>
      </c>
      <c r="L243">
        <v>7</v>
      </c>
      <c r="M243">
        <v>35</v>
      </c>
      <c r="N243">
        <v>8</v>
      </c>
      <c r="O243">
        <f t="shared" si="28"/>
        <v>721</v>
      </c>
      <c r="P243">
        <f t="shared" si="29"/>
        <v>0.62552011095700422</v>
      </c>
      <c r="Q243">
        <f t="shared" si="30"/>
        <v>0.30374479889042993</v>
      </c>
      <c r="R243">
        <f t="shared" si="31"/>
        <v>1.3869625520110957E-3</v>
      </c>
      <c r="S243">
        <f t="shared" si="32"/>
        <v>9.7087378640776691E-3</v>
      </c>
      <c r="T243">
        <f t="shared" si="33"/>
        <v>4.8543689320388349E-2</v>
      </c>
      <c r="U243">
        <f t="shared" si="34"/>
        <v>1.1095700416088766E-2</v>
      </c>
      <c r="V243">
        <f t="shared" si="35"/>
        <v>0.62552011095700422</v>
      </c>
      <c r="W243" t="str">
        <f t="shared" si="36"/>
        <v>Bush</v>
      </c>
    </row>
    <row r="244" spans="1:23" x14ac:dyDescent="0.3">
      <c r="A244" s="1" t="s">
        <v>469</v>
      </c>
      <c r="B244" t="s">
        <v>458</v>
      </c>
      <c r="C244">
        <v>15</v>
      </c>
      <c r="D244" t="s">
        <v>44</v>
      </c>
      <c r="E244" t="s">
        <v>994</v>
      </c>
      <c r="F244">
        <v>63.33</v>
      </c>
      <c r="G244">
        <v>2010</v>
      </c>
      <c r="H244">
        <v>1273</v>
      </c>
      <c r="I244">
        <v>818</v>
      </c>
      <c r="J244">
        <v>379</v>
      </c>
      <c r="K244">
        <v>5</v>
      </c>
      <c r="L244">
        <v>8</v>
      </c>
      <c r="M244">
        <v>45</v>
      </c>
      <c r="N244">
        <v>11</v>
      </c>
      <c r="O244">
        <f t="shared" si="28"/>
        <v>1266</v>
      </c>
      <c r="P244">
        <f t="shared" si="29"/>
        <v>0.64612954186413907</v>
      </c>
      <c r="Q244">
        <f t="shared" si="30"/>
        <v>0.29936808846761453</v>
      </c>
      <c r="R244">
        <f t="shared" si="31"/>
        <v>3.9494470774091624E-3</v>
      </c>
      <c r="S244">
        <f t="shared" si="32"/>
        <v>6.3191153238546603E-3</v>
      </c>
      <c r="T244">
        <f t="shared" si="33"/>
        <v>3.5545023696682464E-2</v>
      </c>
      <c r="U244">
        <f t="shared" si="34"/>
        <v>8.6887835703001581E-3</v>
      </c>
      <c r="V244">
        <f t="shared" si="35"/>
        <v>0.64612954186413907</v>
      </c>
      <c r="W244" t="str">
        <f t="shared" si="36"/>
        <v>Bush</v>
      </c>
    </row>
    <row r="245" spans="1:23" x14ac:dyDescent="0.3">
      <c r="A245" s="1" t="s">
        <v>470</v>
      </c>
      <c r="B245" t="s">
        <v>459</v>
      </c>
      <c r="C245">
        <v>15</v>
      </c>
      <c r="D245" t="s">
        <v>44</v>
      </c>
      <c r="E245" t="s">
        <v>994</v>
      </c>
      <c r="F245">
        <v>55.77</v>
      </c>
      <c r="G245">
        <v>909</v>
      </c>
      <c r="H245">
        <v>507</v>
      </c>
      <c r="I245">
        <v>313</v>
      </c>
      <c r="J245">
        <v>165</v>
      </c>
      <c r="K245">
        <v>0</v>
      </c>
      <c r="L245">
        <v>1</v>
      </c>
      <c r="M245">
        <v>14</v>
      </c>
      <c r="N245">
        <v>1</v>
      </c>
      <c r="O245">
        <f t="shared" si="28"/>
        <v>494</v>
      </c>
      <c r="P245">
        <f t="shared" si="29"/>
        <v>0.6336032388663968</v>
      </c>
      <c r="Q245">
        <f t="shared" si="30"/>
        <v>0.33400809716599189</v>
      </c>
      <c r="R245">
        <f t="shared" si="31"/>
        <v>0</v>
      </c>
      <c r="S245">
        <f t="shared" si="32"/>
        <v>2.0242914979757085E-3</v>
      </c>
      <c r="T245">
        <f t="shared" si="33"/>
        <v>2.8340080971659919E-2</v>
      </c>
      <c r="U245">
        <f t="shared" si="34"/>
        <v>2.0242914979757085E-3</v>
      </c>
      <c r="V245">
        <f t="shared" si="35"/>
        <v>0.6336032388663968</v>
      </c>
      <c r="W245" t="str">
        <f t="shared" si="36"/>
        <v>Bush</v>
      </c>
    </row>
    <row r="246" spans="1:23" x14ac:dyDescent="0.3">
      <c r="A246" s="1" t="s">
        <v>471</v>
      </c>
      <c r="B246" t="s">
        <v>460</v>
      </c>
      <c r="C246">
        <v>15</v>
      </c>
      <c r="D246" t="s">
        <v>44</v>
      </c>
      <c r="E246" t="s">
        <v>994</v>
      </c>
      <c r="F246">
        <v>46.77</v>
      </c>
      <c r="G246">
        <v>1674</v>
      </c>
      <c r="H246">
        <v>783</v>
      </c>
      <c r="I246">
        <v>476</v>
      </c>
      <c r="J246">
        <v>266</v>
      </c>
      <c r="K246">
        <v>3</v>
      </c>
      <c r="L246">
        <v>4</v>
      </c>
      <c r="M246">
        <v>14</v>
      </c>
      <c r="N246">
        <v>4</v>
      </c>
      <c r="O246">
        <f t="shared" si="28"/>
        <v>767</v>
      </c>
      <c r="P246">
        <f t="shared" si="29"/>
        <v>0.62059973924380707</v>
      </c>
      <c r="Q246">
        <f t="shared" si="30"/>
        <v>0.34680573663624509</v>
      </c>
      <c r="R246">
        <f t="shared" si="31"/>
        <v>3.9113428943937422E-3</v>
      </c>
      <c r="S246">
        <f t="shared" si="32"/>
        <v>5.2151238591916557E-3</v>
      </c>
      <c r="T246">
        <f t="shared" si="33"/>
        <v>1.8252933507170794E-2</v>
      </c>
      <c r="U246">
        <f t="shared" si="34"/>
        <v>5.2151238591916557E-3</v>
      </c>
      <c r="V246">
        <f t="shared" si="35"/>
        <v>0.62059973924380707</v>
      </c>
      <c r="W246" t="str">
        <f t="shared" si="36"/>
        <v>Bush</v>
      </c>
    </row>
    <row r="247" spans="1:23" x14ac:dyDescent="0.3">
      <c r="A247" s="1" t="s">
        <v>472</v>
      </c>
      <c r="B247" t="s">
        <v>55</v>
      </c>
      <c r="C247">
        <v>15</v>
      </c>
      <c r="D247" t="s">
        <v>66</v>
      </c>
      <c r="E247">
        <v>0</v>
      </c>
      <c r="F247">
        <v>0</v>
      </c>
      <c r="G247">
        <v>0</v>
      </c>
      <c r="H247">
        <v>1706</v>
      </c>
      <c r="I247">
        <v>1267</v>
      </c>
      <c r="J247">
        <v>383</v>
      </c>
      <c r="K247">
        <v>3</v>
      </c>
      <c r="L247">
        <v>6</v>
      </c>
      <c r="M247">
        <v>25</v>
      </c>
      <c r="N247">
        <v>7</v>
      </c>
      <c r="O247">
        <f t="shared" si="28"/>
        <v>1691</v>
      </c>
      <c r="P247">
        <f t="shared" si="29"/>
        <v>0.74926079243051447</v>
      </c>
      <c r="Q247">
        <f t="shared" si="30"/>
        <v>0.22649319929036074</v>
      </c>
      <c r="R247">
        <f t="shared" si="31"/>
        <v>1.7740981667652277E-3</v>
      </c>
      <c r="S247">
        <f t="shared" si="32"/>
        <v>3.5481963335304554E-3</v>
      </c>
      <c r="T247">
        <f t="shared" si="33"/>
        <v>1.478415138971023E-2</v>
      </c>
      <c r="U247">
        <f t="shared" si="34"/>
        <v>4.139562389118865E-3</v>
      </c>
      <c r="V247">
        <f t="shared" si="35"/>
        <v>0.74926079243051447</v>
      </c>
      <c r="W247" t="str">
        <f t="shared" si="36"/>
        <v>Bush</v>
      </c>
    </row>
    <row r="248" spans="1:23" x14ac:dyDescent="0.3">
      <c r="A248" s="1" t="s">
        <v>473</v>
      </c>
      <c r="B248" t="s">
        <v>56</v>
      </c>
      <c r="C248">
        <v>15</v>
      </c>
      <c r="D248" t="s">
        <v>67</v>
      </c>
      <c r="E248">
        <v>0</v>
      </c>
      <c r="F248">
        <v>0</v>
      </c>
      <c r="G248">
        <v>0</v>
      </c>
      <c r="H248">
        <v>860</v>
      </c>
      <c r="I248">
        <v>580</v>
      </c>
      <c r="J248">
        <v>258</v>
      </c>
      <c r="K248">
        <v>2</v>
      </c>
      <c r="L248">
        <v>3</v>
      </c>
      <c r="M248">
        <v>8</v>
      </c>
      <c r="N248">
        <v>3</v>
      </c>
      <c r="O248">
        <f t="shared" si="28"/>
        <v>854</v>
      </c>
      <c r="P248">
        <f t="shared" si="29"/>
        <v>0.67915690866510536</v>
      </c>
      <c r="Q248">
        <f t="shared" si="30"/>
        <v>0.30210772833723654</v>
      </c>
      <c r="R248">
        <f t="shared" si="31"/>
        <v>2.34192037470726E-3</v>
      </c>
      <c r="S248">
        <f t="shared" si="32"/>
        <v>3.5128805620608899E-3</v>
      </c>
      <c r="T248">
        <f t="shared" si="33"/>
        <v>9.3676814988290398E-3</v>
      </c>
      <c r="U248">
        <f t="shared" si="34"/>
        <v>3.5128805620608899E-3</v>
      </c>
      <c r="V248">
        <f t="shared" si="35"/>
        <v>0.67915690866510536</v>
      </c>
      <c r="W248" t="str">
        <f t="shared" si="36"/>
        <v>Bush</v>
      </c>
    </row>
    <row r="249" spans="1:23" x14ac:dyDescent="0.3">
      <c r="A249" s="1" t="s">
        <v>474</v>
      </c>
      <c r="B249" t="s">
        <v>57</v>
      </c>
      <c r="C249">
        <v>15</v>
      </c>
      <c r="D249" t="s">
        <v>68</v>
      </c>
      <c r="E249">
        <v>0</v>
      </c>
      <c r="F249">
        <v>72.05</v>
      </c>
      <c r="G249">
        <v>18349</v>
      </c>
      <c r="H249">
        <v>13222</v>
      </c>
      <c r="I249">
        <v>8949</v>
      </c>
      <c r="J249">
        <v>3726</v>
      </c>
      <c r="K249">
        <v>46</v>
      </c>
      <c r="L249">
        <v>47</v>
      </c>
      <c r="M249">
        <v>249</v>
      </c>
      <c r="N249">
        <v>68</v>
      </c>
      <c r="O249">
        <f t="shared" si="28"/>
        <v>13085</v>
      </c>
      <c r="P249">
        <f t="shared" si="29"/>
        <v>0.68391287734046613</v>
      </c>
      <c r="Q249">
        <f t="shared" si="30"/>
        <v>0.28475353458158198</v>
      </c>
      <c r="R249">
        <f t="shared" si="31"/>
        <v>3.5154757355750858E-3</v>
      </c>
      <c r="S249">
        <f t="shared" si="32"/>
        <v>3.5918991211310661E-3</v>
      </c>
      <c r="T249">
        <f t="shared" si="33"/>
        <v>1.9029423003439051E-2</v>
      </c>
      <c r="U249">
        <f t="shared" si="34"/>
        <v>5.1967902178066492E-3</v>
      </c>
      <c r="V249">
        <f t="shared" si="35"/>
        <v>0.68391287734046613</v>
      </c>
      <c r="W249" t="str">
        <f t="shared" si="36"/>
        <v>Bush</v>
      </c>
    </row>
    <row r="250" spans="1:23" x14ac:dyDescent="0.3">
      <c r="A250" s="1" t="s">
        <v>503</v>
      </c>
      <c r="B250" t="s">
        <v>475</v>
      </c>
      <c r="C250">
        <v>16</v>
      </c>
      <c r="D250" t="s">
        <v>44</v>
      </c>
      <c r="E250" t="s">
        <v>995</v>
      </c>
      <c r="F250">
        <v>51.31</v>
      </c>
      <c r="G250">
        <v>1023</v>
      </c>
      <c r="H250">
        <v>525</v>
      </c>
      <c r="I250">
        <v>334</v>
      </c>
      <c r="J250">
        <v>149</v>
      </c>
      <c r="K250">
        <v>1</v>
      </c>
      <c r="L250">
        <v>1</v>
      </c>
      <c r="M250">
        <v>33</v>
      </c>
      <c r="N250">
        <v>2</v>
      </c>
      <c r="O250">
        <f t="shared" si="28"/>
        <v>520</v>
      </c>
      <c r="P250">
        <f t="shared" si="29"/>
        <v>0.64230769230769236</v>
      </c>
      <c r="Q250">
        <f t="shared" si="30"/>
        <v>0.28653846153846152</v>
      </c>
      <c r="R250">
        <f t="shared" si="31"/>
        <v>1.9230769230769232E-3</v>
      </c>
      <c r="S250">
        <f t="shared" si="32"/>
        <v>1.9230769230769232E-3</v>
      </c>
      <c r="T250">
        <f t="shared" si="33"/>
        <v>6.3461538461538458E-2</v>
      </c>
      <c r="U250">
        <f t="shared" si="34"/>
        <v>3.8461538461538464E-3</v>
      </c>
      <c r="V250">
        <f t="shared" si="35"/>
        <v>0.64230769230769236</v>
      </c>
      <c r="W250" t="str">
        <f t="shared" si="36"/>
        <v>Bush</v>
      </c>
    </row>
    <row r="251" spans="1:23" x14ac:dyDescent="0.3">
      <c r="A251" s="1" t="s">
        <v>504</v>
      </c>
      <c r="B251" t="s">
        <v>476</v>
      </c>
      <c r="C251">
        <v>16</v>
      </c>
      <c r="D251" t="s">
        <v>44</v>
      </c>
      <c r="E251" t="s">
        <v>995</v>
      </c>
      <c r="F251">
        <v>56.17</v>
      </c>
      <c r="G251">
        <v>1716</v>
      </c>
      <c r="H251">
        <v>964</v>
      </c>
      <c r="I251">
        <v>637</v>
      </c>
      <c r="J251">
        <v>272</v>
      </c>
      <c r="K251">
        <v>1</v>
      </c>
      <c r="L251">
        <v>4</v>
      </c>
      <c r="M251">
        <v>29</v>
      </c>
      <c r="N251">
        <v>8</v>
      </c>
      <c r="O251">
        <f t="shared" si="28"/>
        <v>951</v>
      </c>
      <c r="P251">
        <f t="shared" si="29"/>
        <v>0.66982124079915883</v>
      </c>
      <c r="Q251">
        <f t="shared" si="30"/>
        <v>0.28601472134595163</v>
      </c>
      <c r="R251">
        <f t="shared" si="31"/>
        <v>1.0515247108307045E-3</v>
      </c>
      <c r="S251">
        <f t="shared" si="32"/>
        <v>4.206098843322818E-3</v>
      </c>
      <c r="T251">
        <f t="shared" si="33"/>
        <v>3.0494216614090432E-2</v>
      </c>
      <c r="U251">
        <f t="shared" si="34"/>
        <v>8.4121976866456359E-3</v>
      </c>
      <c r="V251">
        <f t="shared" si="35"/>
        <v>0.66982124079915883</v>
      </c>
      <c r="W251" t="str">
        <f t="shared" si="36"/>
        <v>Bush</v>
      </c>
    </row>
    <row r="252" spans="1:23" x14ac:dyDescent="0.3">
      <c r="A252" s="1" t="s">
        <v>505</v>
      </c>
      <c r="B252" t="s">
        <v>477</v>
      </c>
      <c r="C252">
        <v>16</v>
      </c>
      <c r="D252" t="s">
        <v>44</v>
      </c>
      <c r="E252" t="s">
        <v>995</v>
      </c>
      <c r="F252">
        <v>57.26</v>
      </c>
      <c r="G252">
        <v>1088</v>
      </c>
      <c r="H252">
        <v>623</v>
      </c>
      <c r="I252">
        <v>376</v>
      </c>
      <c r="J252">
        <v>198</v>
      </c>
      <c r="K252">
        <v>3</v>
      </c>
      <c r="L252">
        <v>3</v>
      </c>
      <c r="M252">
        <v>31</v>
      </c>
      <c r="N252">
        <v>4</v>
      </c>
      <c r="O252">
        <f t="shared" si="28"/>
        <v>615</v>
      </c>
      <c r="P252">
        <f t="shared" si="29"/>
        <v>0.61138211382113816</v>
      </c>
      <c r="Q252">
        <f t="shared" si="30"/>
        <v>0.32195121951219513</v>
      </c>
      <c r="R252">
        <f t="shared" si="31"/>
        <v>4.8780487804878049E-3</v>
      </c>
      <c r="S252">
        <f t="shared" si="32"/>
        <v>4.8780487804878049E-3</v>
      </c>
      <c r="T252">
        <f t="shared" si="33"/>
        <v>5.0406504065040651E-2</v>
      </c>
      <c r="U252">
        <f t="shared" si="34"/>
        <v>6.5040650406504065E-3</v>
      </c>
      <c r="V252">
        <f t="shared" si="35"/>
        <v>0.61138211382113816</v>
      </c>
      <c r="W252" t="str">
        <f t="shared" si="36"/>
        <v>Bush</v>
      </c>
    </row>
    <row r="253" spans="1:23" x14ac:dyDescent="0.3">
      <c r="A253" s="1" t="s">
        <v>506</v>
      </c>
      <c r="B253" t="s">
        <v>478</v>
      </c>
      <c r="C253">
        <v>16</v>
      </c>
      <c r="D253" t="s">
        <v>44</v>
      </c>
      <c r="E253" t="s">
        <v>995</v>
      </c>
      <c r="F253">
        <v>57.27</v>
      </c>
      <c r="G253">
        <v>756</v>
      </c>
      <c r="H253">
        <v>433</v>
      </c>
      <c r="I253">
        <v>234</v>
      </c>
      <c r="J253">
        <v>171</v>
      </c>
      <c r="K253">
        <v>2</v>
      </c>
      <c r="L253">
        <v>1</v>
      </c>
      <c r="M253">
        <v>18</v>
      </c>
      <c r="N253">
        <v>1</v>
      </c>
      <c r="O253">
        <f t="shared" si="28"/>
        <v>427</v>
      </c>
      <c r="P253">
        <f t="shared" si="29"/>
        <v>0.54800936768149888</v>
      </c>
      <c r="Q253">
        <f t="shared" si="30"/>
        <v>0.40046838407494145</v>
      </c>
      <c r="R253">
        <f t="shared" si="31"/>
        <v>4.6838407494145199E-3</v>
      </c>
      <c r="S253">
        <f t="shared" si="32"/>
        <v>2.34192037470726E-3</v>
      </c>
      <c r="T253">
        <f t="shared" si="33"/>
        <v>4.2154566744730677E-2</v>
      </c>
      <c r="U253">
        <f t="shared" si="34"/>
        <v>2.34192037470726E-3</v>
      </c>
      <c r="V253">
        <f t="shared" si="35"/>
        <v>0.54800936768149888</v>
      </c>
      <c r="W253" t="str">
        <f t="shared" si="36"/>
        <v>Bush</v>
      </c>
    </row>
    <row r="254" spans="1:23" x14ac:dyDescent="0.3">
      <c r="A254" s="1" t="s">
        <v>507</v>
      </c>
      <c r="B254" t="s">
        <v>479</v>
      </c>
      <c r="C254">
        <v>16</v>
      </c>
      <c r="D254" t="s">
        <v>44</v>
      </c>
      <c r="E254" t="s">
        <v>995</v>
      </c>
      <c r="F254">
        <v>61.29</v>
      </c>
      <c r="G254">
        <v>1434</v>
      </c>
      <c r="H254">
        <v>879</v>
      </c>
      <c r="I254">
        <v>584</v>
      </c>
      <c r="J254">
        <v>254</v>
      </c>
      <c r="K254">
        <v>2</v>
      </c>
      <c r="L254">
        <v>2</v>
      </c>
      <c r="M254">
        <v>28</v>
      </c>
      <c r="N254">
        <v>2</v>
      </c>
      <c r="O254">
        <f t="shared" si="28"/>
        <v>872</v>
      </c>
      <c r="P254">
        <f t="shared" si="29"/>
        <v>0.66972477064220182</v>
      </c>
      <c r="Q254">
        <f t="shared" si="30"/>
        <v>0.29128440366972475</v>
      </c>
      <c r="R254">
        <f t="shared" si="31"/>
        <v>2.2935779816513763E-3</v>
      </c>
      <c r="S254">
        <f t="shared" si="32"/>
        <v>2.2935779816513763E-3</v>
      </c>
      <c r="T254">
        <f t="shared" si="33"/>
        <v>3.2110091743119268E-2</v>
      </c>
      <c r="U254">
        <f t="shared" si="34"/>
        <v>2.2935779816513763E-3</v>
      </c>
      <c r="V254">
        <f t="shared" si="35"/>
        <v>0.66972477064220182</v>
      </c>
      <c r="W254" t="str">
        <f t="shared" si="36"/>
        <v>Bush</v>
      </c>
    </row>
    <row r="255" spans="1:23" x14ac:dyDescent="0.3">
      <c r="A255" s="1" t="s">
        <v>508</v>
      </c>
      <c r="B255" t="s">
        <v>480</v>
      </c>
      <c r="C255">
        <v>16</v>
      </c>
      <c r="D255" t="s">
        <v>44</v>
      </c>
      <c r="E255" t="s">
        <v>995</v>
      </c>
      <c r="F255">
        <v>53.66</v>
      </c>
      <c r="G255">
        <v>682</v>
      </c>
      <c r="H255">
        <v>366</v>
      </c>
      <c r="I255">
        <v>225</v>
      </c>
      <c r="J255">
        <v>109</v>
      </c>
      <c r="K255">
        <v>0</v>
      </c>
      <c r="L255">
        <v>4</v>
      </c>
      <c r="M255">
        <v>19</v>
      </c>
      <c r="N255">
        <v>1</v>
      </c>
      <c r="O255">
        <f t="shared" si="28"/>
        <v>358</v>
      </c>
      <c r="P255">
        <f t="shared" si="29"/>
        <v>0.62849162011173187</v>
      </c>
      <c r="Q255">
        <f t="shared" si="30"/>
        <v>0.30446927374301674</v>
      </c>
      <c r="R255">
        <f t="shared" si="31"/>
        <v>0</v>
      </c>
      <c r="S255">
        <f t="shared" si="32"/>
        <v>1.11731843575419E-2</v>
      </c>
      <c r="T255">
        <f t="shared" si="33"/>
        <v>5.3072625698324022E-2</v>
      </c>
      <c r="U255">
        <f t="shared" si="34"/>
        <v>2.7932960893854749E-3</v>
      </c>
      <c r="V255">
        <f t="shared" si="35"/>
        <v>0.62849162011173187</v>
      </c>
      <c r="W255" t="str">
        <f t="shared" si="36"/>
        <v>Bush</v>
      </c>
    </row>
    <row r="256" spans="1:23" x14ac:dyDescent="0.3">
      <c r="A256" s="1" t="s">
        <v>509</v>
      </c>
      <c r="B256" t="s">
        <v>481</v>
      </c>
      <c r="C256">
        <v>16</v>
      </c>
      <c r="D256" t="s">
        <v>44</v>
      </c>
      <c r="E256" t="s">
        <v>995</v>
      </c>
      <c r="F256">
        <v>55.76</v>
      </c>
      <c r="G256">
        <v>425</v>
      </c>
      <c r="H256">
        <v>237</v>
      </c>
      <c r="I256">
        <v>137</v>
      </c>
      <c r="J256">
        <v>77</v>
      </c>
      <c r="K256">
        <v>2</v>
      </c>
      <c r="L256">
        <v>1</v>
      </c>
      <c r="M256">
        <v>14</v>
      </c>
      <c r="N256">
        <v>0</v>
      </c>
      <c r="O256">
        <f t="shared" si="28"/>
        <v>231</v>
      </c>
      <c r="P256">
        <f t="shared" si="29"/>
        <v>0.59307359307359309</v>
      </c>
      <c r="Q256">
        <f t="shared" si="30"/>
        <v>0.33333333333333331</v>
      </c>
      <c r="R256">
        <f t="shared" si="31"/>
        <v>8.658008658008658E-3</v>
      </c>
      <c r="S256">
        <f t="shared" si="32"/>
        <v>4.329004329004329E-3</v>
      </c>
      <c r="T256">
        <f t="shared" si="33"/>
        <v>6.0606060606060608E-2</v>
      </c>
      <c r="U256">
        <f t="shared" si="34"/>
        <v>0</v>
      </c>
      <c r="V256">
        <f t="shared" si="35"/>
        <v>0.59307359307359309</v>
      </c>
      <c r="W256" t="str">
        <f t="shared" si="36"/>
        <v>Bush</v>
      </c>
    </row>
    <row r="257" spans="1:23" x14ac:dyDescent="0.3">
      <c r="A257" s="1" t="s">
        <v>510</v>
      </c>
      <c r="B257" t="s">
        <v>482</v>
      </c>
      <c r="C257">
        <v>16</v>
      </c>
      <c r="D257" t="s">
        <v>44</v>
      </c>
      <c r="E257" t="s">
        <v>995</v>
      </c>
      <c r="F257">
        <v>54.72</v>
      </c>
      <c r="G257">
        <v>2074</v>
      </c>
      <c r="H257">
        <v>1135</v>
      </c>
      <c r="I257">
        <v>727</v>
      </c>
      <c r="J257">
        <v>345</v>
      </c>
      <c r="K257">
        <v>2</v>
      </c>
      <c r="L257">
        <v>4</v>
      </c>
      <c r="M257">
        <v>44</v>
      </c>
      <c r="N257">
        <v>5</v>
      </c>
      <c r="O257">
        <f t="shared" si="28"/>
        <v>1127</v>
      </c>
      <c r="P257">
        <f t="shared" si="29"/>
        <v>0.64507542147293695</v>
      </c>
      <c r="Q257">
        <f t="shared" si="30"/>
        <v>0.30612244897959184</v>
      </c>
      <c r="R257">
        <f t="shared" si="31"/>
        <v>1.7746228926353151E-3</v>
      </c>
      <c r="S257">
        <f t="shared" si="32"/>
        <v>3.5492457852706301E-3</v>
      </c>
      <c r="T257">
        <f t="shared" si="33"/>
        <v>3.9041703637976932E-2</v>
      </c>
      <c r="U257">
        <f t="shared" si="34"/>
        <v>4.4365572315882874E-3</v>
      </c>
      <c r="V257">
        <f t="shared" si="35"/>
        <v>0.64507542147293695</v>
      </c>
      <c r="W257" t="str">
        <f t="shared" si="36"/>
        <v>Bush</v>
      </c>
    </row>
    <row r="258" spans="1:23" x14ac:dyDescent="0.3">
      <c r="A258" s="1" t="s">
        <v>511</v>
      </c>
      <c r="B258" t="s">
        <v>483</v>
      </c>
      <c r="C258">
        <v>16</v>
      </c>
      <c r="D258" t="s">
        <v>44</v>
      </c>
      <c r="E258" t="s">
        <v>995</v>
      </c>
      <c r="F258">
        <v>56.01</v>
      </c>
      <c r="G258">
        <v>848</v>
      </c>
      <c r="H258">
        <v>475</v>
      </c>
      <c r="I258">
        <v>315</v>
      </c>
      <c r="J258">
        <v>134</v>
      </c>
      <c r="K258">
        <v>1</v>
      </c>
      <c r="L258">
        <v>1</v>
      </c>
      <c r="M258">
        <v>17</v>
      </c>
      <c r="N258">
        <v>4</v>
      </c>
      <c r="O258">
        <f t="shared" si="28"/>
        <v>472</v>
      </c>
      <c r="P258">
        <f t="shared" si="29"/>
        <v>0.6673728813559322</v>
      </c>
      <c r="Q258">
        <f t="shared" si="30"/>
        <v>0.28389830508474578</v>
      </c>
      <c r="R258">
        <f t="shared" si="31"/>
        <v>2.1186440677966102E-3</v>
      </c>
      <c r="S258">
        <f t="shared" si="32"/>
        <v>2.1186440677966102E-3</v>
      </c>
      <c r="T258">
        <f t="shared" si="33"/>
        <v>3.6016949152542374E-2</v>
      </c>
      <c r="U258">
        <f t="shared" si="34"/>
        <v>8.4745762711864406E-3</v>
      </c>
      <c r="V258">
        <f t="shared" si="35"/>
        <v>0.6673728813559322</v>
      </c>
      <c r="W258" t="str">
        <f t="shared" si="36"/>
        <v>Bush</v>
      </c>
    </row>
    <row r="259" spans="1:23" x14ac:dyDescent="0.3">
      <c r="A259" s="1" t="s">
        <v>512</v>
      </c>
      <c r="B259" t="s">
        <v>484</v>
      </c>
      <c r="C259">
        <v>16</v>
      </c>
      <c r="D259" t="s">
        <v>44</v>
      </c>
      <c r="E259" t="s">
        <v>995</v>
      </c>
      <c r="F259">
        <v>57.25</v>
      </c>
      <c r="G259">
        <v>1544</v>
      </c>
      <c r="H259">
        <v>884</v>
      </c>
      <c r="I259">
        <v>592</v>
      </c>
      <c r="J259">
        <v>232</v>
      </c>
      <c r="K259">
        <v>4</v>
      </c>
      <c r="L259">
        <v>4</v>
      </c>
      <c r="M259">
        <v>37</v>
      </c>
      <c r="N259">
        <v>4</v>
      </c>
      <c r="O259">
        <f t="shared" ref="O259:O322" si="37">SUM(I259:N259)</f>
        <v>873</v>
      </c>
      <c r="P259">
        <f t="shared" ref="P259:P322" si="38">I259/$O259</f>
        <v>0.67812142038946166</v>
      </c>
      <c r="Q259">
        <f t="shared" ref="Q259:Q322" si="39">J259/$O259</f>
        <v>0.26575028636884307</v>
      </c>
      <c r="R259">
        <f t="shared" ref="R259:R322" si="40">K259/$O259</f>
        <v>4.5819014891179842E-3</v>
      </c>
      <c r="S259">
        <f t="shared" ref="S259:S322" si="41">L259/$O259</f>
        <v>4.5819014891179842E-3</v>
      </c>
      <c r="T259">
        <f t="shared" ref="T259:T322" si="42">M259/$O259</f>
        <v>4.2382588774341354E-2</v>
      </c>
      <c r="U259">
        <f t="shared" ref="U259:U322" si="43">N259/$O259</f>
        <v>4.5819014891179842E-3</v>
      </c>
      <c r="V259">
        <f t="shared" ref="V259:V322" si="44">IF(O259=0,10,IF(MAX(I259:N259)=LARGE(I259:N259,2),9,IF(I259=MAX(I259:N259),P259,IF(K259=MAX(I259:N259),R259+1,IF(J259=MAX(I259:N259),Q259+2,IF(M259=MAX(I259:N259),T259+3,IF(L259=MAX(I259:N259),S259+4,-1)))))))</f>
        <v>0.67812142038946166</v>
      </c>
      <c r="W259" t="str">
        <f t="shared" ref="W259:W322" si="45">IF(O259=0,"No Votes",IF(MAX(I259:N259)=LARGE(I259:N259,2),"Tie",IF(I259=MAX(I259:N259),"Bush",IF(K259=MAX(I259:N259),"Fulani",IF(J259=MAX(I259:N259),"Dukakis",IF(M259=MAX(I259:N259),"Paul",IF(L259=MAX(I259:N259),"LaRouche",-1)))))))</f>
        <v>Bush</v>
      </c>
    </row>
    <row r="260" spans="1:23" x14ac:dyDescent="0.3">
      <c r="A260" s="1" t="s">
        <v>513</v>
      </c>
      <c r="B260" t="s">
        <v>485</v>
      </c>
      <c r="C260">
        <v>16</v>
      </c>
      <c r="D260" t="s">
        <v>44</v>
      </c>
      <c r="E260" t="s">
        <v>995</v>
      </c>
      <c r="F260">
        <v>52.54</v>
      </c>
      <c r="G260">
        <v>1100</v>
      </c>
      <c r="H260">
        <v>578</v>
      </c>
      <c r="I260">
        <v>357</v>
      </c>
      <c r="J260">
        <v>173</v>
      </c>
      <c r="K260">
        <v>3</v>
      </c>
      <c r="L260">
        <v>4</v>
      </c>
      <c r="M260">
        <v>32</v>
      </c>
      <c r="N260">
        <v>2</v>
      </c>
      <c r="O260">
        <f t="shared" si="37"/>
        <v>571</v>
      </c>
      <c r="P260">
        <f t="shared" si="38"/>
        <v>0.62521891418563924</v>
      </c>
      <c r="Q260">
        <f t="shared" si="39"/>
        <v>0.30297723292469353</v>
      </c>
      <c r="R260">
        <f t="shared" si="40"/>
        <v>5.2539404553415062E-3</v>
      </c>
      <c r="S260">
        <f t="shared" si="41"/>
        <v>7.0052539404553416E-3</v>
      </c>
      <c r="T260">
        <f t="shared" si="42"/>
        <v>5.6042031523642732E-2</v>
      </c>
      <c r="U260">
        <f t="shared" si="43"/>
        <v>3.5026269702276708E-3</v>
      </c>
      <c r="V260">
        <f t="shared" si="44"/>
        <v>0.62521891418563924</v>
      </c>
      <c r="W260" t="str">
        <f t="shared" si="45"/>
        <v>Bush</v>
      </c>
    </row>
    <row r="261" spans="1:23" x14ac:dyDescent="0.3">
      <c r="A261" s="1" t="s">
        <v>514</v>
      </c>
      <c r="B261" t="s">
        <v>486</v>
      </c>
      <c r="C261">
        <v>16</v>
      </c>
      <c r="D261" t="s">
        <v>44</v>
      </c>
      <c r="E261" t="s">
        <v>995</v>
      </c>
      <c r="F261">
        <v>54.5</v>
      </c>
      <c r="G261">
        <v>1464</v>
      </c>
      <c r="H261">
        <v>798</v>
      </c>
      <c r="I261">
        <v>473</v>
      </c>
      <c r="J261">
        <v>271</v>
      </c>
      <c r="K261">
        <v>5</v>
      </c>
      <c r="L261">
        <v>4</v>
      </c>
      <c r="M261">
        <v>24</v>
      </c>
      <c r="N261">
        <v>8</v>
      </c>
      <c r="O261">
        <f t="shared" si="37"/>
        <v>785</v>
      </c>
      <c r="P261">
        <f t="shared" si="38"/>
        <v>0.60254777070063692</v>
      </c>
      <c r="Q261">
        <f t="shared" si="39"/>
        <v>0.34522292993630571</v>
      </c>
      <c r="R261">
        <f t="shared" si="40"/>
        <v>6.369426751592357E-3</v>
      </c>
      <c r="S261">
        <f t="shared" si="41"/>
        <v>5.0955414012738851E-3</v>
      </c>
      <c r="T261">
        <f t="shared" si="42"/>
        <v>3.0573248407643312E-2</v>
      </c>
      <c r="U261">
        <f t="shared" si="43"/>
        <v>1.019108280254777E-2</v>
      </c>
      <c r="V261">
        <f t="shared" si="44"/>
        <v>0.60254777070063692</v>
      </c>
      <c r="W261" t="str">
        <f t="shared" si="45"/>
        <v>Bush</v>
      </c>
    </row>
    <row r="262" spans="1:23" x14ac:dyDescent="0.3">
      <c r="A262" s="1" t="s">
        <v>515</v>
      </c>
      <c r="B262" t="s">
        <v>487</v>
      </c>
      <c r="C262">
        <v>16</v>
      </c>
      <c r="D262" t="s">
        <v>44</v>
      </c>
      <c r="E262" t="s">
        <v>995</v>
      </c>
      <c r="F262">
        <v>57.82</v>
      </c>
      <c r="G262">
        <v>2032</v>
      </c>
      <c r="H262">
        <v>1175</v>
      </c>
      <c r="I262">
        <v>794</v>
      </c>
      <c r="J262">
        <v>319</v>
      </c>
      <c r="K262">
        <v>3</v>
      </c>
      <c r="L262">
        <v>4</v>
      </c>
      <c r="M262">
        <v>35</v>
      </c>
      <c r="N262">
        <v>8</v>
      </c>
      <c r="O262">
        <f t="shared" si="37"/>
        <v>1163</v>
      </c>
      <c r="P262">
        <f t="shared" si="38"/>
        <v>0.6827171109200344</v>
      </c>
      <c r="Q262">
        <f t="shared" si="39"/>
        <v>0.27429062768701634</v>
      </c>
      <c r="R262">
        <f t="shared" si="40"/>
        <v>2.5795356835769563E-3</v>
      </c>
      <c r="S262">
        <f t="shared" si="41"/>
        <v>3.4393809114359416E-3</v>
      </c>
      <c r="T262">
        <f t="shared" si="42"/>
        <v>3.0094582975064489E-2</v>
      </c>
      <c r="U262">
        <f t="shared" si="43"/>
        <v>6.8787618228718832E-3</v>
      </c>
      <c r="V262">
        <f t="shared" si="44"/>
        <v>0.6827171109200344</v>
      </c>
      <c r="W262" t="str">
        <f t="shared" si="45"/>
        <v>Bush</v>
      </c>
    </row>
    <row r="263" spans="1:23" x14ac:dyDescent="0.3">
      <c r="A263" s="1" t="s">
        <v>516</v>
      </c>
      <c r="B263" t="s">
        <v>488</v>
      </c>
      <c r="C263">
        <v>16</v>
      </c>
      <c r="D263" t="s">
        <v>44</v>
      </c>
      <c r="E263" t="s">
        <v>995</v>
      </c>
      <c r="F263">
        <v>41.7</v>
      </c>
      <c r="G263">
        <v>211</v>
      </c>
      <c r="H263">
        <v>88</v>
      </c>
      <c r="I263">
        <v>70</v>
      </c>
      <c r="J263">
        <v>16</v>
      </c>
      <c r="K263">
        <v>1</v>
      </c>
      <c r="L263">
        <v>0</v>
      </c>
      <c r="M263">
        <v>1</v>
      </c>
      <c r="N263">
        <v>0</v>
      </c>
      <c r="O263">
        <f t="shared" si="37"/>
        <v>88</v>
      </c>
      <c r="P263">
        <f t="shared" si="38"/>
        <v>0.79545454545454541</v>
      </c>
      <c r="Q263">
        <f t="shared" si="39"/>
        <v>0.18181818181818182</v>
      </c>
      <c r="R263">
        <f t="shared" si="40"/>
        <v>1.1363636363636364E-2</v>
      </c>
      <c r="S263">
        <f t="shared" si="41"/>
        <v>0</v>
      </c>
      <c r="T263">
        <f t="shared" si="42"/>
        <v>1.1363636363636364E-2</v>
      </c>
      <c r="U263">
        <f t="shared" si="43"/>
        <v>0</v>
      </c>
      <c r="V263">
        <f t="shared" si="44"/>
        <v>0.79545454545454541</v>
      </c>
      <c r="W263" t="str">
        <f t="shared" si="45"/>
        <v>Bush</v>
      </c>
    </row>
    <row r="264" spans="1:23" x14ac:dyDescent="0.3">
      <c r="A264" s="1" t="s">
        <v>517</v>
      </c>
      <c r="B264" t="s">
        <v>489</v>
      </c>
      <c r="C264">
        <v>16</v>
      </c>
      <c r="D264" t="s">
        <v>44</v>
      </c>
      <c r="E264" t="s">
        <v>995</v>
      </c>
      <c r="F264">
        <v>54.01</v>
      </c>
      <c r="G264">
        <v>324</v>
      </c>
      <c r="H264">
        <v>175</v>
      </c>
      <c r="I264">
        <v>93</v>
      </c>
      <c r="J264">
        <v>56</v>
      </c>
      <c r="K264">
        <v>2</v>
      </c>
      <c r="L264">
        <v>2</v>
      </c>
      <c r="M264">
        <v>18</v>
      </c>
      <c r="N264">
        <v>1</v>
      </c>
      <c r="O264">
        <f t="shared" si="37"/>
        <v>172</v>
      </c>
      <c r="P264">
        <f t="shared" si="38"/>
        <v>0.54069767441860461</v>
      </c>
      <c r="Q264">
        <f t="shared" si="39"/>
        <v>0.32558139534883723</v>
      </c>
      <c r="R264">
        <f t="shared" si="40"/>
        <v>1.1627906976744186E-2</v>
      </c>
      <c r="S264">
        <f t="shared" si="41"/>
        <v>1.1627906976744186E-2</v>
      </c>
      <c r="T264">
        <f t="shared" si="42"/>
        <v>0.10465116279069768</v>
      </c>
      <c r="U264">
        <f t="shared" si="43"/>
        <v>5.8139534883720929E-3</v>
      </c>
      <c r="V264">
        <f t="shared" si="44"/>
        <v>0.54069767441860461</v>
      </c>
      <c r="W264" t="str">
        <f t="shared" si="45"/>
        <v>Bush</v>
      </c>
    </row>
    <row r="265" spans="1:23" x14ac:dyDescent="0.3">
      <c r="A265" s="1" t="s">
        <v>518</v>
      </c>
      <c r="B265" t="s">
        <v>490</v>
      </c>
      <c r="C265">
        <v>16</v>
      </c>
      <c r="D265" t="s">
        <v>44</v>
      </c>
      <c r="E265" t="s">
        <v>995</v>
      </c>
      <c r="F265">
        <v>52.07</v>
      </c>
      <c r="G265">
        <v>626</v>
      </c>
      <c r="H265">
        <v>326</v>
      </c>
      <c r="I265">
        <v>162</v>
      </c>
      <c r="J265">
        <v>106</v>
      </c>
      <c r="K265">
        <v>7</v>
      </c>
      <c r="L265">
        <v>2</v>
      </c>
      <c r="M265">
        <v>39</v>
      </c>
      <c r="N265">
        <v>1</v>
      </c>
      <c r="O265">
        <f t="shared" si="37"/>
        <v>317</v>
      </c>
      <c r="P265">
        <f t="shared" si="38"/>
        <v>0.51104100946372244</v>
      </c>
      <c r="Q265">
        <f t="shared" si="39"/>
        <v>0.33438485804416401</v>
      </c>
      <c r="R265">
        <f t="shared" si="40"/>
        <v>2.2082018927444796E-2</v>
      </c>
      <c r="S265">
        <f t="shared" si="41"/>
        <v>6.3091482649842269E-3</v>
      </c>
      <c r="T265">
        <f t="shared" si="42"/>
        <v>0.12302839116719243</v>
      </c>
      <c r="U265">
        <f t="shared" si="43"/>
        <v>3.1545741324921135E-3</v>
      </c>
      <c r="V265">
        <f t="shared" si="44"/>
        <v>0.51104100946372244</v>
      </c>
      <c r="W265" t="str">
        <f t="shared" si="45"/>
        <v>Bush</v>
      </c>
    </row>
    <row r="266" spans="1:23" x14ac:dyDescent="0.3">
      <c r="A266" s="1" t="s">
        <v>519</v>
      </c>
      <c r="B266" t="s">
        <v>491</v>
      </c>
      <c r="C266">
        <v>16</v>
      </c>
      <c r="D266" t="s">
        <v>44</v>
      </c>
      <c r="E266" t="s">
        <v>995</v>
      </c>
      <c r="F266">
        <v>49.09</v>
      </c>
      <c r="G266">
        <v>495</v>
      </c>
      <c r="H266">
        <v>243</v>
      </c>
      <c r="I266">
        <v>139</v>
      </c>
      <c r="J266">
        <v>71</v>
      </c>
      <c r="K266">
        <v>1</v>
      </c>
      <c r="L266">
        <v>1</v>
      </c>
      <c r="M266">
        <v>24</v>
      </c>
      <c r="N266">
        <v>3</v>
      </c>
      <c r="O266">
        <f t="shared" si="37"/>
        <v>239</v>
      </c>
      <c r="P266">
        <f t="shared" si="38"/>
        <v>0.58158995815899583</v>
      </c>
      <c r="Q266">
        <f t="shared" si="39"/>
        <v>0.29707112970711297</v>
      </c>
      <c r="R266">
        <f t="shared" si="40"/>
        <v>4.1841004184100415E-3</v>
      </c>
      <c r="S266">
        <f t="shared" si="41"/>
        <v>4.1841004184100415E-3</v>
      </c>
      <c r="T266">
        <f t="shared" si="42"/>
        <v>0.100418410041841</v>
      </c>
      <c r="U266">
        <f t="shared" si="43"/>
        <v>1.2552301255230125E-2</v>
      </c>
      <c r="V266">
        <f t="shared" si="44"/>
        <v>0.58158995815899583</v>
      </c>
      <c r="W266" t="str">
        <f t="shared" si="45"/>
        <v>Bush</v>
      </c>
    </row>
    <row r="267" spans="1:23" x14ac:dyDescent="0.3">
      <c r="A267" t="s">
        <v>502</v>
      </c>
      <c r="B267" t="s">
        <v>492</v>
      </c>
      <c r="C267">
        <v>16</v>
      </c>
      <c r="D267" t="s">
        <v>44</v>
      </c>
      <c r="E267" t="s">
        <v>995</v>
      </c>
      <c r="F267">
        <v>35.200000000000003</v>
      </c>
      <c r="G267">
        <v>392</v>
      </c>
      <c r="H267">
        <v>138</v>
      </c>
      <c r="I267">
        <v>67</v>
      </c>
      <c r="J267">
        <v>57</v>
      </c>
      <c r="K267">
        <v>3</v>
      </c>
      <c r="L267">
        <v>2</v>
      </c>
      <c r="M267">
        <v>5</v>
      </c>
      <c r="N267">
        <v>1</v>
      </c>
      <c r="O267">
        <f t="shared" si="37"/>
        <v>135</v>
      </c>
      <c r="P267">
        <f t="shared" si="38"/>
        <v>0.49629629629629629</v>
      </c>
      <c r="Q267">
        <f t="shared" si="39"/>
        <v>0.42222222222222222</v>
      </c>
      <c r="R267">
        <f t="shared" si="40"/>
        <v>2.2222222222222223E-2</v>
      </c>
      <c r="S267">
        <f t="shared" si="41"/>
        <v>1.4814814814814815E-2</v>
      </c>
      <c r="T267">
        <f t="shared" si="42"/>
        <v>3.7037037037037035E-2</v>
      </c>
      <c r="U267">
        <f t="shared" si="43"/>
        <v>7.4074074074074077E-3</v>
      </c>
      <c r="V267">
        <f t="shared" si="44"/>
        <v>0.49629629629629629</v>
      </c>
      <c r="W267" t="str">
        <f t="shared" si="45"/>
        <v>Bush</v>
      </c>
    </row>
    <row r="268" spans="1:23" x14ac:dyDescent="0.3">
      <c r="A268" t="s">
        <v>501</v>
      </c>
      <c r="B268" t="s">
        <v>493</v>
      </c>
      <c r="C268">
        <v>16</v>
      </c>
      <c r="D268" t="s">
        <v>44</v>
      </c>
      <c r="E268" t="s">
        <v>995</v>
      </c>
      <c r="F268">
        <v>56.72</v>
      </c>
      <c r="G268">
        <v>1049</v>
      </c>
      <c r="H268">
        <v>595</v>
      </c>
      <c r="I268">
        <v>399</v>
      </c>
      <c r="J268">
        <v>169</v>
      </c>
      <c r="K268">
        <v>4</v>
      </c>
      <c r="L268">
        <v>1</v>
      </c>
      <c r="M268">
        <v>17</v>
      </c>
      <c r="N268">
        <v>3</v>
      </c>
      <c r="O268">
        <f t="shared" si="37"/>
        <v>593</v>
      </c>
      <c r="P268">
        <f t="shared" si="38"/>
        <v>0.67284991568296793</v>
      </c>
      <c r="Q268">
        <f t="shared" si="39"/>
        <v>0.28499156829679595</v>
      </c>
      <c r="R268">
        <f t="shared" si="40"/>
        <v>6.7453625632377737E-3</v>
      </c>
      <c r="S268">
        <f t="shared" si="41"/>
        <v>1.6863406408094434E-3</v>
      </c>
      <c r="T268">
        <f t="shared" si="42"/>
        <v>2.866779089376054E-2</v>
      </c>
      <c r="U268">
        <f t="shared" si="43"/>
        <v>5.0590219224283303E-3</v>
      </c>
      <c r="V268">
        <f t="shared" si="44"/>
        <v>0.67284991568296793</v>
      </c>
      <c r="W268" t="str">
        <f t="shared" si="45"/>
        <v>Bush</v>
      </c>
    </row>
    <row r="269" spans="1:23" x14ac:dyDescent="0.3">
      <c r="A269" t="s">
        <v>500</v>
      </c>
      <c r="B269" t="s">
        <v>494</v>
      </c>
      <c r="C269">
        <v>16</v>
      </c>
      <c r="D269" t="s">
        <v>44</v>
      </c>
      <c r="E269" t="s">
        <v>995</v>
      </c>
      <c r="F269">
        <v>50.78</v>
      </c>
      <c r="G269">
        <v>896</v>
      </c>
      <c r="H269">
        <v>455</v>
      </c>
      <c r="I269">
        <v>290</v>
      </c>
      <c r="J269">
        <v>134</v>
      </c>
      <c r="K269">
        <v>0</v>
      </c>
      <c r="L269">
        <v>0</v>
      </c>
      <c r="M269">
        <v>17</v>
      </c>
      <c r="N269">
        <v>5</v>
      </c>
      <c r="O269">
        <f t="shared" si="37"/>
        <v>446</v>
      </c>
      <c r="P269">
        <f t="shared" si="38"/>
        <v>0.65022421524663676</v>
      </c>
      <c r="Q269">
        <f t="shared" si="39"/>
        <v>0.30044843049327352</v>
      </c>
      <c r="R269">
        <f t="shared" si="40"/>
        <v>0</v>
      </c>
      <c r="S269">
        <f t="shared" si="41"/>
        <v>0</v>
      </c>
      <c r="T269">
        <f t="shared" si="42"/>
        <v>3.811659192825112E-2</v>
      </c>
      <c r="U269">
        <f t="shared" si="43"/>
        <v>1.1210762331838564E-2</v>
      </c>
      <c r="V269">
        <f t="shared" si="44"/>
        <v>0.65022421524663676</v>
      </c>
      <c r="W269" t="str">
        <f t="shared" si="45"/>
        <v>Bush</v>
      </c>
    </row>
    <row r="270" spans="1:23" x14ac:dyDescent="0.3">
      <c r="A270" t="s">
        <v>499</v>
      </c>
      <c r="B270" t="s">
        <v>495</v>
      </c>
      <c r="C270">
        <v>16</v>
      </c>
      <c r="D270" t="s">
        <v>44</v>
      </c>
      <c r="E270" t="s">
        <v>995</v>
      </c>
      <c r="F270">
        <v>53.74</v>
      </c>
      <c r="G270">
        <v>655</v>
      </c>
      <c r="H270">
        <v>352</v>
      </c>
      <c r="I270">
        <v>220</v>
      </c>
      <c r="J270">
        <v>107</v>
      </c>
      <c r="K270">
        <v>1</v>
      </c>
      <c r="L270">
        <v>0</v>
      </c>
      <c r="M270">
        <v>12</v>
      </c>
      <c r="N270">
        <v>3</v>
      </c>
      <c r="O270">
        <f t="shared" si="37"/>
        <v>343</v>
      </c>
      <c r="P270">
        <f t="shared" si="38"/>
        <v>0.64139941690962099</v>
      </c>
      <c r="Q270">
        <f t="shared" si="39"/>
        <v>0.31195335276967928</v>
      </c>
      <c r="R270">
        <f t="shared" si="40"/>
        <v>2.9154518950437317E-3</v>
      </c>
      <c r="S270">
        <f t="shared" si="41"/>
        <v>0</v>
      </c>
      <c r="T270">
        <f t="shared" si="42"/>
        <v>3.4985422740524783E-2</v>
      </c>
      <c r="U270">
        <f t="shared" si="43"/>
        <v>8.7463556851311956E-3</v>
      </c>
      <c r="V270">
        <f t="shared" si="44"/>
        <v>0.64139941690962099</v>
      </c>
      <c r="W270" t="str">
        <f t="shared" si="45"/>
        <v>Bush</v>
      </c>
    </row>
    <row r="271" spans="1:23" x14ac:dyDescent="0.3">
      <c r="A271" t="s">
        <v>498</v>
      </c>
      <c r="B271" t="s">
        <v>55</v>
      </c>
      <c r="C271">
        <v>16</v>
      </c>
      <c r="D271" t="s">
        <v>66</v>
      </c>
      <c r="E271">
        <v>0</v>
      </c>
      <c r="F271">
        <v>0</v>
      </c>
      <c r="G271">
        <v>0</v>
      </c>
      <c r="H271">
        <v>1807</v>
      </c>
      <c r="I271">
        <v>1179</v>
      </c>
      <c r="J271">
        <v>515</v>
      </c>
      <c r="K271">
        <v>10</v>
      </c>
      <c r="L271">
        <v>6</v>
      </c>
      <c r="M271">
        <v>58</v>
      </c>
      <c r="N271">
        <v>8</v>
      </c>
      <c r="O271">
        <f t="shared" si="37"/>
        <v>1776</v>
      </c>
      <c r="P271">
        <f t="shared" si="38"/>
        <v>0.66385135135135132</v>
      </c>
      <c r="Q271">
        <f t="shared" si="39"/>
        <v>0.28997747747747749</v>
      </c>
      <c r="R271">
        <f t="shared" si="40"/>
        <v>5.6306306306306304E-3</v>
      </c>
      <c r="S271">
        <f t="shared" si="41"/>
        <v>3.3783783783783786E-3</v>
      </c>
      <c r="T271">
        <f t="shared" si="42"/>
        <v>3.2657657657657657E-2</v>
      </c>
      <c r="U271">
        <f t="shared" si="43"/>
        <v>4.5045045045045045E-3</v>
      </c>
      <c r="V271">
        <f t="shared" si="44"/>
        <v>0.66385135135135132</v>
      </c>
      <c r="W271" t="str">
        <f t="shared" si="45"/>
        <v>Bush</v>
      </c>
    </row>
    <row r="272" spans="1:23" x14ac:dyDescent="0.3">
      <c r="A272" t="s">
        <v>497</v>
      </c>
      <c r="B272" t="s">
        <v>56</v>
      </c>
      <c r="C272">
        <v>16</v>
      </c>
      <c r="D272" t="s">
        <v>67</v>
      </c>
      <c r="E272">
        <v>0</v>
      </c>
      <c r="F272">
        <v>0</v>
      </c>
      <c r="G272">
        <v>0</v>
      </c>
      <c r="H272">
        <v>757</v>
      </c>
      <c r="I272">
        <v>447</v>
      </c>
      <c r="J272">
        <v>239</v>
      </c>
      <c r="K272">
        <v>6</v>
      </c>
      <c r="L272">
        <v>4</v>
      </c>
      <c r="M272">
        <v>39</v>
      </c>
      <c r="N272">
        <v>7</v>
      </c>
      <c r="O272">
        <f t="shared" si="37"/>
        <v>742</v>
      </c>
      <c r="P272">
        <f t="shared" si="38"/>
        <v>0.60242587601078168</v>
      </c>
      <c r="Q272">
        <f t="shared" si="39"/>
        <v>0.32210242587601079</v>
      </c>
      <c r="R272">
        <f t="shared" si="40"/>
        <v>8.0862533692722376E-3</v>
      </c>
      <c r="S272">
        <f t="shared" si="41"/>
        <v>5.3908355795148251E-3</v>
      </c>
      <c r="T272">
        <f t="shared" si="42"/>
        <v>5.2560646900269542E-2</v>
      </c>
      <c r="U272">
        <f t="shared" si="43"/>
        <v>9.433962264150943E-3</v>
      </c>
      <c r="V272">
        <f t="shared" si="44"/>
        <v>0.60242587601078168</v>
      </c>
      <c r="W272" t="str">
        <f t="shared" si="45"/>
        <v>Bush</v>
      </c>
    </row>
    <row r="273" spans="1:23" x14ac:dyDescent="0.3">
      <c r="A273" t="s">
        <v>496</v>
      </c>
      <c r="B273" t="s">
        <v>57</v>
      </c>
      <c r="C273">
        <v>16</v>
      </c>
      <c r="D273" t="s">
        <v>68</v>
      </c>
      <c r="E273">
        <v>0</v>
      </c>
      <c r="F273">
        <v>67.23</v>
      </c>
      <c r="G273">
        <v>20834</v>
      </c>
      <c r="H273">
        <v>14008</v>
      </c>
      <c r="I273">
        <v>8851</v>
      </c>
      <c r="J273">
        <v>4174</v>
      </c>
      <c r="K273">
        <v>64</v>
      </c>
      <c r="L273">
        <v>55</v>
      </c>
      <c r="M273">
        <v>591</v>
      </c>
      <c r="N273">
        <v>81</v>
      </c>
      <c r="O273">
        <f t="shared" si="37"/>
        <v>13816</v>
      </c>
      <c r="P273">
        <f t="shared" si="38"/>
        <v>0.64063404748118125</v>
      </c>
      <c r="Q273">
        <f t="shared" si="39"/>
        <v>0.30211349160393747</v>
      </c>
      <c r="R273">
        <f t="shared" si="40"/>
        <v>4.6323103647944409E-3</v>
      </c>
      <c r="S273">
        <f t="shared" si="41"/>
        <v>3.9808917197452229E-3</v>
      </c>
      <c r="T273">
        <f t="shared" si="42"/>
        <v>4.2776491024898666E-2</v>
      </c>
      <c r="U273">
        <f t="shared" si="43"/>
        <v>5.8627678054429646E-3</v>
      </c>
      <c r="V273">
        <f t="shared" si="44"/>
        <v>0.64063404748118125</v>
      </c>
      <c r="W273" t="str">
        <f t="shared" si="45"/>
        <v>Bush</v>
      </c>
    </row>
    <row r="274" spans="1:23" x14ac:dyDescent="0.3">
      <c r="A274" t="s">
        <v>550</v>
      </c>
      <c r="B274" t="s">
        <v>520</v>
      </c>
      <c r="C274">
        <v>17</v>
      </c>
      <c r="D274" t="s">
        <v>44</v>
      </c>
      <c r="E274" t="s">
        <v>997</v>
      </c>
      <c r="F274">
        <v>58.56</v>
      </c>
      <c r="G274">
        <v>251</v>
      </c>
      <c r="H274">
        <v>147</v>
      </c>
      <c r="I274">
        <v>100</v>
      </c>
      <c r="J274">
        <v>39</v>
      </c>
      <c r="K274">
        <v>1</v>
      </c>
      <c r="L274">
        <v>1</v>
      </c>
      <c r="M274">
        <v>5</v>
      </c>
      <c r="N274">
        <v>0</v>
      </c>
      <c r="O274">
        <f t="shared" si="37"/>
        <v>146</v>
      </c>
      <c r="P274">
        <f t="shared" si="38"/>
        <v>0.68493150684931503</v>
      </c>
      <c r="Q274">
        <f t="shared" si="39"/>
        <v>0.26712328767123289</v>
      </c>
      <c r="R274">
        <f t="shared" si="40"/>
        <v>6.8493150684931503E-3</v>
      </c>
      <c r="S274">
        <f t="shared" si="41"/>
        <v>6.8493150684931503E-3</v>
      </c>
      <c r="T274">
        <f t="shared" si="42"/>
        <v>3.4246575342465752E-2</v>
      </c>
      <c r="U274">
        <f t="shared" si="43"/>
        <v>0</v>
      </c>
      <c r="V274">
        <f t="shared" si="44"/>
        <v>0.68493150684931503</v>
      </c>
      <c r="W274" t="str">
        <f t="shared" si="45"/>
        <v>Bush</v>
      </c>
    </row>
    <row r="275" spans="1:23" x14ac:dyDescent="0.3">
      <c r="A275" t="s">
        <v>551</v>
      </c>
      <c r="B275" t="s">
        <v>521</v>
      </c>
      <c r="C275">
        <v>17</v>
      </c>
      <c r="D275" t="s">
        <v>44</v>
      </c>
      <c r="E275" t="s">
        <v>998</v>
      </c>
      <c r="F275">
        <v>52.44</v>
      </c>
      <c r="G275">
        <v>1615</v>
      </c>
      <c r="H275">
        <v>847</v>
      </c>
      <c r="I275">
        <v>561</v>
      </c>
      <c r="J275">
        <v>214</v>
      </c>
      <c r="K275">
        <v>8</v>
      </c>
      <c r="L275">
        <v>8</v>
      </c>
      <c r="M275">
        <v>41</v>
      </c>
      <c r="N275">
        <v>8</v>
      </c>
      <c r="O275">
        <f t="shared" si="37"/>
        <v>840</v>
      </c>
      <c r="P275">
        <f t="shared" si="38"/>
        <v>0.66785714285714282</v>
      </c>
      <c r="Q275">
        <f t="shared" si="39"/>
        <v>0.25476190476190474</v>
      </c>
      <c r="R275">
        <f t="shared" si="40"/>
        <v>9.5238095238095247E-3</v>
      </c>
      <c r="S275">
        <f t="shared" si="41"/>
        <v>9.5238095238095247E-3</v>
      </c>
      <c r="T275">
        <f t="shared" si="42"/>
        <v>4.880952380952381E-2</v>
      </c>
      <c r="U275">
        <f t="shared" si="43"/>
        <v>9.5238095238095247E-3</v>
      </c>
      <c r="V275">
        <f t="shared" si="44"/>
        <v>0.66785714285714282</v>
      </c>
      <c r="W275" t="str">
        <f t="shared" si="45"/>
        <v>Bush</v>
      </c>
    </row>
    <row r="276" spans="1:23" x14ac:dyDescent="0.3">
      <c r="A276" t="s">
        <v>552</v>
      </c>
      <c r="B276" t="s">
        <v>522</v>
      </c>
      <c r="C276">
        <v>17</v>
      </c>
      <c r="D276" t="s">
        <v>44</v>
      </c>
      <c r="E276" t="s">
        <v>997</v>
      </c>
      <c r="F276">
        <v>59.54</v>
      </c>
      <c r="G276">
        <v>131</v>
      </c>
      <c r="H276">
        <v>78</v>
      </c>
      <c r="I276">
        <v>57</v>
      </c>
      <c r="J276">
        <v>16</v>
      </c>
      <c r="K276">
        <v>0</v>
      </c>
      <c r="L276">
        <v>0</v>
      </c>
      <c r="M276">
        <v>4</v>
      </c>
      <c r="N276">
        <v>1</v>
      </c>
      <c r="O276">
        <f t="shared" si="37"/>
        <v>78</v>
      </c>
      <c r="P276">
        <f t="shared" si="38"/>
        <v>0.73076923076923073</v>
      </c>
      <c r="Q276">
        <f t="shared" si="39"/>
        <v>0.20512820512820512</v>
      </c>
      <c r="R276">
        <f t="shared" si="40"/>
        <v>0</v>
      </c>
      <c r="S276">
        <f t="shared" si="41"/>
        <v>0</v>
      </c>
      <c r="T276">
        <f t="shared" si="42"/>
        <v>5.128205128205128E-2</v>
      </c>
      <c r="U276">
        <f t="shared" si="43"/>
        <v>1.282051282051282E-2</v>
      </c>
      <c r="V276">
        <f t="shared" si="44"/>
        <v>0.73076923076923073</v>
      </c>
      <c r="W276" t="str">
        <f t="shared" si="45"/>
        <v>Bush</v>
      </c>
    </row>
    <row r="277" spans="1:23" x14ac:dyDescent="0.3">
      <c r="A277" t="s">
        <v>553</v>
      </c>
      <c r="B277" t="s">
        <v>523</v>
      </c>
      <c r="C277">
        <v>17</v>
      </c>
      <c r="D277" t="s">
        <v>44</v>
      </c>
      <c r="E277" t="s">
        <v>998</v>
      </c>
      <c r="F277">
        <v>21.73</v>
      </c>
      <c r="G277">
        <v>46</v>
      </c>
      <c r="H277">
        <v>10</v>
      </c>
      <c r="I277">
        <v>8</v>
      </c>
      <c r="J277">
        <v>1</v>
      </c>
      <c r="K277">
        <v>0</v>
      </c>
      <c r="L277">
        <v>1</v>
      </c>
      <c r="M277">
        <v>0</v>
      </c>
      <c r="N277">
        <v>0</v>
      </c>
      <c r="O277">
        <f t="shared" si="37"/>
        <v>10</v>
      </c>
      <c r="P277">
        <f t="shared" si="38"/>
        <v>0.8</v>
      </c>
      <c r="Q277">
        <f t="shared" si="39"/>
        <v>0.1</v>
      </c>
      <c r="R277">
        <f t="shared" si="40"/>
        <v>0</v>
      </c>
      <c r="S277">
        <f t="shared" si="41"/>
        <v>0.1</v>
      </c>
      <c r="T277">
        <f t="shared" si="42"/>
        <v>0</v>
      </c>
      <c r="U277">
        <f t="shared" si="43"/>
        <v>0</v>
      </c>
      <c r="V277">
        <f t="shared" si="44"/>
        <v>0.8</v>
      </c>
      <c r="W277" t="str">
        <f t="shared" si="45"/>
        <v>Bush</v>
      </c>
    </row>
    <row r="278" spans="1:23" x14ac:dyDescent="0.3">
      <c r="A278" t="s">
        <v>554</v>
      </c>
      <c r="B278" t="s">
        <v>524</v>
      </c>
      <c r="C278">
        <v>17</v>
      </c>
      <c r="D278" t="s">
        <v>44</v>
      </c>
      <c r="E278" t="s">
        <v>993</v>
      </c>
      <c r="F278">
        <v>41.96</v>
      </c>
      <c r="G278">
        <v>224</v>
      </c>
      <c r="H278">
        <v>94</v>
      </c>
      <c r="I278">
        <v>63</v>
      </c>
      <c r="J278">
        <v>25</v>
      </c>
      <c r="K278">
        <v>0</v>
      </c>
      <c r="L278">
        <v>0</v>
      </c>
      <c r="M278">
        <v>1</v>
      </c>
      <c r="N278">
        <v>0</v>
      </c>
      <c r="O278">
        <f t="shared" si="37"/>
        <v>89</v>
      </c>
      <c r="P278">
        <f t="shared" si="38"/>
        <v>0.7078651685393258</v>
      </c>
      <c r="Q278">
        <f t="shared" si="39"/>
        <v>0.2808988764044944</v>
      </c>
      <c r="R278">
        <f t="shared" si="40"/>
        <v>0</v>
      </c>
      <c r="S278">
        <f t="shared" si="41"/>
        <v>0</v>
      </c>
      <c r="T278">
        <f t="shared" si="42"/>
        <v>1.1235955056179775E-2</v>
      </c>
      <c r="U278">
        <f t="shared" si="43"/>
        <v>0</v>
      </c>
      <c r="V278">
        <f t="shared" si="44"/>
        <v>0.7078651685393258</v>
      </c>
      <c r="W278" t="str">
        <f t="shared" si="45"/>
        <v>Bush</v>
      </c>
    </row>
    <row r="279" spans="1:23" x14ac:dyDescent="0.3">
      <c r="A279" t="s">
        <v>555</v>
      </c>
      <c r="B279" t="s">
        <v>525</v>
      </c>
      <c r="C279">
        <v>17</v>
      </c>
      <c r="D279" t="s">
        <v>44</v>
      </c>
      <c r="E279" t="s">
        <v>997</v>
      </c>
      <c r="F279">
        <v>53.27</v>
      </c>
      <c r="G279">
        <v>214</v>
      </c>
      <c r="H279">
        <v>114</v>
      </c>
      <c r="I279">
        <v>71</v>
      </c>
      <c r="J279">
        <v>24</v>
      </c>
      <c r="K279">
        <v>2</v>
      </c>
      <c r="L279">
        <v>0</v>
      </c>
      <c r="M279">
        <v>17</v>
      </c>
      <c r="N279">
        <v>0</v>
      </c>
      <c r="O279">
        <f t="shared" si="37"/>
        <v>114</v>
      </c>
      <c r="P279">
        <f t="shared" si="38"/>
        <v>0.6228070175438597</v>
      </c>
      <c r="Q279">
        <f t="shared" si="39"/>
        <v>0.21052631578947367</v>
      </c>
      <c r="R279">
        <f t="shared" si="40"/>
        <v>1.7543859649122806E-2</v>
      </c>
      <c r="S279">
        <f t="shared" si="41"/>
        <v>0</v>
      </c>
      <c r="T279">
        <f t="shared" si="42"/>
        <v>0.14912280701754385</v>
      </c>
      <c r="U279">
        <f t="shared" si="43"/>
        <v>0</v>
      </c>
      <c r="V279">
        <f t="shared" si="44"/>
        <v>0.6228070175438597</v>
      </c>
      <c r="W279" t="str">
        <f t="shared" si="45"/>
        <v>Bush</v>
      </c>
    </row>
    <row r="280" spans="1:23" x14ac:dyDescent="0.3">
      <c r="A280" t="s">
        <v>556</v>
      </c>
      <c r="B280" t="s">
        <v>526</v>
      </c>
      <c r="C280">
        <v>17</v>
      </c>
      <c r="D280" t="s">
        <v>44</v>
      </c>
      <c r="E280" t="s">
        <v>993</v>
      </c>
      <c r="F280">
        <v>52.02</v>
      </c>
      <c r="G280">
        <v>296</v>
      </c>
      <c r="H280">
        <v>154</v>
      </c>
      <c r="I280">
        <v>91</v>
      </c>
      <c r="J280">
        <v>54</v>
      </c>
      <c r="K280">
        <v>0</v>
      </c>
      <c r="L280">
        <v>0</v>
      </c>
      <c r="M280">
        <v>4</v>
      </c>
      <c r="N280">
        <v>0</v>
      </c>
      <c r="O280">
        <f t="shared" si="37"/>
        <v>149</v>
      </c>
      <c r="P280">
        <f t="shared" si="38"/>
        <v>0.61073825503355705</v>
      </c>
      <c r="Q280">
        <f t="shared" si="39"/>
        <v>0.36241610738255031</v>
      </c>
      <c r="R280">
        <f t="shared" si="40"/>
        <v>0</v>
      </c>
      <c r="S280">
        <f t="shared" si="41"/>
        <v>0</v>
      </c>
      <c r="T280">
        <f t="shared" si="42"/>
        <v>2.6845637583892617E-2</v>
      </c>
      <c r="U280">
        <f t="shared" si="43"/>
        <v>0</v>
      </c>
      <c r="V280">
        <f t="shared" si="44"/>
        <v>0.61073825503355705</v>
      </c>
      <c r="W280" t="str">
        <f t="shared" si="45"/>
        <v>Bush</v>
      </c>
    </row>
    <row r="281" spans="1:23" x14ac:dyDescent="0.3">
      <c r="A281" t="s">
        <v>557</v>
      </c>
      <c r="B281" t="s">
        <v>527</v>
      </c>
      <c r="C281">
        <v>17</v>
      </c>
      <c r="D281" t="s">
        <v>44</v>
      </c>
      <c r="E281" t="s">
        <v>998</v>
      </c>
      <c r="F281">
        <v>51.29</v>
      </c>
      <c r="G281">
        <v>581</v>
      </c>
      <c r="H281">
        <v>298</v>
      </c>
      <c r="I281">
        <v>212</v>
      </c>
      <c r="J281">
        <v>64</v>
      </c>
      <c r="K281">
        <v>1</v>
      </c>
      <c r="L281">
        <v>0</v>
      </c>
      <c r="M281">
        <v>12</v>
      </c>
      <c r="N281">
        <v>4</v>
      </c>
      <c r="O281">
        <f t="shared" si="37"/>
        <v>293</v>
      </c>
      <c r="P281">
        <f t="shared" si="38"/>
        <v>0.7235494880546075</v>
      </c>
      <c r="Q281">
        <f t="shared" si="39"/>
        <v>0.21843003412969283</v>
      </c>
      <c r="R281">
        <f t="shared" si="40"/>
        <v>3.4129692832764505E-3</v>
      </c>
      <c r="S281">
        <f t="shared" si="41"/>
        <v>0</v>
      </c>
      <c r="T281">
        <f t="shared" si="42"/>
        <v>4.0955631399317405E-2</v>
      </c>
      <c r="U281">
        <f t="shared" si="43"/>
        <v>1.3651877133105802E-2</v>
      </c>
      <c r="V281">
        <f t="shared" si="44"/>
        <v>0.7235494880546075</v>
      </c>
      <c r="W281" t="str">
        <f t="shared" si="45"/>
        <v>Bush</v>
      </c>
    </row>
    <row r="282" spans="1:23" x14ac:dyDescent="0.3">
      <c r="A282" t="s">
        <v>558</v>
      </c>
      <c r="B282" t="s">
        <v>528</v>
      </c>
      <c r="C282">
        <v>17</v>
      </c>
      <c r="D282" t="s">
        <v>44</v>
      </c>
      <c r="E282" t="s">
        <v>997</v>
      </c>
      <c r="F282">
        <v>47.57</v>
      </c>
      <c r="G282">
        <v>227</v>
      </c>
      <c r="H282">
        <v>108</v>
      </c>
      <c r="I282">
        <v>38</v>
      </c>
      <c r="J282">
        <v>67</v>
      </c>
      <c r="K282">
        <v>2</v>
      </c>
      <c r="L282">
        <v>0</v>
      </c>
      <c r="M282">
        <v>1</v>
      </c>
      <c r="N282">
        <v>0</v>
      </c>
      <c r="O282">
        <f t="shared" si="37"/>
        <v>108</v>
      </c>
      <c r="P282">
        <f t="shared" si="38"/>
        <v>0.35185185185185186</v>
      </c>
      <c r="Q282">
        <f t="shared" si="39"/>
        <v>0.62037037037037035</v>
      </c>
      <c r="R282">
        <f t="shared" si="40"/>
        <v>1.8518518518518517E-2</v>
      </c>
      <c r="S282">
        <f t="shared" si="41"/>
        <v>0</v>
      </c>
      <c r="T282">
        <f t="shared" si="42"/>
        <v>9.2592592592592587E-3</v>
      </c>
      <c r="U282">
        <f t="shared" si="43"/>
        <v>0</v>
      </c>
      <c r="V282">
        <f t="shared" si="44"/>
        <v>2.6203703703703702</v>
      </c>
      <c r="W282" t="str">
        <f t="shared" si="45"/>
        <v>Dukakis</v>
      </c>
    </row>
    <row r="283" spans="1:23" x14ac:dyDescent="0.3">
      <c r="A283" t="s">
        <v>559</v>
      </c>
      <c r="B283" t="s">
        <v>529</v>
      </c>
      <c r="C283">
        <v>17</v>
      </c>
      <c r="D283" t="s">
        <v>44</v>
      </c>
      <c r="E283" t="s">
        <v>998</v>
      </c>
      <c r="F283">
        <v>48.87</v>
      </c>
      <c r="G283">
        <v>133</v>
      </c>
      <c r="H283">
        <v>65</v>
      </c>
      <c r="I283">
        <v>49</v>
      </c>
      <c r="J283">
        <v>9</v>
      </c>
      <c r="K283">
        <v>0</v>
      </c>
      <c r="L283">
        <v>0</v>
      </c>
      <c r="M283">
        <v>6</v>
      </c>
      <c r="N283">
        <v>0</v>
      </c>
      <c r="O283">
        <f t="shared" si="37"/>
        <v>64</v>
      </c>
      <c r="P283">
        <f t="shared" si="38"/>
        <v>0.765625</v>
      </c>
      <c r="Q283">
        <f t="shared" si="39"/>
        <v>0.140625</v>
      </c>
      <c r="R283">
        <f t="shared" si="40"/>
        <v>0</v>
      </c>
      <c r="S283">
        <f t="shared" si="41"/>
        <v>0</v>
      </c>
      <c r="T283">
        <f t="shared" si="42"/>
        <v>9.375E-2</v>
      </c>
      <c r="U283">
        <f t="shared" si="43"/>
        <v>0</v>
      </c>
      <c r="V283">
        <f t="shared" si="44"/>
        <v>0.765625</v>
      </c>
      <c r="W283" t="str">
        <f t="shared" si="45"/>
        <v>Bush</v>
      </c>
    </row>
    <row r="284" spans="1:23" x14ac:dyDescent="0.3">
      <c r="A284" t="s">
        <v>560</v>
      </c>
      <c r="B284" t="s">
        <v>530</v>
      </c>
      <c r="C284">
        <v>17</v>
      </c>
      <c r="D284" t="s">
        <v>44</v>
      </c>
      <c r="E284" t="s">
        <v>998</v>
      </c>
      <c r="F284">
        <v>50.81</v>
      </c>
      <c r="G284">
        <v>185</v>
      </c>
      <c r="H284">
        <v>94</v>
      </c>
      <c r="I284">
        <v>55</v>
      </c>
      <c r="J284">
        <v>29</v>
      </c>
      <c r="K284">
        <v>0</v>
      </c>
      <c r="L284">
        <v>0</v>
      </c>
      <c r="M284">
        <v>9</v>
      </c>
      <c r="N284">
        <v>0</v>
      </c>
      <c r="O284">
        <f t="shared" si="37"/>
        <v>93</v>
      </c>
      <c r="P284">
        <f t="shared" si="38"/>
        <v>0.59139784946236562</v>
      </c>
      <c r="Q284">
        <f t="shared" si="39"/>
        <v>0.31182795698924731</v>
      </c>
      <c r="R284">
        <f t="shared" si="40"/>
        <v>0</v>
      </c>
      <c r="S284">
        <f t="shared" si="41"/>
        <v>0</v>
      </c>
      <c r="T284">
        <f t="shared" si="42"/>
        <v>9.6774193548387094E-2</v>
      </c>
      <c r="U284">
        <f t="shared" si="43"/>
        <v>0</v>
      </c>
      <c r="V284">
        <f t="shared" si="44"/>
        <v>0.59139784946236562</v>
      </c>
      <c r="W284" t="str">
        <f t="shared" si="45"/>
        <v>Bush</v>
      </c>
    </row>
    <row r="285" spans="1:23" x14ac:dyDescent="0.3">
      <c r="A285" t="s">
        <v>561</v>
      </c>
      <c r="B285" t="s">
        <v>531</v>
      </c>
      <c r="C285">
        <v>17</v>
      </c>
      <c r="D285" t="s">
        <v>44</v>
      </c>
      <c r="E285" t="s">
        <v>993</v>
      </c>
      <c r="F285">
        <v>59.78</v>
      </c>
      <c r="G285">
        <v>184</v>
      </c>
      <c r="H285">
        <v>110</v>
      </c>
      <c r="I285">
        <v>70</v>
      </c>
      <c r="J285">
        <v>27</v>
      </c>
      <c r="K285">
        <v>1</v>
      </c>
      <c r="L285">
        <v>1</v>
      </c>
      <c r="M285">
        <v>9</v>
      </c>
      <c r="N285">
        <v>0</v>
      </c>
      <c r="O285">
        <f t="shared" si="37"/>
        <v>108</v>
      </c>
      <c r="P285">
        <f t="shared" si="38"/>
        <v>0.64814814814814814</v>
      </c>
      <c r="Q285">
        <f t="shared" si="39"/>
        <v>0.25</v>
      </c>
      <c r="R285">
        <f t="shared" si="40"/>
        <v>9.2592592592592587E-3</v>
      </c>
      <c r="S285">
        <f t="shared" si="41"/>
        <v>9.2592592592592587E-3</v>
      </c>
      <c r="T285">
        <f t="shared" si="42"/>
        <v>8.3333333333333329E-2</v>
      </c>
      <c r="U285">
        <f t="shared" si="43"/>
        <v>0</v>
      </c>
      <c r="V285">
        <f t="shared" si="44"/>
        <v>0.64814814814814814</v>
      </c>
      <c r="W285" t="str">
        <f t="shared" si="45"/>
        <v>Bush</v>
      </c>
    </row>
    <row r="286" spans="1:23" x14ac:dyDescent="0.3">
      <c r="A286" t="s">
        <v>562</v>
      </c>
      <c r="B286" t="s">
        <v>532</v>
      </c>
      <c r="C286">
        <v>17</v>
      </c>
      <c r="D286" t="s">
        <v>44</v>
      </c>
      <c r="E286" t="s">
        <v>993</v>
      </c>
      <c r="F286">
        <v>56.01</v>
      </c>
      <c r="G286">
        <v>582</v>
      </c>
      <c r="H286">
        <v>326</v>
      </c>
      <c r="I286">
        <v>248</v>
      </c>
      <c r="J286">
        <v>65</v>
      </c>
      <c r="K286">
        <v>0</v>
      </c>
      <c r="L286">
        <v>3</v>
      </c>
      <c r="M286">
        <v>5</v>
      </c>
      <c r="N286">
        <v>0</v>
      </c>
      <c r="O286">
        <f t="shared" si="37"/>
        <v>321</v>
      </c>
      <c r="P286">
        <f t="shared" si="38"/>
        <v>0.77258566978193144</v>
      </c>
      <c r="Q286">
        <f t="shared" si="39"/>
        <v>0.20249221183800623</v>
      </c>
      <c r="R286">
        <f t="shared" si="40"/>
        <v>0</v>
      </c>
      <c r="S286">
        <f t="shared" si="41"/>
        <v>9.3457943925233638E-3</v>
      </c>
      <c r="T286">
        <f t="shared" si="42"/>
        <v>1.5576323987538941E-2</v>
      </c>
      <c r="U286">
        <f t="shared" si="43"/>
        <v>0</v>
      </c>
      <c r="V286">
        <f t="shared" si="44"/>
        <v>0.77258566978193144</v>
      </c>
      <c r="W286" t="str">
        <f t="shared" si="45"/>
        <v>Bush</v>
      </c>
    </row>
    <row r="287" spans="1:23" x14ac:dyDescent="0.3">
      <c r="A287" t="s">
        <v>563</v>
      </c>
      <c r="B287" t="s">
        <v>533</v>
      </c>
      <c r="C287">
        <v>17</v>
      </c>
      <c r="D287" t="s">
        <v>44</v>
      </c>
      <c r="E287" t="s">
        <v>997</v>
      </c>
      <c r="F287">
        <v>65.73</v>
      </c>
      <c r="G287">
        <v>394</v>
      </c>
      <c r="H287">
        <v>259</v>
      </c>
      <c r="I287">
        <v>143</v>
      </c>
      <c r="J287">
        <v>99</v>
      </c>
      <c r="K287">
        <v>2</v>
      </c>
      <c r="L287">
        <v>2</v>
      </c>
      <c r="M287">
        <v>11</v>
      </c>
      <c r="N287">
        <v>0</v>
      </c>
      <c r="O287">
        <f t="shared" si="37"/>
        <v>257</v>
      </c>
      <c r="P287">
        <f t="shared" si="38"/>
        <v>0.55642023346303504</v>
      </c>
      <c r="Q287">
        <f t="shared" si="39"/>
        <v>0.38521400778210119</v>
      </c>
      <c r="R287">
        <f t="shared" si="40"/>
        <v>7.7821011673151752E-3</v>
      </c>
      <c r="S287">
        <f t="shared" si="41"/>
        <v>7.7821011673151752E-3</v>
      </c>
      <c r="T287">
        <f t="shared" si="42"/>
        <v>4.2801556420233464E-2</v>
      </c>
      <c r="U287">
        <f t="shared" si="43"/>
        <v>0</v>
      </c>
      <c r="V287">
        <f t="shared" si="44"/>
        <v>0.55642023346303504</v>
      </c>
      <c r="W287" t="str">
        <f t="shared" si="45"/>
        <v>Bush</v>
      </c>
    </row>
    <row r="288" spans="1:23" x14ac:dyDescent="0.3">
      <c r="A288" t="s">
        <v>564</v>
      </c>
      <c r="B288" t="s">
        <v>534</v>
      </c>
      <c r="C288">
        <v>17</v>
      </c>
      <c r="D288" t="s">
        <v>44</v>
      </c>
      <c r="E288" t="s">
        <v>993</v>
      </c>
      <c r="F288">
        <v>53.39</v>
      </c>
      <c r="G288">
        <v>324</v>
      </c>
      <c r="H288">
        <v>173</v>
      </c>
      <c r="I288">
        <v>118</v>
      </c>
      <c r="J288">
        <v>39</v>
      </c>
      <c r="K288">
        <v>3</v>
      </c>
      <c r="L288">
        <v>1</v>
      </c>
      <c r="M288">
        <v>8</v>
      </c>
      <c r="N288">
        <v>0</v>
      </c>
      <c r="O288">
        <f t="shared" si="37"/>
        <v>169</v>
      </c>
      <c r="P288">
        <f t="shared" si="38"/>
        <v>0.69822485207100593</v>
      </c>
      <c r="Q288">
        <f t="shared" si="39"/>
        <v>0.23076923076923078</v>
      </c>
      <c r="R288">
        <f t="shared" si="40"/>
        <v>1.7751479289940829E-2</v>
      </c>
      <c r="S288">
        <f t="shared" si="41"/>
        <v>5.9171597633136093E-3</v>
      </c>
      <c r="T288">
        <f t="shared" si="42"/>
        <v>4.7337278106508875E-2</v>
      </c>
      <c r="U288">
        <f t="shared" si="43"/>
        <v>0</v>
      </c>
      <c r="V288">
        <f t="shared" si="44"/>
        <v>0.69822485207100593</v>
      </c>
      <c r="W288" t="str">
        <f t="shared" si="45"/>
        <v>Bush</v>
      </c>
    </row>
    <row r="289" spans="1:23" x14ac:dyDescent="0.3">
      <c r="A289" t="s">
        <v>565</v>
      </c>
      <c r="B289" t="s">
        <v>535</v>
      </c>
      <c r="C289">
        <v>17</v>
      </c>
      <c r="D289" t="s">
        <v>44</v>
      </c>
      <c r="E289" t="s">
        <v>993</v>
      </c>
      <c r="F289">
        <v>44.56</v>
      </c>
      <c r="G289">
        <v>92</v>
      </c>
      <c r="H289">
        <v>41</v>
      </c>
      <c r="I289">
        <v>26</v>
      </c>
      <c r="J289">
        <v>9</v>
      </c>
      <c r="K289">
        <v>0</v>
      </c>
      <c r="L289">
        <v>1</v>
      </c>
      <c r="M289">
        <v>2</v>
      </c>
      <c r="N289">
        <v>0</v>
      </c>
      <c r="O289">
        <f t="shared" si="37"/>
        <v>38</v>
      </c>
      <c r="P289">
        <f t="shared" si="38"/>
        <v>0.68421052631578949</v>
      </c>
      <c r="Q289">
        <f t="shared" si="39"/>
        <v>0.23684210526315788</v>
      </c>
      <c r="R289">
        <f t="shared" si="40"/>
        <v>0</v>
      </c>
      <c r="S289">
        <f t="shared" si="41"/>
        <v>2.6315789473684209E-2</v>
      </c>
      <c r="T289">
        <f t="shared" si="42"/>
        <v>5.2631578947368418E-2</v>
      </c>
      <c r="U289">
        <f t="shared" si="43"/>
        <v>0</v>
      </c>
      <c r="V289">
        <f t="shared" si="44"/>
        <v>0.68421052631578949</v>
      </c>
      <c r="W289" t="str">
        <f t="shared" si="45"/>
        <v>Bush</v>
      </c>
    </row>
    <row r="290" spans="1:23" x14ac:dyDescent="0.3">
      <c r="A290" t="s">
        <v>566</v>
      </c>
      <c r="B290" t="s">
        <v>536</v>
      </c>
      <c r="C290">
        <v>17</v>
      </c>
      <c r="D290" t="s">
        <v>44</v>
      </c>
      <c r="E290" t="s">
        <v>999</v>
      </c>
      <c r="F290">
        <v>61.71</v>
      </c>
      <c r="G290">
        <v>512</v>
      </c>
      <c r="H290">
        <v>316</v>
      </c>
      <c r="I290">
        <v>188</v>
      </c>
      <c r="J290">
        <v>92</v>
      </c>
      <c r="K290">
        <v>1</v>
      </c>
      <c r="L290">
        <v>4</v>
      </c>
      <c r="M290">
        <v>19</v>
      </c>
      <c r="N290">
        <v>2</v>
      </c>
      <c r="O290">
        <f t="shared" si="37"/>
        <v>306</v>
      </c>
      <c r="P290">
        <f t="shared" si="38"/>
        <v>0.6143790849673203</v>
      </c>
      <c r="Q290">
        <f t="shared" si="39"/>
        <v>0.30065359477124182</v>
      </c>
      <c r="R290">
        <f t="shared" si="40"/>
        <v>3.2679738562091504E-3</v>
      </c>
      <c r="S290">
        <f t="shared" si="41"/>
        <v>1.3071895424836602E-2</v>
      </c>
      <c r="T290">
        <f t="shared" si="42"/>
        <v>6.2091503267973858E-2</v>
      </c>
      <c r="U290">
        <f t="shared" si="43"/>
        <v>6.5359477124183009E-3</v>
      </c>
      <c r="V290">
        <f t="shared" si="44"/>
        <v>0.6143790849673203</v>
      </c>
      <c r="W290" t="str">
        <f t="shared" si="45"/>
        <v>Bush</v>
      </c>
    </row>
    <row r="291" spans="1:23" x14ac:dyDescent="0.3">
      <c r="A291" t="s">
        <v>549</v>
      </c>
      <c r="B291" t="s">
        <v>537</v>
      </c>
      <c r="C291">
        <v>17</v>
      </c>
      <c r="D291" t="s">
        <v>44</v>
      </c>
      <c r="E291" t="s">
        <v>998</v>
      </c>
      <c r="F291">
        <v>50</v>
      </c>
      <c r="G291">
        <v>156</v>
      </c>
      <c r="H291">
        <v>78</v>
      </c>
      <c r="I291">
        <v>51</v>
      </c>
      <c r="J291">
        <v>26</v>
      </c>
      <c r="K291">
        <v>0</v>
      </c>
      <c r="L291">
        <v>0</v>
      </c>
      <c r="M291">
        <v>0</v>
      </c>
      <c r="N291">
        <v>0</v>
      </c>
      <c r="O291">
        <f t="shared" si="37"/>
        <v>77</v>
      </c>
      <c r="P291">
        <f t="shared" si="38"/>
        <v>0.66233766233766234</v>
      </c>
      <c r="Q291">
        <f t="shared" si="39"/>
        <v>0.33766233766233766</v>
      </c>
      <c r="R291">
        <f t="shared" si="40"/>
        <v>0</v>
      </c>
      <c r="S291">
        <f t="shared" si="41"/>
        <v>0</v>
      </c>
      <c r="T291">
        <f t="shared" si="42"/>
        <v>0</v>
      </c>
      <c r="U291">
        <f t="shared" si="43"/>
        <v>0</v>
      </c>
      <c r="V291">
        <f t="shared" si="44"/>
        <v>0.66233766233766234</v>
      </c>
      <c r="W291" t="str">
        <f t="shared" si="45"/>
        <v>Bush</v>
      </c>
    </row>
    <row r="292" spans="1:23" x14ac:dyDescent="0.3">
      <c r="A292" t="s">
        <v>548</v>
      </c>
      <c r="B292" t="s">
        <v>538</v>
      </c>
      <c r="C292">
        <v>17</v>
      </c>
      <c r="D292" t="s">
        <v>44</v>
      </c>
      <c r="E292" t="s">
        <v>993</v>
      </c>
      <c r="F292">
        <v>48</v>
      </c>
      <c r="G292">
        <v>50</v>
      </c>
      <c r="H292">
        <v>24</v>
      </c>
      <c r="I292">
        <v>20</v>
      </c>
      <c r="J292">
        <v>2</v>
      </c>
      <c r="K292">
        <v>0</v>
      </c>
      <c r="L292">
        <v>0</v>
      </c>
      <c r="M292">
        <v>2</v>
      </c>
      <c r="N292">
        <v>0</v>
      </c>
      <c r="O292">
        <f t="shared" si="37"/>
        <v>24</v>
      </c>
      <c r="P292">
        <f t="shared" si="38"/>
        <v>0.83333333333333337</v>
      </c>
      <c r="Q292">
        <f t="shared" si="39"/>
        <v>8.3333333333333329E-2</v>
      </c>
      <c r="R292">
        <f t="shared" si="40"/>
        <v>0</v>
      </c>
      <c r="S292">
        <f t="shared" si="41"/>
        <v>0</v>
      </c>
      <c r="T292">
        <f t="shared" si="42"/>
        <v>8.3333333333333329E-2</v>
      </c>
      <c r="U292">
        <f t="shared" si="43"/>
        <v>0</v>
      </c>
      <c r="V292">
        <f t="shared" si="44"/>
        <v>0.83333333333333337</v>
      </c>
      <c r="W292" t="str">
        <f t="shared" si="45"/>
        <v>Bush</v>
      </c>
    </row>
    <row r="293" spans="1:23" x14ac:dyDescent="0.3">
      <c r="A293" t="s">
        <v>547</v>
      </c>
      <c r="B293" t="s">
        <v>539</v>
      </c>
      <c r="C293">
        <v>17</v>
      </c>
      <c r="D293" t="s">
        <v>44</v>
      </c>
      <c r="E293" t="s">
        <v>998</v>
      </c>
      <c r="F293">
        <v>50</v>
      </c>
      <c r="G293">
        <v>78</v>
      </c>
      <c r="H293">
        <v>39</v>
      </c>
      <c r="I293">
        <v>17</v>
      </c>
      <c r="J293">
        <v>18</v>
      </c>
      <c r="K293">
        <v>0</v>
      </c>
      <c r="L293">
        <v>0</v>
      </c>
      <c r="M293">
        <v>1</v>
      </c>
      <c r="N293">
        <v>0</v>
      </c>
      <c r="O293">
        <f t="shared" si="37"/>
        <v>36</v>
      </c>
      <c r="P293">
        <f t="shared" si="38"/>
        <v>0.47222222222222221</v>
      </c>
      <c r="Q293">
        <f t="shared" si="39"/>
        <v>0.5</v>
      </c>
      <c r="R293">
        <f t="shared" si="40"/>
        <v>0</v>
      </c>
      <c r="S293">
        <f t="shared" si="41"/>
        <v>0</v>
      </c>
      <c r="T293">
        <f t="shared" si="42"/>
        <v>2.7777777777777776E-2</v>
      </c>
      <c r="U293">
        <f t="shared" si="43"/>
        <v>0</v>
      </c>
      <c r="V293">
        <f t="shared" si="44"/>
        <v>2.5</v>
      </c>
      <c r="W293" t="str">
        <f t="shared" si="45"/>
        <v>Dukakis</v>
      </c>
    </row>
    <row r="294" spans="1:23" x14ac:dyDescent="0.3">
      <c r="A294" t="s">
        <v>546</v>
      </c>
      <c r="B294" t="s">
        <v>540</v>
      </c>
      <c r="C294">
        <v>17</v>
      </c>
      <c r="D294" t="s">
        <v>44</v>
      </c>
      <c r="E294" t="s">
        <v>998</v>
      </c>
      <c r="F294">
        <v>50.79</v>
      </c>
      <c r="G294">
        <v>63</v>
      </c>
      <c r="H294">
        <v>32</v>
      </c>
      <c r="I294">
        <v>14</v>
      </c>
      <c r="J294">
        <v>14</v>
      </c>
      <c r="K294">
        <v>1</v>
      </c>
      <c r="L294">
        <v>0</v>
      </c>
      <c r="M294">
        <v>0</v>
      </c>
      <c r="N294">
        <v>0</v>
      </c>
      <c r="O294">
        <f t="shared" si="37"/>
        <v>29</v>
      </c>
      <c r="P294">
        <f t="shared" si="38"/>
        <v>0.48275862068965519</v>
      </c>
      <c r="Q294">
        <f t="shared" si="39"/>
        <v>0.48275862068965519</v>
      </c>
      <c r="R294">
        <f t="shared" si="40"/>
        <v>3.4482758620689655E-2</v>
      </c>
      <c r="S294">
        <f t="shared" si="41"/>
        <v>0</v>
      </c>
      <c r="T294">
        <f t="shared" si="42"/>
        <v>0</v>
      </c>
      <c r="U294">
        <f t="shared" si="43"/>
        <v>0</v>
      </c>
      <c r="V294">
        <f t="shared" si="44"/>
        <v>9</v>
      </c>
      <c r="W294" t="str">
        <f t="shared" si="45"/>
        <v>Tie</v>
      </c>
    </row>
    <row r="295" spans="1:23" x14ac:dyDescent="0.3">
      <c r="A295" t="s">
        <v>545</v>
      </c>
      <c r="B295" t="s">
        <v>541</v>
      </c>
      <c r="C295">
        <v>17</v>
      </c>
      <c r="D295" t="s">
        <v>44</v>
      </c>
      <c r="E295" t="s">
        <v>998</v>
      </c>
      <c r="F295">
        <v>52.29</v>
      </c>
      <c r="G295">
        <v>633</v>
      </c>
      <c r="H295">
        <v>331</v>
      </c>
      <c r="I295">
        <v>228</v>
      </c>
      <c r="J295">
        <v>83</v>
      </c>
      <c r="K295">
        <v>1</v>
      </c>
      <c r="L295">
        <v>4</v>
      </c>
      <c r="M295">
        <v>9</v>
      </c>
      <c r="N295">
        <v>1</v>
      </c>
      <c r="O295">
        <f t="shared" si="37"/>
        <v>326</v>
      </c>
      <c r="P295">
        <f t="shared" si="38"/>
        <v>0.69938650306748462</v>
      </c>
      <c r="Q295">
        <f t="shared" si="39"/>
        <v>0.254601226993865</v>
      </c>
      <c r="R295">
        <f t="shared" si="40"/>
        <v>3.0674846625766872E-3</v>
      </c>
      <c r="S295">
        <f t="shared" si="41"/>
        <v>1.2269938650306749E-2</v>
      </c>
      <c r="T295">
        <f t="shared" si="42"/>
        <v>2.7607361963190184E-2</v>
      </c>
      <c r="U295">
        <f t="shared" si="43"/>
        <v>3.0674846625766872E-3</v>
      </c>
      <c r="V295">
        <f t="shared" si="44"/>
        <v>0.69938650306748462</v>
      </c>
      <c r="W295" t="str">
        <f t="shared" si="45"/>
        <v>Bush</v>
      </c>
    </row>
    <row r="296" spans="1:23" x14ac:dyDescent="0.3">
      <c r="A296" t="s">
        <v>544</v>
      </c>
      <c r="B296" t="s">
        <v>55</v>
      </c>
      <c r="C296">
        <v>17</v>
      </c>
      <c r="D296" t="s">
        <v>66</v>
      </c>
      <c r="E296">
        <v>0</v>
      </c>
      <c r="F296">
        <v>0</v>
      </c>
      <c r="G296">
        <v>0</v>
      </c>
      <c r="H296">
        <v>824</v>
      </c>
      <c r="I296">
        <v>555</v>
      </c>
      <c r="J296">
        <v>214</v>
      </c>
      <c r="K296">
        <v>2</v>
      </c>
      <c r="L296">
        <v>0</v>
      </c>
      <c r="M296">
        <v>37</v>
      </c>
      <c r="N296">
        <v>7</v>
      </c>
      <c r="O296">
        <f t="shared" si="37"/>
        <v>815</v>
      </c>
      <c r="P296">
        <f t="shared" si="38"/>
        <v>0.68098159509202449</v>
      </c>
      <c r="Q296">
        <f t="shared" si="39"/>
        <v>0.2625766871165644</v>
      </c>
      <c r="R296">
        <f t="shared" si="40"/>
        <v>2.4539877300613498E-3</v>
      </c>
      <c r="S296">
        <f t="shared" si="41"/>
        <v>0</v>
      </c>
      <c r="T296">
        <f t="shared" si="42"/>
        <v>4.5398773006134971E-2</v>
      </c>
      <c r="U296">
        <f t="shared" si="43"/>
        <v>8.5889570552147246E-3</v>
      </c>
      <c r="V296">
        <f t="shared" si="44"/>
        <v>0.68098159509202449</v>
      </c>
      <c r="W296" t="str">
        <f t="shared" si="45"/>
        <v>Bush</v>
      </c>
    </row>
    <row r="297" spans="1:23" x14ac:dyDescent="0.3">
      <c r="A297" t="s">
        <v>543</v>
      </c>
      <c r="B297" t="s">
        <v>56</v>
      </c>
      <c r="C297">
        <v>17</v>
      </c>
      <c r="D297" t="s">
        <v>67</v>
      </c>
      <c r="E297">
        <v>0</v>
      </c>
      <c r="F297">
        <v>0</v>
      </c>
      <c r="G297">
        <v>0</v>
      </c>
      <c r="H297">
        <v>194</v>
      </c>
      <c r="I297">
        <v>110</v>
      </c>
      <c r="J297">
        <v>72</v>
      </c>
      <c r="K297">
        <v>1</v>
      </c>
      <c r="L297">
        <v>1</v>
      </c>
      <c r="M297">
        <v>6</v>
      </c>
      <c r="N297">
        <v>1</v>
      </c>
      <c r="O297">
        <f t="shared" si="37"/>
        <v>191</v>
      </c>
      <c r="P297">
        <f t="shared" si="38"/>
        <v>0.5759162303664922</v>
      </c>
      <c r="Q297">
        <f t="shared" si="39"/>
        <v>0.37696335078534032</v>
      </c>
      <c r="R297">
        <f t="shared" si="40"/>
        <v>5.235602094240838E-3</v>
      </c>
      <c r="S297">
        <f t="shared" si="41"/>
        <v>5.235602094240838E-3</v>
      </c>
      <c r="T297">
        <f t="shared" si="42"/>
        <v>3.1413612565445025E-2</v>
      </c>
      <c r="U297">
        <f t="shared" si="43"/>
        <v>5.235602094240838E-3</v>
      </c>
      <c r="V297">
        <f t="shared" si="44"/>
        <v>0.5759162303664922</v>
      </c>
      <c r="W297" t="str">
        <f t="shared" si="45"/>
        <v>Bush</v>
      </c>
    </row>
    <row r="298" spans="1:23" x14ac:dyDescent="0.3">
      <c r="A298" t="s">
        <v>542</v>
      </c>
      <c r="B298" t="s">
        <v>57</v>
      </c>
      <c r="C298">
        <v>17</v>
      </c>
      <c r="D298" t="s">
        <v>68</v>
      </c>
      <c r="E298">
        <v>0</v>
      </c>
      <c r="F298">
        <v>68.22</v>
      </c>
      <c r="G298">
        <v>6971</v>
      </c>
      <c r="H298">
        <v>4756</v>
      </c>
      <c r="I298">
        <v>3093</v>
      </c>
      <c r="J298">
        <v>1302</v>
      </c>
      <c r="K298">
        <v>26</v>
      </c>
      <c r="L298">
        <v>27</v>
      </c>
      <c r="M298">
        <v>209</v>
      </c>
      <c r="N298">
        <v>24</v>
      </c>
      <c r="O298">
        <f t="shared" si="37"/>
        <v>4681</v>
      </c>
      <c r="P298">
        <f t="shared" si="38"/>
        <v>0.66075624866481519</v>
      </c>
      <c r="Q298">
        <f t="shared" si="39"/>
        <v>0.27814569536423839</v>
      </c>
      <c r="R298">
        <f t="shared" si="40"/>
        <v>5.554368724631489E-3</v>
      </c>
      <c r="S298">
        <f t="shared" si="41"/>
        <v>5.7679982909634693E-3</v>
      </c>
      <c r="T298">
        <f t="shared" si="42"/>
        <v>4.4648579363383893E-2</v>
      </c>
      <c r="U298">
        <f t="shared" si="43"/>
        <v>5.1271095919675283E-3</v>
      </c>
      <c r="V298">
        <f t="shared" si="44"/>
        <v>0.66075624866481519</v>
      </c>
      <c r="W298" t="str">
        <f t="shared" si="45"/>
        <v>Bush</v>
      </c>
    </row>
    <row r="299" spans="1:23" x14ac:dyDescent="0.3">
      <c r="A299" t="s">
        <v>578</v>
      </c>
      <c r="B299" t="s">
        <v>567</v>
      </c>
      <c r="C299">
        <v>18</v>
      </c>
      <c r="D299" t="s">
        <v>44</v>
      </c>
      <c r="E299" t="s">
        <v>1000</v>
      </c>
      <c r="F299">
        <v>58.4</v>
      </c>
      <c r="G299">
        <v>1219</v>
      </c>
      <c r="H299">
        <v>712</v>
      </c>
      <c r="I299">
        <v>475</v>
      </c>
      <c r="J299">
        <v>181</v>
      </c>
      <c r="K299">
        <v>1</v>
      </c>
      <c r="L299">
        <v>5</v>
      </c>
      <c r="M299">
        <v>36</v>
      </c>
      <c r="N299">
        <v>5</v>
      </c>
      <c r="O299">
        <f t="shared" si="37"/>
        <v>703</v>
      </c>
      <c r="P299">
        <f t="shared" si="38"/>
        <v>0.67567567567567566</v>
      </c>
      <c r="Q299">
        <f t="shared" si="39"/>
        <v>0.25746799431009959</v>
      </c>
      <c r="R299">
        <f t="shared" si="40"/>
        <v>1.4224751066856331E-3</v>
      </c>
      <c r="S299">
        <f t="shared" si="41"/>
        <v>7.1123755334281651E-3</v>
      </c>
      <c r="T299">
        <f t="shared" si="42"/>
        <v>5.1209103840682786E-2</v>
      </c>
      <c r="U299">
        <f t="shared" si="43"/>
        <v>7.1123755334281651E-3</v>
      </c>
      <c r="V299">
        <f t="shared" si="44"/>
        <v>0.67567567567567566</v>
      </c>
      <c r="W299" t="str">
        <f t="shared" si="45"/>
        <v>Bush</v>
      </c>
    </row>
    <row r="300" spans="1:23" x14ac:dyDescent="0.3">
      <c r="A300" t="s">
        <v>579</v>
      </c>
      <c r="B300" t="s">
        <v>568</v>
      </c>
      <c r="C300">
        <v>18</v>
      </c>
      <c r="D300" t="s">
        <v>44</v>
      </c>
      <c r="E300" t="s">
        <v>1000</v>
      </c>
      <c r="F300">
        <v>60.81</v>
      </c>
      <c r="G300">
        <v>1562</v>
      </c>
      <c r="H300">
        <v>950</v>
      </c>
      <c r="I300">
        <v>610</v>
      </c>
      <c r="J300">
        <v>273</v>
      </c>
      <c r="K300">
        <v>0</v>
      </c>
      <c r="L300">
        <v>8</v>
      </c>
      <c r="M300">
        <v>44</v>
      </c>
      <c r="N300">
        <v>2</v>
      </c>
      <c r="O300">
        <f t="shared" si="37"/>
        <v>937</v>
      </c>
      <c r="P300">
        <f t="shared" si="38"/>
        <v>0.65101387406616862</v>
      </c>
      <c r="Q300">
        <f t="shared" si="39"/>
        <v>0.29135538954108858</v>
      </c>
      <c r="R300">
        <f t="shared" si="40"/>
        <v>0</v>
      </c>
      <c r="S300">
        <f t="shared" si="41"/>
        <v>8.5378868729989333E-3</v>
      </c>
      <c r="T300">
        <f t="shared" si="42"/>
        <v>4.6958377801494131E-2</v>
      </c>
      <c r="U300">
        <f t="shared" si="43"/>
        <v>2.1344717182497333E-3</v>
      </c>
      <c r="V300">
        <f t="shared" si="44"/>
        <v>0.65101387406616862</v>
      </c>
      <c r="W300" t="str">
        <f t="shared" si="45"/>
        <v>Bush</v>
      </c>
    </row>
    <row r="301" spans="1:23" x14ac:dyDescent="0.3">
      <c r="A301" t="s">
        <v>580</v>
      </c>
      <c r="B301" t="s">
        <v>569</v>
      </c>
      <c r="C301">
        <v>18</v>
      </c>
      <c r="D301" t="s">
        <v>44</v>
      </c>
      <c r="E301" t="s">
        <v>1000</v>
      </c>
      <c r="F301">
        <v>50.49</v>
      </c>
      <c r="G301">
        <v>2832</v>
      </c>
      <c r="H301">
        <v>1430</v>
      </c>
      <c r="I301">
        <v>1183</v>
      </c>
      <c r="J301">
        <v>221</v>
      </c>
      <c r="K301">
        <v>4</v>
      </c>
      <c r="L301">
        <v>0</v>
      </c>
      <c r="M301">
        <v>6</v>
      </c>
      <c r="N301">
        <v>3</v>
      </c>
      <c r="O301">
        <f t="shared" si="37"/>
        <v>1417</v>
      </c>
      <c r="P301">
        <f t="shared" si="38"/>
        <v>0.83486238532110091</v>
      </c>
      <c r="Q301">
        <f t="shared" si="39"/>
        <v>0.15596330275229359</v>
      </c>
      <c r="R301">
        <f t="shared" si="40"/>
        <v>2.8228652081863093E-3</v>
      </c>
      <c r="S301">
        <f t="shared" si="41"/>
        <v>0</v>
      </c>
      <c r="T301">
        <f t="shared" si="42"/>
        <v>4.2342978122794639E-3</v>
      </c>
      <c r="U301">
        <f t="shared" si="43"/>
        <v>2.1171489061397319E-3</v>
      </c>
      <c r="V301">
        <f t="shared" si="44"/>
        <v>0.83486238532110091</v>
      </c>
      <c r="W301" t="str">
        <f t="shared" si="45"/>
        <v>Bush</v>
      </c>
    </row>
    <row r="302" spans="1:23" x14ac:dyDescent="0.3">
      <c r="A302" t="s">
        <v>581</v>
      </c>
      <c r="B302" t="s">
        <v>570</v>
      </c>
      <c r="C302">
        <v>18</v>
      </c>
      <c r="D302" t="s">
        <v>44</v>
      </c>
      <c r="E302" t="s">
        <v>1000</v>
      </c>
      <c r="F302">
        <v>60.62</v>
      </c>
      <c r="G302">
        <v>1534</v>
      </c>
      <c r="H302">
        <v>930</v>
      </c>
      <c r="I302">
        <v>673</v>
      </c>
      <c r="J302">
        <v>200</v>
      </c>
      <c r="K302">
        <v>2</v>
      </c>
      <c r="L302">
        <v>5</v>
      </c>
      <c r="M302">
        <v>37</v>
      </c>
      <c r="N302">
        <v>5</v>
      </c>
      <c r="O302">
        <f t="shared" si="37"/>
        <v>922</v>
      </c>
      <c r="P302">
        <f t="shared" si="38"/>
        <v>0.72993492407809113</v>
      </c>
      <c r="Q302">
        <f t="shared" si="39"/>
        <v>0.21691973969631237</v>
      </c>
      <c r="R302">
        <f t="shared" si="40"/>
        <v>2.1691973969631237E-3</v>
      </c>
      <c r="S302">
        <f t="shared" si="41"/>
        <v>5.4229934924078091E-3</v>
      </c>
      <c r="T302">
        <f t="shared" si="42"/>
        <v>4.0130151843817789E-2</v>
      </c>
      <c r="U302">
        <f t="shared" si="43"/>
        <v>5.4229934924078091E-3</v>
      </c>
      <c r="V302">
        <f t="shared" si="44"/>
        <v>0.72993492407809113</v>
      </c>
      <c r="W302" t="str">
        <f t="shared" si="45"/>
        <v>Bush</v>
      </c>
    </row>
    <row r="303" spans="1:23" x14ac:dyDescent="0.3">
      <c r="A303" t="s">
        <v>582</v>
      </c>
      <c r="B303" t="s">
        <v>571</v>
      </c>
      <c r="C303">
        <v>18</v>
      </c>
      <c r="D303" t="s">
        <v>44</v>
      </c>
      <c r="E303" t="s">
        <v>1000</v>
      </c>
      <c r="F303">
        <v>57.96</v>
      </c>
      <c r="G303">
        <v>835</v>
      </c>
      <c r="H303">
        <v>484</v>
      </c>
      <c r="I303">
        <v>356</v>
      </c>
      <c r="J303">
        <v>111</v>
      </c>
      <c r="K303">
        <v>0</v>
      </c>
      <c r="L303">
        <v>3</v>
      </c>
      <c r="M303">
        <v>8</v>
      </c>
      <c r="N303">
        <v>2</v>
      </c>
      <c r="O303">
        <f t="shared" si="37"/>
        <v>480</v>
      </c>
      <c r="P303">
        <f t="shared" si="38"/>
        <v>0.7416666666666667</v>
      </c>
      <c r="Q303">
        <f t="shared" si="39"/>
        <v>0.23125000000000001</v>
      </c>
      <c r="R303">
        <f t="shared" si="40"/>
        <v>0</v>
      </c>
      <c r="S303">
        <f t="shared" si="41"/>
        <v>6.2500000000000003E-3</v>
      </c>
      <c r="T303">
        <f t="shared" si="42"/>
        <v>1.6666666666666666E-2</v>
      </c>
      <c r="U303">
        <f t="shared" si="43"/>
        <v>4.1666666666666666E-3</v>
      </c>
      <c r="V303">
        <f t="shared" si="44"/>
        <v>0.7416666666666667</v>
      </c>
      <c r="W303" t="str">
        <f t="shared" si="45"/>
        <v>Bush</v>
      </c>
    </row>
    <row r="304" spans="1:23" x14ac:dyDescent="0.3">
      <c r="A304" t="s">
        <v>583</v>
      </c>
      <c r="B304" t="s">
        <v>572</v>
      </c>
      <c r="C304">
        <v>18</v>
      </c>
      <c r="D304" t="s">
        <v>44</v>
      </c>
      <c r="E304" t="s">
        <v>1000</v>
      </c>
      <c r="F304">
        <v>60.77</v>
      </c>
      <c r="G304">
        <v>1642</v>
      </c>
      <c r="H304">
        <v>998</v>
      </c>
      <c r="I304">
        <v>755</v>
      </c>
      <c r="J304">
        <v>202</v>
      </c>
      <c r="K304">
        <v>3</v>
      </c>
      <c r="L304">
        <v>4</v>
      </c>
      <c r="M304">
        <v>23</v>
      </c>
      <c r="N304">
        <v>6</v>
      </c>
      <c r="O304">
        <f t="shared" si="37"/>
        <v>993</v>
      </c>
      <c r="P304">
        <f t="shared" si="38"/>
        <v>0.7603222557905337</v>
      </c>
      <c r="Q304">
        <f t="shared" si="39"/>
        <v>0.20342396777442096</v>
      </c>
      <c r="R304">
        <f t="shared" si="40"/>
        <v>3.0211480362537764E-3</v>
      </c>
      <c r="S304">
        <f t="shared" si="41"/>
        <v>4.0281973816717019E-3</v>
      </c>
      <c r="T304">
        <f t="shared" si="42"/>
        <v>2.3162134944612285E-2</v>
      </c>
      <c r="U304">
        <f t="shared" si="43"/>
        <v>6.0422960725075529E-3</v>
      </c>
      <c r="V304">
        <f t="shared" si="44"/>
        <v>0.7603222557905337</v>
      </c>
      <c r="W304" t="str">
        <f t="shared" si="45"/>
        <v>Bush</v>
      </c>
    </row>
    <row r="305" spans="1:23" x14ac:dyDescent="0.3">
      <c r="A305" t="s">
        <v>584</v>
      </c>
      <c r="B305" t="s">
        <v>573</v>
      </c>
      <c r="C305">
        <v>18</v>
      </c>
      <c r="D305" t="s">
        <v>44</v>
      </c>
      <c r="E305" t="s">
        <v>1000</v>
      </c>
      <c r="F305">
        <v>59.46</v>
      </c>
      <c r="G305">
        <v>597</v>
      </c>
      <c r="H305">
        <v>355</v>
      </c>
      <c r="I305">
        <v>244</v>
      </c>
      <c r="J305">
        <v>83</v>
      </c>
      <c r="K305">
        <v>0</v>
      </c>
      <c r="L305">
        <v>2</v>
      </c>
      <c r="M305">
        <v>20</v>
      </c>
      <c r="N305">
        <v>3</v>
      </c>
      <c r="O305">
        <f t="shared" si="37"/>
        <v>352</v>
      </c>
      <c r="P305">
        <f t="shared" si="38"/>
        <v>0.69318181818181823</v>
      </c>
      <c r="Q305">
        <f t="shared" si="39"/>
        <v>0.23579545454545456</v>
      </c>
      <c r="R305">
        <f t="shared" si="40"/>
        <v>0</v>
      </c>
      <c r="S305">
        <f t="shared" si="41"/>
        <v>5.681818181818182E-3</v>
      </c>
      <c r="T305">
        <f t="shared" si="42"/>
        <v>5.6818181818181816E-2</v>
      </c>
      <c r="U305">
        <f t="shared" si="43"/>
        <v>8.5227272727272721E-3</v>
      </c>
      <c r="V305">
        <f t="shared" si="44"/>
        <v>0.69318181818181823</v>
      </c>
      <c r="W305" t="str">
        <f t="shared" si="45"/>
        <v>Bush</v>
      </c>
    </row>
    <row r="306" spans="1:23" x14ac:dyDescent="0.3">
      <c r="A306" t="s">
        <v>585</v>
      </c>
      <c r="B306" t="s">
        <v>574</v>
      </c>
      <c r="C306">
        <v>18</v>
      </c>
      <c r="D306" t="s">
        <v>44</v>
      </c>
      <c r="E306" t="s">
        <v>1000</v>
      </c>
      <c r="F306">
        <v>57.94</v>
      </c>
      <c r="G306">
        <v>585</v>
      </c>
      <c r="H306">
        <v>339</v>
      </c>
      <c r="I306">
        <v>240</v>
      </c>
      <c r="J306">
        <v>62</v>
      </c>
      <c r="K306">
        <v>1</v>
      </c>
      <c r="L306">
        <v>5</v>
      </c>
      <c r="M306">
        <v>26</v>
      </c>
      <c r="N306">
        <v>1</v>
      </c>
      <c r="O306">
        <f t="shared" si="37"/>
        <v>335</v>
      </c>
      <c r="P306">
        <f t="shared" si="38"/>
        <v>0.71641791044776115</v>
      </c>
      <c r="Q306">
        <f t="shared" si="39"/>
        <v>0.18507462686567164</v>
      </c>
      <c r="R306">
        <f t="shared" si="40"/>
        <v>2.9850746268656717E-3</v>
      </c>
      <c r="S306">
        <f t="shared" si="41"/>
        <v>1.4925373134328358E-2</v>
      </c>
      <c r="T306">
        <f t="shared" si="42"/>
        <v>7.7611940298507459E-2</v>
      </c>
      <c r="U306">
        <f t="shared" si="43"/>
        <v>2.9850746268656717E-3</v>
      </c>
      <c r="V306">
        <f t="shared" si="44"/>
        <v>0.71641791044776115</v>
      </c>
      <c r="W306" t="str">
        <f t="shared" si="45"/>
        <v>Bush</v>
      </c>
    </row>
    <row r="307" spans="1:23" x14ac:dyDescent="0.3">
      <c r="A307" t="s">
        <v>577</v>
      </c>
      <c r="B307" t="s">
        <v>55</v>
      </c>
      <c r="C307">
        <v>18</v>
      </c>
      <c r="D307" t="s">
        <v>66</v>
      </c>
      <c r="E307">
        <v>0</v>
      </c>
      <c r="F307">
        <v>0</v>
      </c>
      <c r="G307">
        <v>0</v>
      </c>
      <c r="H307">
        <v>1292</v>
      </c>
      <c r="I307">
        <v>1000</v>
      </c>
      <c r="J307">
        <v>234</v>
      </c>
      <c r="K307">
        <v>1</v>
      </c>
      <c r="L307">
        <v>3</v>
      </c>
      <c r="M307">
        <v>28</v>
      </c>
      <c r="N307">
        <v>7</v>
      </c>
      <c r="O307">
        <f t="shared" si="37"/>
        <v>1273</v>
      </c>
      <c r="P307">
        <f t="shared" si="38"/>
        <v>0.78554595443833464</v>
      </c>
      <c r="Q307">
        <f t="shared" si="39"/>
        <v>0.18381775333857031</v>
      </c>
      <c r="R307">
        <f t="shared" si="40"/>
        <v>7.855459544383347E-4</v>
      </c>
      <c r="S307">
        <f t="shared" si="41"/>
        <v>2.3566378633150041E-3</v>
      </c>
      <c r="T307">
        <f t="shared" si="42"/>
        <v>2.199528672427337E-2</v>
      </c>
      <c r="U307">
        <f t="shared" si="43"/>
        <v>5.4988216810683424E-3</v>
      </c>
      <c r="V307">
        <f t="shared" si="44"/>
        <v>0.78554595443833464</v>
      </c>
      <c r="W307" t="str">
        <f t="shared" si="45"/>
        <v>Bush</v>
      </c>
    </row>
    <row r="308" spans="1:23" x14ac:dyDescent="0.3">
      <c r="A308" t="s">
        <v>576</v>
      </c>
      <c r="B308" t="s">
        <v>56</v>
      </c>
      <c r="C308">
        <v>18</v>
      </c>
      <c r="D308" t="s">
        <v>67</v>
      </c>
      <c r="E308">
        <v>0</v>
      </c>
      <c r="F308">
        <v>0</v>
      </c>
      <c r="G308">
        <v>0</v>
      </c>
      <c r="H308">
        <v>600</v>
      </c>
      <c r="I308">
        <v>462</v>
      </c>
      <c r="J308">
        <v>107</v>
      </c>
      <c r="K308">
        <v>0</v>
      </c>
      <c r="L308">
        <v>2</v>
      </c>
      <c r="M308">
        <v>14</v>
      </c>
      <c r="N308">
        <v>4</v>
      </c>
      <c r="O308">
        <f t="shared" si="37"/>
        <v>589</v>
      </c>
      <c r="P308">
        <f t="shared" si="38"/>
        <v>0.78438030560271643</v>
      </c>
      <c r="Q308">
        <f t="shared" si="39"/>
        <v>0.18166383701188454</v>
      </c>
      <c r="R308">
        <f t="shared" si="40"/>
        <v>0</v>
      </c>
      <c r="S308">
        <f t="shared" si="41"/>
        <v>3.3955857385398981E-3</v>
      </c>
      <c r="T308">
        <f t="shared" si="42"/>
        <v>2.3769100169779286E-2</v>
      </c>
      <c r="U308">
        <f t="shared" si="43"/>
        <v>6.7911714770797962E-3</v>
      </c>
      <c r="V308">
        <f t="shared" si="44"/>
        <v>0.78438030560271643</v>
      </c>
      <c r="W308" t="str">
        <f t="shared" si="45"/>
        <v>Bush</v>
      </c>
    </row>
    <row r="309" spans="1:23" x14ac:dyDescent="0.3">
      <c r="A309" t="s">
        <v>575</v>
      </c>
      <c r="B309" t="s">
        <v>57</v>
      </c>
      <c r="C309">
        <v>18</v>
      </c>
      <c r="D309" t="s">
        <v>68</v>
      </c>
      <c r="E309">
        <v>0</v>
      </c>
      <c r="F309">
        <v>74.86</v>
      </c>
      <c r="G309">
        <v>10806</v>
      </c>
      <c r="H309">
        <v>8090</v>
      </c>
      <c r="I309">
        <v>5998</v>
      </c>
      <c r="J309">
        <v>1674</v>
      </c>
      <c r="K309">
        <v>12</v>
      </c>
      <c r="L309">
        <v>37</v>
      </c>
      <c r="M309">
        <v>242</v>
      </c>
      <c r="N309">
        <v>38</v>
      </c>
      <c r="O309">
        <f t="shared" si="37"/>
        <v>8001</v>
      </c>
      <c r="P309">
        <f t="shared" si="38"/>
        <v>0.74965629296337954</v>
      </c>
      <c r="Q309">
        <f t="shared" si="39"/>
        <v>0.20922384701912261</v>
      </c>
      <c r="R309">
        <f t="shared" si="40"/>
        <v>1.4998125234345708E-3</v>
      </c>
      <c r="S309">
        <f t="shared" si="41"/>
        <v>4.6244219472565927E-3</v>
      </c>
      <c r="T309">
        <f t="shared" si="42"/>
        <v>3.0246219222597175E-2</v>
      </c>
      <c r="U309">
        <f t="shared" si="43"/>
        <v>4.7494063242094738E-3</v>
      </c>
      <c r="V309">
        <f t="shared" si="44"/>
        <v>0.74965629296337954</v>
      </c>
      <c r="W309" t="str">
        <f t="shared" si="45"/>
        <v>Bush</v>
      </c>
    </row>
    <row r="310" spans="1:23" x14ac:dyDescent="0.3">
      <c r="A310" t="s">
        <v>598</v>
      </c>
      <c r="B310" t="s">
        <v>586</v>
      </c>
      <c r="C310">
        <v>19</v>
      </c>
      <c r="D310" t="s">
        <v>44</v>
      </c>
      <c r="E310" t="s">
        <v>999</v>
      </c>
      <c r="F310">
        <v>37.4</v>
      </c>
      <c r="G310">
        <v>131</v>
      </c>
      <c r="H310">
        <v>49</v>
      </c>
      <c r="I310">
        <v>35</v>
      </c>
      <c r="J310">
        <v>3</v>
      </c>
      <c r="K310">
        <v>0</v>
      </c>
      <c r="L310">
        <v>0</v>
      </c>
      <c r="M310">
        <v>10</v>
      </c>
      <c r="N310">
        <v>0</v>
      </c>
      <c r="O310">
        <f t="shared" si="37"/>
        <v>48</v>
      </c>
      <c r="P310">
        <f t="shared" si="38"/>
        <v>0.72916666666666663</v>
      </c>
      <c r="Q310">
        <f t="shared" si="39"/>
        <v>6.25E-2</v>
      </c>
      <c r="R310">
        <f t="shared" si="40"/>
        <v>0</v>
      </c>
      <c r="S310">
        <f t="shared" si="41"/>
        <v>0</v>
      </c>
      <c r="T310">
        <f t="shared" si="42"/>
        <v>0.20833333333333334</v>
      </c>
      <c r="U310">
        <f t="shared" si="43"/>
        <v>0</v>
      </c>
      <c r="V310">
        <f t="shared" si="44"/>
        <v>0.72916666666666663</v>
      </c>
      <c r="W310" t="str">
        <f t="shared" si="45"/>
        <v>Bush</v>
      </c>
    </row>
    <row r="311" spans="1:23" x14ac:dyDescent="0.3">
      <c r="A311" t="s">
        <v>599</v>
      </c>
      <c r="B311" t="s">
        <v>587</v>
      </c>
      <c r="C311">
        <v>19</v>
      </c>
      <c r="D311" t="s">
        <v>44</v>
      </c>
      <c r="E311" t="s">
        <v>1000</v>
      </c>
      <c r="F311">
        <v>43.01</v>
      </c>
      <c r="G311">
        <v>93</v>
      </c>
      <c r="H311">
        <v>40</v>
      </c>
      <c r="I311">
        <v>26</v>
      </c>
      <c r="J311">
        <v>10</v>
      </c>
      <c r="K311">
        <v>0</v>
      </c>
      <c r="L311">
        <v>0</v>
      </c>
      <c r="M311">
        <v>3</v>
      </c>
      <c r="N311">
        <v>0</v>
      </c>
      <c r="O311">
        <f t="shared" si="37"/>
        <v>39</v>
      </c>
      <c r="P311">
        <f t="shared" si="38"/>
        <v>0.66666666666666663</v>
      </c>
      <c r="Q311">
        <f t="shared" si="39"/>
        <v>0.25641025641025639</v>
      </c>
      <c r="R311">
        <f t="shared" si="40"/>
        <v>0</v>
      </c>
      <c r="S311">
        <f t="shared" si="41"/>
        <v>0</v>
      </c>
      <c r="T311">
        <f t="shared" si="42"/>
        <v>7.6923076923076927E-2</v>
      </c>
      <c r="U311">
        <f t="shared" si="43"/>
        <v>0</v>
      </c>
      <c r="V311">
        <f t="shared" si="44"/>
        <v>0.66666666666666663</v>
      </c>
      <c r="W311" t="str">
        <f t="shared" si="45"/>
        <v>Bush</v>
      </c>
    </row>
    <row r="312" spans="1:23" x14ac:dyDescent="0.3">
      <c r="A312" t="s">
        <v>600</v>
      </c>
      <c r="B312" t="s">
        <v>588</v>
      </c>
      <c r="C312">
        <v>19</v>
      </c>
      <c r="D312" t="s">
        <v>44</v>
      </c>
      <c r="E312" t="s">
        <v>999</v>
      </c>
      <c r="F312">
        <v>50.94</v>
      </c>
      <c r="G312">
        <v>53</v>
      </c>
      <c r="H312">
        <v>27</v>
      </c>
      <c r="I312">
        <v>16</v>
      </c>
      <c r="J312">
        <v>10</v>
      </c>
      <c r="K312">
        <v>1</v>
      </c>
      <c r="L312">
        <v>0</v>
      </c>
      <c r="M312">
        <v>0</v>
      </c>
      <c r="N312">
        <v>0</v>
      </c>
      <c r="O312">
        <f t="shared" si="37"/>
        <v>27</v>
      </c>
      <c r="P312">
        <f t="shared" si="38"/>
        <v>0.59259259259259256</v>
      </c>
      <c r="Q312">
        <f t="shared" si="39"/>
        <v>0.37037037037037035</v>
      </c>
      <c r="R312">
        <f t="shared" si="40"/>
        <v>3.7037037037037035E-2</v>
      </c>
      <c r="S312">
        <f t="shared" si="41"/>
        <v>0</v>
      </c>
      <c r="T312">
        <f t="shared" si="42"/>
        <v>0</v>
      </c>
      <c r="U312">
        <f t="shared" si="43"/>
        <v>0</v>
      </c>
      <c r="V312">
        <f t="shared" si="44"/>
        <v>0.59259259259259256</v>
      </c>
      <c r="W312" t="str">
        <f t="shared" si="45"/>
        <v>Bush</v>
      </c>
    </row>
    <row r="313" spans="1:23" x14ac:dyDescent="0.3">
      <c r="A313" t="s">
        <v>601</v>
      </c>
      <c r="B313" t="s">
        <v>589</v>
      </c>
      <c r="C313">
        <v>19</v>
      </c>
      <c r="D313" t="s">
        <v>44</v>
      </c>
      <c r="E313" t="s">
        <v>1000</v>
      </c>
      <c r="F313">
        <v>63.33</v>
      </c>
      <c r="G313">
        <v>570</v>
      </c>
      <c r="H313">
        <v>361</v>
      </c>
      <c r="I313">
        <v>124</v>
      </c>
      <c r="J313">
        <v>203</v>
      </c>
      <c r="K313">
        <v>6</v>
      </c>
      <c r="L313">
        <v>0</v>
      </c>
      <c r="M313">
        <v>23</v>
      </c>
      <c r="N313">
        <v>2</v>
      </c>
      <c r="O313">
        <f t="shared" si="37"/>
        <v>358</v>
      </c>
      <c r="P313">
        <f t="shared" si="38"/>
        <v>0.34636871508379891</v>
      </c>
      <c r="Q313">
        <f t="shared" si="39"/>
        <v>0.56703910614525144</v>
      </c>
      <c r="R313">
        <f t="shared" si="40"/>
        <v>1.6759776536312849E-2</v>
      </c>
      <c r="S313">
        <f t="shared" si="41"/>
        <v>0</v>
      </c>
      <c r="T313">
        <f t="shared" si="42"/>
        <v>6.4245810055865923E-2</v>
      </c>
      <c r="U313">
        <f t="shared" si="43"/>
        <v>5.5865921787709499E-3</v>
      </c>
      <c r="V313">
        <f t="shared" si="44"/>
        <v>2.5670391061452515</v>
      </c>
      <c r="W313" t="str">
        <f t="shared" si="45"/>
        <v>Dukakis</v>
      </c>
    </row>
    <row r="314" spans="1:23" x14ac:dyDescent="0.3">
      <c r="A314" t="s">
        <v>602</v>
      </c>
      <c r="B314" t="s">
        <v>590</v>
      </c>
      <c r="C314">
        <v>19</v>
      </c>
      <c r="D314" t="s">
        <v>44</v>
      </c>
      <c r="E314" t="s">
        <v>1000</v>
      </c>
      <c r="F314">
        <v>50.58</v>
      </c>
      <c r="G314">
        <v>2396</v>
      </c>
      <c r="H314">
        <v>1212</v>
      </c>
      <c r="I314">
        <v>875</v>
      </c>
      <c r="J314">
        <v>306</v>
      </c>
      <c r="K314">
        <v>0</v>
      </c>
      <c r="L314">
        <v>1</v>
      </c>
      <c r="M314">
        <v>5</v>
      </c>
      <c r="N314">
        <v>2</v>
      </c>
      <c r="O314">
        <f t="shared" si="37"/>
        <v>1189</v>
      </c>
      <c r="P314">
        <f t="shared" si="38"/>
        <v>0.73591253153910852</v>
      </c>
      <c r="Q314">
        <f t="shared" si="39"/>
        <v>0.25735912531539107</v>
      </c>
      <c r="R314">
        <f t="shared" si="40"/>
        <v>0</v>
      </c>
      <c r="S314">
        <f t="shared" si="41"/>
        <v>8.4104289318755253E-4</v>
      </c>
      <c r="T314">
        <f t="shared" si="42"/>
        <v>4.2052144659377629E-3</v>
      </c>
      <c r="U314">
        <f t="shared" si="43"/>
        <v>1.6820857863751051E-3</v>
      </c>
      <c r="V314">
        <f t="shared" si="44"/>
        <v>0.73591253153910852</v>
      </c>
      <c r="W314" t="str">
        <f t="shared" si="45"/>
        <v>Bush</v>
      </c>
    </row>
    <row r="315" spans="1:23" x14ac:dyDescent="0.3">
      <c r="A315" t="s">
        <v>603</v>
      </c>
      <c r="B315" t="s">
        <v>591</v>
      </c>
      <c r="C315">
        <v>19</v>
      </c>
      <c r="D315" t="s">
        <v>44</v>
      </c>
      <c r="E315" t="s">
        <v>1000</v>
      </c>
      <c r="F315">
        <v>56.3</v>
      </c>
      <c r="G315">
        <v>428</v>
      </c>
      <c r="H315">
        <v>241</v>
      </c>
      <c r="I315">
        <v>118</v>
      </c>
      <c r="J315">
        <v>89</v>
      </c>
      <c r="K315">
        <v>2</v>
      </c>
      <c r="L315">
        <v>1</v>
      </c>
      <c r="M315">
        <v>26</v>
      </c>
      <c r="N315">
        <v>4</v>
      </c>
      <c r="O315">
        <f t="shared" si="37"/>
        <v>240</v>
      </c>
      <c r="P315">
        <f t="shared" si="38"/>
        <v>0.49166666666666664</v>
      </c>
      <c r="Q315">
        <f t="shared" si="39"/>
        <v>0.37083333333333335</v>
      </c>
      <c r="R315">
        <f t="shared" si="40"/>
        <v>8.3333333333333332E-3</v>
      </c>
      <c r="S315">
        <f t="shared" si="41"/>
        <v>4.1666666666666666E-3</v>
      </c>
      <c r="T315">
        <f t="shared" si="42"/>
        <v>0.10833333333333334</v>
      </c>
      <c r="U315">
        <f t="shared" si="43"/>
        <v>1.6666666666666666E-2</v>
      </c>
      <c r="V315">
        <f t="shared" si="44"/>
        <v>0.49166666666666664</v>
      </c>
      <c r="W315" t="str">
        <f t="shared" si="45"/>
        <v>Bush</v>
      </c>
    </row>
    <row r="316" spans="1:23" x14ac:dyDescent="0.3">
      <c r="A316" t="s">
        <v>604</v>
      </c>
      <c r="B316" t="s">
        <v>592</v>
      </c>
      <c r="C316">
        <v>19</v>
      </c>
      <c r="D316" t="s">
        <v>44</v>
      </c>
      <c r="E316" t="s">
        <v>1000</v>
      </c>
      <c r="F316">
        <v>62.59</v>
      </c>
      <c r="G316">
        <v>1203</v>
      </c>
      <c r="H316">
        <v>753</v>
      </c>
      <c r="I316">
        <v>282</v>
      </c>
      <c r="J316">
        <v>408</v>
      </c>
      <c r="K316">
        <v>4</v>
      </c>
      <c r="L316">
        <v>1</v>
      </c>
      <c r="M316">
        <v>51</v>
      </c>
      <c r="N316">
        <v>4</v>
      </c>
      <c r="O316">
        <f t="shared" si="37"/>
        <v>750</v>
      </c>
      <c r="P316">
        <f t="shared" si="38"/>
        <v>0.376</v>
      </c>
      <c r="Q316">
        <f t="shared" si="39"/>
        <v>0.54400000000000004</v>
      </c>
      <c r="R316">
        <f t="shared" si="40"/>
        <v>5.3333333333333332E-3</v>
      </c>
      <c r="S316">
        <f t="shared" si="41"/>
        <v>1.3333333333333333E-3</v>
      </c>
      <c r="T316">
        <f t="shared" si="42"/>
        <v>6.8000000000000005E-2</v>
      </c>
      <c r="U316">
        <f t="shared" si="43"/>
        <v>5.3333333333333332E-3</v>
      </c>
      <c r="V316">
        <f t="shared" si="44"/>
        <v>2.544</v>
      </c>
      <c r="W316" t="str">
        <f t="shared" si="45"/>
        <v>Dukakis</v>
      </c>
    </row>
    <row r="317" spans="1:23" x14ac:dyDescent="0.3">
      <c r="A317" t="s">
        <v>605</v>
      </c>
      <c r="B317" t="s">
        <v>593</v>
      </c>
      <c r="C317">
        <v>19</v>
      </c>
      <c r="D317" t="s">
        <v>44</v>
      </c>
      <c r="E317" t="s">
        <v>999</v>
      </c>
      <c r="F317">
        <v>61.36</v>
      </c>
      <c r="G317">
        <v>44</v>
      </c>
      <c r="H317">
        <v>27</v>
      </c>
      <c r="I317">
        <v>25</v>
      </c>
      <c r="J317">
        <v>1</v>
      </c>
      <c r="K317">
        <v>0</v>
      </c>
      <c r="L317">
        <v>0</v>
      </c>
      <c r="M317">
        <v>0</v>
      </c>
      <c r="N317">
        <v>0</v>
      </c>
      <c r="O317">
        <f t="shared" si="37"/>
        <v>26</v>
      </c>
      <c r="P317">
        <f t="shared" si="38"/>
        <v>0.96153846153846156</v>
      </c>
      <c r="Q317">
        <f t="shared" si="39"/>
        <v>3.8461538461538464E-2</v>
      </c>
      <c r="R317">
        <f t="shared" si="40"/>
        <v>0</v>
      </c>
      <c r="S317">
        <f t="shared" si="41"/>
        <v>0</v>
      </c>
      <c r="T317">
        <f t="shared" si="42"/>
        <v>0</v>
      </c>
      <c r="U317">
        <f t="shared" si="43"/>
        <v>0</v>
      </c>
      <c r="V317">
        <f t="shared" si="44"/>
        <v>0.96153846153846156</v>
      </c>
      <c r="W317" t="str">
        <f t="shared" si="45"/>
        <v>Bush</v>
      </c>
    </row>
    <row r="318" spans="1:23" x14ac:dyDescent="0.3">
      <c r="A318" t="s">
        <v>606</v>
      </c>
      <c r="B318" t="s">
        <v>594</v>
      </c>
      <c r="C318">
        <v>19</v>
      </c>
      <c r="D318" t="s">
        <v>44</v>
      </c>
      <c r="E318" t="s">
        <v>1000</v>
      </c>
      <c r="F318">
        <v>66.8</v>
      </c>
      <c r="G318">
        <v>1452</v>
      </c>
      <c r="H318">
        <v>970</v>
      </c>
      <c r="I318">
        <v>490</v>
      </c>
      <c r="J318">
        <v>411</v>
      </c>
      <c r="K318">
        <v>8</v>
      </c>
      <c r="L318">
        <v>2</v>
      </c>
      <c r="M318">
        <v>47</v>
      </c>
      <c r="N318">
        <v>6</v>
      </c>
      <c r="O318">
        <f t="shared" si="37"/>
        <v>964</v>
      </c>
      <c r="P318">
        <f t="shared" si="38"/>
        <v>0.50829875518672196</v>
      </c>
      <c r="Q318">
        <f t="shared" si="39"/>
        <v>0.42634854771784231</v>
      </c>
      <c r="R318">
        <f t="shared" si="40"/>
        <v>8.2987551867219917E-3</v>
      </c>
      <c r="S318">
        <f t="shared" si="41"/>
        <v>2.0746887966804979E-3</v>
      </c>
      <c r="T318">
        <f t="shared" si="42"/>
        <v>4.8755186721991702E-2</v>
      </c>
      <c r="U318">
        <f t="shared" si="43"/>
        <v>6.2240663900414933E-3</v>
      </c>
      <c r="V318">
        <f t="shared" si="44"/>
        <v>0.50829875518672196</v>
      </c>
      <c r="W318" t="str">
        <f t="shared" si="45"/>
        <v>Bush</v>
      </c>
    </row>
    <row r="319" spans="1:23" x14ac:dyDescent="0.3">
      <c r="A319" t="s">
        <v>607</v>
      </c>
      <c r="B319" t="s">
        <v>595</v>
      </c>
      <c r="C319">
        <v>19</v>
      </c>
      <c r="D319" t="s">
        <v>44</v>
      </c>
      <c r="E319" t="s">
        <v>1000</v>
      </c>
      <c r="F319">
        <v>65.040000000000006</v>
      </c>
      <c r="G319">
        <v>1250</v>
      </c>
      <c r="H319">
        <v>813</v>
      </c>
      <c r="I319">
        <v>506</v>
      </c>
      <c r="J319">
        <v>245</v>
      </c>
      <c r="K319">
        <v>3</v>
      </c>
      <c r="L319">
        <v>2</v>
      </c>
      <c r="M319">
        <v>42</v>
      </c>
      <c r="N319">
        <v>7</v>
      </c>
      <c r="O319">
        <f t="shared" si="37"/>
        <v>805</v>
      </c>
      <c r="P319">
        <f t="shared" si="38"/>
        <v>0.62857142857142856</v>
      </c>
      <c r="Q319">
        <f t="shared" si="39"/>
        <v>0.30434782608695654</v>
      </c>
      <c r="R319">
        <f t="shared" si="40"/>
        <v>3.7267080745341614E-3</v>
      </c>
      <c r="S319">
        <f t="shared" si="41"/>
        <v>2.4844720496894411E-3</v>
      </c>
      <c r="T319">
        <f t="shared" si="42"/>
        <v>5.2173913043478258E-2</v>
      </c>
      <c r="U319">
        <f t="shared" si="43"/>
        <v>8.6956521739130436E-3</v>
      </c>
      <c r="V319">
        <f t="shared" si="44"/>
        <v>0.62857142857142856</v>
      </c>
      <c r="W319" t="str">
        <f t="shared" si="45"/>
        <v>Bush</v>
      </c>
    </row>
    <row r="320" spans="1:23" x14ac:dyDescent="0.3">
      <c r="A320" t="s">
        <v>608</v>
      </c>
      <c r="B320" t="s">
        <v>596</v>
      </c>
      <c r="C320">
        <v>19</v>
      </c>
      <c r="D320" t="s">
        <v>44</v>
      </c>
      <c r="E320" t="s">
        <v>1000</v>
      </c>
      <c r="F320">
        <v>63.42</v>
      </c>
      <c r="G320">
        <v>1799</v>
      </c>
      <c r="H320">
        <v>1141</v>
      </c>
      <c r="I320">
        <v>677</v>
      </c>
      <c r="J320">
        <v>380</v>
      </c>
      <c r="K320">
        <v>2</v>
      </c>
      <c r="L320">
        <v>3</v>
      </c>
      <c r="M320">
        <v>63</v>
      </c>
      <c r="N320">
        <v>8</v>
      </c>
      <c r="O320">
        <f t="shared" si="37"/>
        <v>1133</v>
      </c>
      <c r="P320">
        <f t="shared" si="38"/>
        <v>0.59752868490732569</v>
      </c>
      <c r="Q320">
        <f t="shared" si="39"/>
        <v>0.33539276257722861</v>
      </c>
      <c r="R320">
        <f t="shared" si="40"/>
        <v>1.76522506619594E-3</v>
      </c>
      <c r="S320">
        <f t="shared" si="41"/>
        <v>2.6478375992939102E-3</v>
      </c>
      <c r="T320">
        <f t="shared" si="42"/>
        <v>5.5604589585172108E-2</v>
      </c>
      <c r="U320">
        <f t="shared" si="43"/>
        <v>7.0609002647837602E-3</v>
      </c>
      <c r="V320">
        <f t="shared" si="44"/>
        <v>0.59752868490732569</v>
      </c>
      <c r="W320" t="str">
        <f t="shared" si="45"/>
        <v>Bush</v>
      </c>
    </row>
    <row r="321" spans="1:23" x14ac:dyDescent="0.3">
      <c r="A321" t="s">
        <v>607</v>
      </c>
      <c r="B321" t="s">
        <v>597</v>
      </c>
      <c r="C321">
        <v>19</v>
      </c>
      <c r="D321" t="s">
        <v>44</v>
      </c>
      <c r="E321" t="s">
        <v>1000</v>
      </c>
      <c r="F321">
        <v>59.32</v>
      </c>
      <c r="G321">
        <v>588</v>
      </c>
      <c r="H321">
        <v>349</v>
      </c>
      <c r="I321">
        <v>195</v>
      </c>
      <c r="J321">
        <v>104</v>
      </c>
      <c r="K321">
        <v>1</v>
      </c>
      <c r="L321">
        <v>0</v>
      </c>
      <c r="M321">
        <v>41</v>
      </c>
      <c r="N321">
        <v>3</v>
      </c>
      <c r="O321">
        <f t="shared" si="37"/>
        <v>344</v>
      </c>
      <c r="P321">
        <f t="shared" si="38"/>
        <v>0.56686046511627908</v>
      </c>
      <c r="Q321">
        <f t="shared" si="39"/>
        <v>0.30232558139534882</v>
      </c>
      <c r="R321">
        <f t="shared" si="40"/>
        <v>2.9069767441860465E-3</v>
      </c>
      <c r="S321">
        <f t="shared" si="41"/>
        <v>0</v>
      </c>
      <c r="T321">
        <f t="shared" si="42"/>
        <v>0.11918604651162791</v>
      </c>
      <c r="U321">
        <f t="shared" si="43"/>
        <v>8.7209302325581394E-3</v>
      </c>
      <c r="V321">
        <f t="shared" si="44"/>
        <v>0.56686046511627908</v>
      </c>
      <c r="W321" t="str">
        <f t="shared" si="45"/>
        <v>Bush</v>
      </c>
    </row>
    <row r="322" spans="1:23" x14ac:dyDescent="0.3">
      <c r="A322" t="s">
        <v>609</v>
      </c>
      <c r="B322" t="s">
        <v>55</v>
      </c>
      <c r="C322">
        <v>19</v>
      </c>
      <c r="D322" t="s">
        <v>66</v>
      </c>
      <c r="E322">
        <v>0</v>
      </c>
      <c r="F322">
        <v>0</v>
      </c>
      <c r="G322">
        <v>0</v>
      </c>
      <c r="H322">
        <v>992</v>
      </c>
      <c r="I322">
        <v>566</v>
      </c>
      <c r="J322">
        <v>361</v>
      </c>
      <c r="K322">
        <v>4</v>
      </c>
      <c r="L322">
        <v>5</v>
      </c>
      <c r="M322">
        <v>34</v>
      </c>
      <c r="N322">
        <v>6</v>
      </c>
      <c r="O322">
        <f t="shared" si="37"/>
        <v>976</v>
      </c>
      <c r="P322">
        <f t="shared" si="38"/>
        <v>0.57991803278688525</v>
      </c>
      <c r="Q322">
        <f t="shared" si="39"/>
        <v>0.36987704918032788</v>
      </c>
      <c r="R322">
        <f t="shared" si="40"/>
        <v>4.0983606557377051E-3</v>
      </c>
      <c r="S322">
        <f t="shared" si="41"/>
        <v>5.1229508196721308E-3</v>
      </c>
      <c r="T322">
        <f t="shared" si="42"/>
        <v>3.4836065573770489E-2</v>
      </c>
      <c r="U322">
        <f t="shared" si="43"/>
        <v>6.1475409836065573E-3</v>
      </c>
      <c r="V322">
        <f t="shared" si="44"/>
        <v>0.57991803278688525</v>
      </c>
      <c r="W322" t="str">
        <f t="shared" si="45"/>
        <v>Bush</v>
      </c>
    </row>
    <row r="323" spans="1:23" x14ac:dyDescent="0.3">
      <c r="A323" t="s">
        <v>610</v>
      </c>
      <c r="B323" t="s">
        <v>56</v>
      </c>
      <c r="C323">
        <v>19</v>
      </c>
      <c r="D323" t="s">
        <v>67</v>
      </c>
      <c r="E323">
        <v>0</v>
      </c>
      <c r="F323">
        <v>0</v>
      </c>
      <c r="G323">
        <v>0</v>
      </c>
      <c r="H323">
        <v>809</v>
      </c>
      <c r="I323">
        <v>550</v>
      </c>
      <c r="J323">
        <v>206</v>
      </c>
      <c r="K323">
        <v>2</v>
      </c>
      <c r="L323">
        <v>3</v>
      </c>
      <c r="M323">
        <v>26</v>
      </c>
      <c r="N323">
        <v>3</v>
      </c>
      <c r="O323">
        <f t="shared" ref="O323:O386" si="46">SUM(I323:N323)</f>
        <v>790</v>
      </c>
      <c r="P323">
        <f t="shared" ref="P323:P386" si="47">I323/$O323</f>
        <v>0.69620253164556967</v>
      </c>
      <c r="Q323">
        <f t="shared" ref="Q323:Q386" si="48">J323/$O323</f>
        <v>0.26075949367088608</v>
      </c>
      <c r="R323">
        <f t="shared" ref="R323:R386" si="49">K323/$O323</f>
        <v>2.5316455696202532E-3</v>
      </c>
      <c r="S323">
        <f t="shared" ref="S323:S386" si="50">L323/$O323</f>
        <v>3.7974683544303796E-3</v>
      </c>
      <c r="T323">
        <f t="shared" ref="T323:T386" si="51">M323/$O323</f>
        <v>3.2911392405063293E-2</v>
      </c>
      <c r="U323">
        <f t="shared" ref="U323:U386" si="52">N323/$O323</f>
        <v>3.7974683544303796E-3</v>
      </c>
      <c r="V323">
        <f t="shared" ref="V323:V386" si="53">IF(O323=0,10,IF(MAX(I323:N323)=LARGE(I323:N323,2),9,IF(I323=MAX(I323:N323),P323,IF(K323=MAX(I323:N323),R323+1,IF(J323=MAX(I323:N323),Q323+2,IF(M323=MAX(I323:N323),T323+3,IF(L323=MAX(I323:N323),S323+4,-1)))))))</f>
        <v>0.69620253164556967</v>
      </c>
      <c r="W323" t="str">
        <f t="shared" ref="W323:W386" si="54">IF(O323=0,"No Votes",IF(MAX(I323:N323)=LARGE(I323:N323,2),"Tie",IF(I323=MAX(I323:N323),"Bush",IF(K323=MAX(I323:N323),"Fulani",IF(J323=MAX(I323:N323),"Dukakis",IF(M323=MAX(I323:N323),"Paul",IF(L323=MAX(I323:N323),"LaRouche",-1)))))))</f>
        <v>Bush</v>
      </c>
    </row>
    <row r="324" spans="1:23" x14ac:dyDescent="0.3">
      <c r="A324" t="s">
        <v>611</v>
      </c>
      <c r="B324" t="s">
        <v>57</v>
      </c>
      <c r="C324">
        <v>19</v>
      </c>
      <c r="D324" t="s">
        <v>68</v>
      </c>
      <c r="E324">
        <v>0</v>
      </c>
      <c r="F324">
        <v>77.78</v>
      </c>
      <c r="G324">
        <v>10007</v>
      </c>
      <c r="H324">
        <v>7784</v>
      </c>
      <c r="I324">
        <v>4485</v>
      </c>
      <c r="J324">
        <v>2737</v>
      </c>
      <c r="K324">
        <v>33</v>
      </c>
      <c r="L324">
        <v>18</v>
      </c>
      <c r="M324">
        <v>371</v>
      </c>
      <c r="N324">
        <v>45</v>
      </c>
      <c r="O324">
        <f t="shared" si="46"/>
        <v>7689</v>
      </c>
      <c r="P324">
        <f t="shared" si="47"/>
        <v>0.58330081935232148</v>
      </c>
      <c r="Q324">
        <f t="shared" si="48"/>
        <v>0.35596306411757056</v>
      </c>
      <c r="R324">
        <f t="shared" si="49"/>
        <v>4.2918454935622317E-3</v>
      </c>
      <c r="S324">
        <f t="shared" si="50"/>
        <v>2.3410066328521262E-3</v>
      </c>
      <c r="T324">
        <f t="shared" si="51"/>
        <v>4.8250747821563272E-2</v>
      </c>
      <c r="U324">
        <f t="shared" si="52"/>
        <v>5.8525165821303156E-3</v>
      </c>
      <c r="V324">
        <f t="shared" si="53"/>
        <v>0.58330081935232148</v>
      </c>
      <c r="W324" t="str">
        <f t="shared" si="54"/>
        <v>Bush</v>
      </c>
    </row>
    <row r="325" spans="1:23" x14ac:dyDescent="0.3">
      <c r="A325" t="s">
        <v>627</v>
      </c>
      <c r="B325" t="s">
        <v>612</v>
      </c>
      <c r="C325">
        <v>20</v>
      </c>
      <c r="D325" t="s">
        <v>44</v>
      </c>
      <c r="E325" t="s">
        <v>1000</v>
      </c>
      <c r="F325">
        <v>57.49</v>
      </c>
      <c r="G325">
        <v>287</v>
      </c>
      <c r="H325">
        <v>165</v>
      </c>
      <c r="I325">
        <v>108</v>
      </c>
      <c r="J325">
        <v>41</v>
      </c>
      <c r="K325">
        <v>0</v>
      </c>
      <c r="L325">
        <v>1</v>
      </c>
      <c r="M325">
        <v>12</v>
      </c>
      <c r="N325">
        <v>0</v>
      </c>
      <c r="O325">
        <f t="shared" si="46"/>
        <v>162</v>
      </c>
      <c r="P325">
        <f t="shared" si="47"/>
        <v>0.66666666666666663</v>
      </c>
      <c r="Q325">
        <f t="shared" si="48"/>
        <v>0.25308641975308643</v>
      </c>
      <c r="R325">
        <f t="shared" si="49"/>
        <v>0</v>
      </c>
      <c r="S325">
        <f t="shared" si="50"/>
        <v>6.1728395061728392E-3</v>
      </c>
      <c r="T325">
        <f t="shared" si="51"/>
        <v>7.407407407407407E-2</v>
      </c>
      <c r="U325">
        <f t="shared" si="52"/>
        <v>0</v>
      </c>
      <c r="V325">
        <f t="shared" si="53"/>
        <v>0.66666666666666663</v>
      </c>
      <c r="W325" t="str">
        <f t="shared" si="54"/>
        <v>Bush</v>
      </c>
    </row>
    <row r="326" spans="1:23" x14ac:dyDescent="0.3">
      <c r="A326" t="s">
        <v>628</v>
      </c>
      <c r="B326" t="s">
        <v>613</v>
      </c>
      <c r="C326">
        <v>20</v>
      </c>
      <c r="D326" t="s">
        <v>44</v>
      </c>
      <c r="E326" t="s">
        <v>1000</v>
      </c>
      <c r="F326">
        <v>62.15</v>
      </c>
      <c r="G326">
        <v>1358</v>
      </c>
      <c r="H326">
        <v>844</v>
      </c>
      <c r="I326">
        <v>493</v>
      </c>
      <c r="J326">
        <v>300</v>
      </c>
      <c r="K326">
        <v>2</v>
      </c>
      <c r="L326">
        <v>3</v>
      </c>
      <c r="M326">
        <v>33</v>
      </c>
      <c r="N326">
        <v>2</v>
      </c>
      <c r="O326">
        <f t="shared" si="46"/>
        <v>833</v>
      </c>
      <c r="P326">
        <f t="shared" si="47"/>
        <v>0.59183673469387754</v>
      </c>
      <c r="Q326">
        <f t="shared" si="48"/>
        <v>0.36014405762304924</v>
      </c>
      <c r="R326">
        <f t="shared" si="49"/>
        <v>2.4009603841536613E-3</v>
      </c>
      <c r="S326">
        <f t="shared" si="50"/>
        <v>3.6014405762304922E-3</v>
      </c>
      <c r="T326">
        <f t="shared" si="51"/>
        <v>3.9615846338535411E-2</v>
      </c>
      <c r="U326">
        <f t="shared" si="52"/>
        <v>2.4009603841536613E-3</v>
      </c>
      <c r="V326">
        <f t="shared" si="53"/>
        <v>0.59183673469387754</v>
      </c>
      <c r="W326" t="str">
        <f t="shared" si="54"/>
        <v>Bush</v>
      </c>
    </row>
    <row r="327" spans="1:23" x14ac:dyDescent="0.3">
      <c r="A327" t="s">
        <v>629</v>
      </c>
      <c r="B327" t="s">
        <v>614</v>
      </c>
      <c r="C327">
        <v>20</v>
      </c>
      <c r="D327" t="s">
        <v>44</v>
      </c>
      <c r="E327" t="s">
        <v>1000</v>
      </c>
      <c r="F327">
        <v>56.05</v>
      </c>
      <c r="G327">
        <v>355</v>
      </c>
      <c r="H327">
        <v>199</v>
      </c>
      <c r="I327">
        <v>116</v>
      </c>
      <c r="J327">
        <v>62</v>
      </c>
      <c r="K327">
        <v>0</v>
      </c>
      <c r="L327">
        <v>0</v>
      </c>
      <c r="M327">
        <v>14</v>
      </c>
      <c r="N327">
        <v>2</v>
      </c>
      <c r="O327">
        <f t="shared" si="46"/>
        <v>194</v>
      </c>
      <c r="P327">
        <f t="shared" si="47"/>
        <v>0.59793814432989689</v>
      </c>
      <c r="Q327">
        <f t="shared" si="48"/>
        <v>0.31958762886597936</v>
      </c>
      <c r="R327">
        <f t="shared" si="49"/>
        <v>0</v>
      </c>
      <c r="S327">
        <f t="shared" si="50"/>
        <v>0</v>
      </c>
      <c r="T327">
        <f t="shared" si="51"/>
        <v>7.2164948453608241E-2</v>
      </c>
      <c r="U327">
        <f t="shared" si="52"/>
        <v>1.0309278350515464E-2</v>
      </c>
      <c r="V327">
        <f t="shared" si="53"/>
        <v>0.59793814432989689</v>
      </c>
      <c r="W327" t="str">
        <f t="shared" si="54"/>
        <v>Bush</v>
      </c>
    </row>
    <row r="328" spans="1:23" x14ac:dyDescent="0.3">
      <c r="A328" t="s">
        <v>630</v>
      </c>
      <c r="B328" t="s">
        <v>615</v>
      </c>
      <c r="C328">
        <v>20</v>
      </c>
      <c r="D328" t="s">
        <v>44</v>
      </c>
      <c r="E328" t="s">
        <v>1000</v>
      </c>
      <c r="F328">
        <v>54.13</v>
      </c>
      <c r="G328">
        <v>580</v>
      </c>
      <c r="H328">
        <v>314</v>
      </c>
      <c r="I328">
        <v>173</v>
      </c>
      <c r="J328">
        <v>105</v>
      </c>
      <c r="K328">
        <v>0</v>
      </c>
      <c r="L328">
        <v>1</v>
      </c>
      <c r="M328">
        <v>23</v>
      </c>
      <c r="N328">
        <v>4</v>
      </c>
      <c r="O328">
        <f t="shared" si="46"/>
        <v>306</v>
      </c>
      <c r="P328">
        <f t="shared" si="47"/>
        <v>0.565359477124183</v>
      </c>
      <c r="Q328">
        <f t="shared" si="48"/>
        <v>0.34313725490196079</v>
      </c>
      <c r="R328">
        <f t="shared" si="49"/>
        <v>0</v>
      </c>
      <c r="S328">
        <f t="shared" si="50"/>
        <v>3.2679738562091504E-3</v>
      </c>
      <c r="T328">
        <f t="shared" si="51"/>
        <v>7.5163398692810454E-2</v>
      </c>
      <c r="U328">
        <f t="shared" si="52"/>
        <v>1.3071895424836602E-2</v>
      </c>
      <c r="V328">
        <f t="shared" si="53"/>
        <v>0.565359477124183</v>
      </c>
      <c r="W328" t="str">
        <f t="shared" si="54"/>
        <v>Bush</v>
      </c>
    </row>
    <row r="329" spans="1:23" x14ac:dyDescent="0.3">
      <c r="A329" t="s">
        <v>631</v>
      </c>
      <c r="B329" t="s">
        <v>616</v>
      </c>
      <c r="C329">
        <v>20</v>
      </c>
      <c r="D329" t="s">
        <v>44</v>
      </c>
      <c r="E329" t="s">
        <v>1000</v>
      </c>
      <c r="F329">
        <v>51.52</v>
      </c>
      <c r="G329">
        <v>850</v>
      </c>
      <c r="H329">
        <v>438</v>
      </c>
      <c r="I329">
        <v>184</v>
      </c>
      <c r="J329">
        <v>211</v>
      </c>
      <c r="K329">
        <v>2</v>
      </c>
      <c r="L329">
        <v>1</v>
      </c>
      <c r="M329">
        <v>21</v>
      </c>
      <c r="N329">
        <v>2</v>
      </c>
      <c r="O329">
        <f t="shared" si="46"/>
        <v>421</v>
      </c>
      <c r="P329">
        <f t="shared" si="47"/>
        <v>0.43705463182897863</v>
      </c>
      <c r="Q329">
        <f t="shared" si="48"/>
        <v>0.50118764845605701</v>
      </c>
      <c r="R329">
        <f t="shared" si="49"/>
        <v>4.7505938242280287E-3</v>
      </c>
      <c r="S329">
        <f t="shared" si="50"/>
        <v>2.3752969121140144E-3</v>
      </c>
      <c r="T329">
        <f t="shared" si="51"/>
        <v>4.9881235154394299E-2</v>
      </c>
      <c r="U329">
        <f t="shared" si="52"/>
        <v>4.7505938242280287E-3</v>
      </c>
      <c r="V329">
        <f t="shared" si="53"/>
        <v>2.5011876484560571</v>
      </c>
      <c r="W329" t="str">
        <f t="shared" si="54"/>
        <v>Dukakis</v>
      </c>
    </row>
    <row r="330" spans="1:23" x14ac:dyDescent="0.3">
      <c r="A330" t="s">
        <v>632</v>
      </c>
      <c r="B330" t="s">
        <v>617</v>
      </c>
      <c r="C330">
        <v>20</v>
      </c>
      <c r="D330" t="s">
        <v>44</v>
      </c>
      <c r="E330" t="s">
        <v>1000</v>
      </c>
      <c r="F330">
        <v>60.06</v>
      </c>
      <c r="G330">
        <v>904</v>
      </c>
      <c r="H330">
        <v>543</v>
      </c>
      <c r="I330">
        <v>293</v>
      </c>
      <c r="J330">
        <v>216</v>
      </c>
      <c r="K330">
        <v>1</v>
      </c>
      <c r="L330">
        <v>0</v>
      </c>
      <c r="M330">
        <v>18</v>
      </c>
      <c r="N330">
        <v>1</v>
      </c>
      <c r="O330">
        <f t="shared" si="46"/>
        <v>529</v>
      </c>
      <c r="P330">
        <f t="shared" si="47"/>
        <v>0.55387523629489599</v>
      </c>
      <c r="Q330">
        <f t="shared" si="48"/>
        <v>0.40831758034026466</v>
      </c>
      <c r="R330">
        <f t="shared" si="49"/>
        <v>1.890359168241966E-3</v>
      </c>
      <c r="S330">
        <f t="shared" si="50"/>
        <v>0</v>
      </c>
      <c r="T330">
        <f t="shared" si="51"/>
        <v>3.4026465028355386E-2</v>
      </c>
      <c r="U330">
        <f t="shared" si="52"/>
        <v>1.890359168241966E-3</v>
      </c>
      <c r="V330">
        <f t="shared" si="53"/>
        <v>0.55387523629489599</v>
      </c>
      <c r="W330" t="str">
        <f t="shared" si="54"/>
        <v>Bush</v>
      </c>
    </row>
    <row r="331" spans="1:23" x14ac:dyDescent="0.3">
      <c r="A331" t="s">
        <v>633</v>
      </c>
      <c r="B331" t="s">
        <v>618</v>
      </c>
      <c r="C331">
        <v>20</v>
      </c>
      <c r="D331" t="s">
        <v>44</v>
      </c>
      <c r="E331" t="s">
        <v>1000</v>
      </c>
      <c r="F331">
        <v>60.65</v>
      </c>
      <c r="G331">
        <v>943</v>
      </c>
      <c r="H331">
        <v>572</v>
      </c>
      <c r="I331">
        <v>309</v>
      </c>
      <c r="J331">
        <v>222</v>
      </c>
      <c r="K331">
        <v>4</v>
      </c>
      <c r="L331">
        <v>4</v>
      </c>
      <c r="M331">
        <v>25</v>
      </c>
      <c r="N331">
        <v>3</v>
      </c>
      <c r="O331">
        <f t="shared" si="46"/>
        <v>567</v>
      </c>
      <c r="P331">
        <f t="shared" si="47"/>
        <v>0.544973544973545</v>
      </c>
      <c r="Q331">
        <f t="shared" si="48"/>
        <v>0.39153439153439151</v>
      </c>
      <c r="R331">
        <f t="shared" si="49"/>
        <v>7.0546737213403876E-3</v>
      </c>
      <c r="S331">
        <f t="shared" si="50"/>
        <v>7.0546737213403876E-3</v>
      </c>
      <c r="T331">
        <f t="shared" si="51"/>
        <v>4.4091710758377423E-2</v>
      </c>
      <c r="U331">
        <f t="shared" si="52"/>
        <v>5.2910052910052907E-3</v>
      </c>
      <c r="V331">
        <f t="shared" si="53"/>
        <v>0.544973544973545</v>
      </c>
      <c r="W331" t="str">
        <f t="shared" si="54"/>
        <v>Bush</v>
      </c>
    </row>
    <row r="332" spans="1:23" x14ac:dyDescent="0.3">
      <c r="A332" t="s">
        <v>106</v>
      </c>
      <c r="B332" t="s">
        <v>619</v>
      </c>
      <c r="C332">
        <v>20</v>
      </c>
      <c r="D332" t="s">
        <v>44</v>
      </c>
      <c r="E332" t="s">
        <v>1000</v>
      </c>
      <c r="F332">
        <v>67.06</v>
      </c>
      <c r="G332">
        <v>917</v>
      </c>
      <c r="H332">
        <v>615</v>
      </c>
      <c r="I332">
        <v>434</v>
      </c>
      <c r="J332">
        <v>159</v>
      </c>
      <c r="K332">
        <v>2</v>
      </c>
      <c r="L332">
        <v>0</v>
      </c>
      <c r="M332">
        <v>8</v>
      </c>
      <c r="N332">
        <v>4</v>
      </c>
      <c r="O332">
        <f t="shared" si="46"/>
        <v>607</v>
      </c>
      <c r="P332">
        <f t="shared" si="47"/>
        <v>0.71499176276771004</v>
      </c>
      <c r="Q332">
        <f t="shared" si="48"/>
        <v>0.26194398682042835</v>
      </c>
      <c r="R332">
        <f t="shared" si="49"/>
        <v>3.2948929159802307E-3</v>
      </c>
      <c r="S332">
        <f t="shared" si="50"/>
        <v>0</v>
      </c>
      <c r="T332">
        <f t="shared" si="51"/>
        <v>1.3179571663920923E-2</v>
      </c>
      <c r="U332">
        <f t="shared" si="52"/>
        <v>6.5897858319604614E-3</v>
      </c>
      <c r="V332">
        <f t="shared" si="53"/>
        <v>0.71499176276771004</v>
      </c>
      <c r="W332" t="str">
        <f t="shared" si="54"/>
        <v>Bush</v>
      </c>
    </row>
    <row r="333" spans="1:23" x14ac:dyDescent="0.3">
      <c r="A333" t="s">
        <v>107</v>
      </c>
      <c r="B333" t="s">
        <v>620</v>
      </c>
      <c r="C333">
        <v>20</v>
      </c>
      <c r="D333" t="s">
        <v>44</v>
      </c>
      <c r="E333" t="s">
        <v>1000</v>
      </c>
      <c r="F333">
        <v>50.81</v>
      </c>
      <c r="G333">
        <v>1171</v>
      </c>
      <c r="H333">
        <v>595</v>
      </c>
      <c r="I333">
        <v>313</v>
      </c>
      <c r="J333">
        <v>236</v>
      </c>
      <c r="K333">
        <v>2</v>
      </c>
      <c r="L333">
        <v>1</v>
      </c>
      <c r="M333">
        <v>19</v>
      </c>
      <c r="N333">
        <v>0</v>
      </c>
      <c r="O333">
        <f t="shared" si="46"/>
        <v>571</v>
      </c>
      <c r="P333">
        <f t="shared" si="47"/>
        <v>0.54816112084063051</v>
      </c>
      <c r="Q333">
        <f t="shared" si="48"/>
        <v>0.41330998248686512</v>
      </c>
      <c r="R333">
        <f t="shared" si="49"/>
        <v>3.5026269702276708E-3</v>
      </c>
      <c r="S333">
        <f t="shared" si="50"/>
        <v>1.7513134851138354E-3</v>
      </c>
      <c r="T333">
        <f t="shared" si="51"/>
        <v>3.3274956217162872E-2</v>
      </c>
      <c r="U333">
        <f t="shared" si="52"/>
        <v>0</v>
      </c>
      <c r="V333">
        <f t="shared" si="53"/>
        <v>0.54816112084063051</v>
      </c>
      <c r="W333" t="str">
        <f t="shared" si="54"/>
        <v>Bush</v>
      </c>
    </row>
    <row r="334" spans="1:23" x14ac:dyDescent="0.3">
      <c r="A334" t="s">
        <v>634</v>
      </c>
      <c r="B334" t="s">
        <v>621</v>
      </c>
      <c r="C334">
        <v>20</v>
      </c>
      <c r="D334" t="s">
        <v>44</v>
      </c>
      <c r="E334" t="s">
        <v>1000</v>
      </c>
      <c r="F334">
        <v>50.88</v>
      </c>
      <c r="G334">
        <v>1238</v>
      </c>
      <c r="H334">
        <v>630</v>
      </c>
      <c r="I334">
        <v>279</v>
      </c>
      <c r="J334">
        <v>281</v>
      </c>
      <c r="K334">
        <v>4</v>
      </c>
      <c r="L334">
        <v>4</v>
      </c>
      <c r="M334">
        <v>31</v>
      </c>
      <c r="N334">
        <v>5</v>
      </c>
      <c r="O334">
        <f t="shared" si="46"/>
        <v>604</v>
      </c>
      <c r="P334">
        <f t="shared" si="47"/>
        <v>0.46192052980132453</v>
      </c>
      <c r="Q334">
        <f t="shared" si="48"/>
        <v>0.46523178807947019</v>
      </c>
      <c r="R334">
        <f t="shared" si="49"/>
        <v>6.6225165562913907E-3</v>
      </c>
      <c r="S334">
        <f t="shared" si="50"/>
        <v>6.6225165562913907E-3</v>
      </c>
      <c r="T334">
        <f t="shared" si="51"/>
        <v>5.1324503311258277E-2</v>
      </c>
      <c r="U334">
        <f t="shared" si="52"/>
        <v>8.2781456953642391E-3</v>
      </c>
      <c r="V334">
        <f t="shared" si="53"/>
        <v>2.4652317880794703</v>
      </c>
      <c r="W334" t="str">
        <f t="shared" si="54"/>
        <v>Dukakis</v>
      </c>
    </row>
    <row r="335" spans="1:23" x14ac:dyDescent="0.3">
      <c r="A335" t="s">
        <v>635</v>
      </c>
      <c r="B335" t="s">
        <v>622</v>
      </c>
      <c r="C335">
        <v>20</v>
      </c>
      <c r="D335" t="s">
        <v>44</v>
      </c>
      <c r="E335" t="s">
        <v>1000</v>
      </c>
      <c r="F335">
        <v>64.239999999999995</v>
      </c>
      <c r="G335">
        <v>1418</v>
      </c>
      <c r="H335">
        <v>911</v>
      </c>
      <c r="I335">
        <v>550</v>
      </c>
      <c r="J335">
        <v>294</v>
      </c>
      <c r="K335">
        <v>6</v>
      </c>
      <c r="L335">
        <v>2</v>
      </c>
      <c r="M335">
        <v>44</v>
      </c>
      <c r="N335">
        <v>5</v>
      </c>
      <c r="O335">
        <f t="shared" si="46"/>
        <v>901</v>
      </c>
      <c r="P335">
        <f t="shared" si="47"/>
        <v>0.61043285238623757</v>
      </c>
      <c r="Q335">
        <f t="shared" si="48"/>
        <v>0.32630410654827968</v>
      </c>
      <c r="R335">
        <f t="shared" si="49"/>
        <v>6.6592674805771362E-3</v>
      </c>
      <c r="S335">
        <f t="shared" si="50"/>
        <v>2.2197558268590455E-3</v>
      </c>
      <c r="T335">
        <f t="shared" si="51"/>
        <v>4.8834628190899003E-2</v>
      </c>
      <c r="U335">
        <f t="shared" si="52"/>
        <v>5.5493895671476137E-3</v>
      </c>
      <c r="V335">
        <f t="shared" si="53"/>
        <v>0.61043285238623757</v>
      </c>
      <c r="W335" t="str">
        <f t="shared" si="54"/>
        <v>Bush</v>
      </c>
    </row>
    <row r="336" spans="1:23" x14ac:dyDescent="0.3">
      <c r="A336" t="s">
        <v>636</v>
      </c>
      <c r="B336" t="s">
        <v>623</v>
      </c>
      <c r="C336">
        <v>20</v>
      </c>
      <c r="D336" t="s">
        <v>44</v>
      </c>
      <c r="E336" t="s">
        <v>1000</v>
      </c>
      <c r="F336">
        <v>60.4</v>
      </c>
      <c r="G336">
        <v>1273</v>
      </c>
      <c r="H336">
        <v>769</v>
      </c>
      <c r="I336">
        <v>453</v>
      </c>
      <c r="J336">
        <v>257</v>
      </c>
      <c r="K336">
        <v>1</v>
      </c>
      <c r="L336">
        <v>2</v>
      </c>
      <c r="M336">
        <v>44</v>
      </c>
      <c r="N336">
        <v>4</v>
      </c>
      <c r="O336">
        <f t="shared" si="46"/>
        <v>761</v>
      </c>
      <c r="P336">
        <f t="shared" si="47"/>
        <v>0.59526938239159</v>
      </c>
      <c r="Q336">
        <f t="shared" si="48"/>
        <v>0.33771353482260186</v>
      </c>
      <c r="R336">
        <f t="shared" si="49"/>
        <v>1.3140604467805519E-3</v>
      </c>
      <c r="S336">
        <f t="shared" si="50"/>
        <v>2.6281208935611039E-3</v>
      </c>
      <c r="T336">
        <f t="shared" si="51"/>
        <v>5.7818659658344283E-2</v>
      </c>
      <c r="U336">
        <f t="shared" si="52"/>
        <v>5.2562417871222077E-3</v>
      </c>
      <c r="V336">
        <f t="shared" si="53"/>
        <v>0.59526938239159</v>
      </c>
      <c r="W336" t="str">
        <f t="shared" si="54"/>
        <v>Bush</v>
      </c>
    </row>
    <row r="337" spans="1:23" x14ac:dyDescent="0.3">
      <c r="A337" t="s">
        <v>637</v>
      </c>
      <c r="B337" t="s">
        <v>624</v>
      </c>
      <c r="C337">
        <v>20</v>
      </c>
      <c r="D337" t="s">
        <v>44</v>
      </c>
      <c r="E337" t="s">
        <v>1000</v>
      </c>
      <c r="F337">
        <v>50.47</v>
      </c>
      <c r="G337">
        <v>1169</v>
      </c>
      <c r="H337">
        <v>590</v>
      </c>
      <c r="I337">
        <v>350</v>
      </c>
      <c r="J337">
        <v>204</v>
      </c>
      <c r="K337">
        <v>0</v>
      </c>
      <c r="L337">
        <v>1</v>
      </c>
      <c r="M337">
        <v>24</v>
      </c>
      <c r="N337">
        <v>4</v>
      </c>
      <c r="O337">
        <f t="shared" si="46"/>
        <v>583</v>
      </c>
      <c r="P337">
        <f t="shared" si="47"/>
        <v>0.60034305317324188</v>
      </c>
      <c r="Q337">
        <f t="shared" si="48"/>
        <v>0.34991423670668953</v>
      </c>
      <c r="R337">
        <f t="shared" si="49"/>
        <v>0</v>
      </c>
      <c r="S337">
        <f t="shared" si="50"/>
        <v>1.7152658662092624E-3</v>
      </c>
      <c r="T337">
        <f t="shared" si="51"/>
        <v>4.1166380789022301E-2</v>
      </c>
      <c r="U337">
        <f t="shared" si="52"/>
        <v>6.8610634648370496E-3</v>
      </c>
      <c r="V337">
        <f t="shared" si="53"/>
        <v>0.60034305317324188</v>
      </c>
      <c r="W337" t="str">
        <f t="shared" si="54"/>
        <v>Bush</v>
      </c>
    </row>
    <row r="338" spans="1:23" x14ac:dyDescent="0.3">
      <c r="A338" t="s">
        <v>626</v>
      </c>
      <c r="B338" t="s">
        <v>625</v>
      </c>
      <c r="C338">
        <v>20</v>
      </c>
      <c r="D338" t="s">
        <v>44</v>
      </c>
      <c r="E338" t="s">
        <v>1000</v>
      </c>
      <c r="F338">
        <v>46.77</v>
      </c>
      <c r="G338">
        <v>1086</v>
      </c>
      <c r="H338">
        <v>508</v>
      </c>
      <c r="I338">
        <v>273</v>
      </c>
      <c r="J338">
        <v>194</v>
      </c>
      <c r="K338">
        <v>4</v>
      </c>
      <c r="L338">
        <v>2</v>
      </c>
      <c r="M338">
        <v>21</v>
      </c>
      <c r="N338">
        <v>3</v>
      </c>
      <c r="O338">
        <f t="shared" si="46"/>
        <v>497</v>
      </c>
      <c r="P338">
        <f t="shared" si="47"/>
        <v>0.54929577464788737</v>
      </c>
      <c r="Q338">
        <f t="shared" si="48"/>
        <v>0.3903420523138833</v>
      </c>
      <c r="R338">
        <f t="shared" si="49"/>
        <v>8.0482897384305842E-3</v>
      </c>
      <c r="S338">
        <f t="shared" si="50"/>
        <v>4.0241448692152921E-3</v>
      </c>
      <c r="T338">
        <f t="shared" si="51"/>
        <v>4.2253521126760563E-2</v>
      </c>
      <c r="U338">
        <f t="shared" si="52"/>
        <v>6.0362173038229373E-3</v>
      </c>
      <c r="V338">
        <f t="shared" si="53"/>
        <v>0.54929577464788737</v>
      </c>
      <c r="W338" t="str">
        <f t="shared" si="54"/>
        <v>Bush</v>
      </c>
    </row>
    <row r="339" spans="1:23" x14ac:dyDescent="0.3">
      <c r="A339" t="s">
        <v>105</v>
      </c>
      <c r="B339" t="s">
        <v>55</v>
      </c>
      <c r="C339">
        <v>20</v>
      </c>
      <c r="D339" t="s">
        <v>66</v>
      </c>
      <c r="E339">
        <v>0</v>
      </c>
      <c r="F339">
        <v>0</v>
      </c>
      <c r="G339">
        <v>0</v>
      </c>
      <c r="H339">
        <v>995</v>
      </c>
      <c r="I339">
        <v>561</v>
      </c>
      <c r="J339">
        <v>380</v>
      </c>
      <c r="K339">
        <v>6</v>
      </c>
      <c r="L339">
        <v>3</v>
      </c>
      <c r="M339">
        <v>27</v>
      </c>
      <c r="N339">
        <v>3</v>
      </c>
      <c r="O339">
        <f t="shared" si="46"/>
        <v>980</v>
      </c>
      <c r="P339">
        <f t="shared" si="47"/>
        <v>0.57244897959183672</v>
      </c>
      <c r="Q339">
        <f t="shared" si="48"/>
        <v>0.38775510204081631</v>
      </c>
      <c r="R339">
        <f t="shared" si="49"/>
        <v>6.1224489795918364E-3</v>
      </c>
      <c r="S339">
        <f t="shared" si="50"/>
        <v>3.0612244897959182E-3</v>
      </c>
      <c r="T339">
        <f t="shared" si="51"/>
        <v>2.7551020408163266E-2</v>
      </c>
      <c r="U339">
        <f t="shared" si="52"/>
        <v>3.0612244897959182E-3</v>
      </c>
      <c r="V339">
        <f t="shared" si="53"/>
        <v>0.57244897959183672</v>
      </c>
      <c r="W339" t="str">
        <f t="shared" si="54"/>
        <v>Bush</v>
      </c>
    </row>
    <row r="340" spans="1:23" x14ac:dyDescent="0.3">
      <c r="A340" t="s">
        <v>104</v>
      </c>
      <c r="B340" t="s">
        <v>56</v>
      </c>
      <c r="C340">
        <v>20</v>
      </c>
      <c r="D340" t="s">
        <v>67</v>
      </c>
      <c r="E340">
        <v>0</v>
      </c>
      <c r="F340">
        <v>0</v>
      </c>
      <c r="G340">
        <v>0</v>
      </c>
      <c r="H340">
        <v>629</v>
      </c>
      <c r="I340">
        <v>336</v>
      </c>
      <c r="J340">
        <v>227</v>
      </c>
      <c r="K340">
        <v>4</v>
      </c>
      <c r="L340">
        <v>2</v>
      </c>
      <c r="M340">
        <v>27</v>
      </c>
      <c r="N340">
        <v>2</v>
      </c>
      <c r="O340">
        <f t="shared" si="46"/>
        <v>598</v>
      </c>
      <c r="P340">
        <f t="shared" si="47"/>
        <v>0.56187290969899661</v>
      </c>
      <c r="Q340">
        <f t="shared" si="48"/>
        <v>0.37959866220735788</v>
      </c>
      <c r="R340">
        <f t="shared" si="49"/>
        <v>6.688963210702341E-3</v>
      </c>
      <c r="S340">
        <f t="shared" si="50"/>
        <v>3.3444816053511705E-3</v>
      </c>
      <c r="T340">
        <f t="shared" si="51"/>
        <v>4.51505016722408E-2</v>
      </c>
      <c r="U340">
        <f t="shared" si="52"/>
        <v>3.3444816053511705E-3</v>
      </c>
      <c r="V340">
        <f t="shared" si="53"/>
        <v>0.56187290969899661</v>
      </c>
      <c r="W340" t="str">
        <f t="shared" si="54"/>
        <v>Bush</v>
      </c>
    </row>
    <row r="341" spans="1:23" x14ac:dyDescent="0.3">
      <c r="A341" t="s">
        <v>103</v>
      </c>
      <c r="B341" t="s">
        <v>57</v>
      </c>
      <c r="C341">
        <v>20</v>
      </c>
      <c r="D341" t="s">
        <v>68</v>
      </c>
      <c r="E341">
        <v>0</v>
      </c>
      <c r="F341">
        <v>68.760000000000005</v>
      </c>
      <c r="G341">
        <v>13549</v>
      </c>
      <c r="H341">
        <v>9317</v>
      </c>
      <c r="I341">
        <v>5225</v>
      </c>
      <c r="J341">
        <v>3389</v>
      </c>
      <c r="K341">
        <v>38</v>
      </c>
      <c r="L341">
        <v>27</v>
      </c>
      <c r="M341">
        <v>391</v>
      </c>
      <c r="N341">
        <v>44</v>
      </c>
      <c r="O341">
        <f t="shared" si="46"/>
        <v>9114</v>
      </c>
      <c r="P341">
        <f t="shared" si="47"/>
        <v>0.57329383366249731</v>
      </c>
      <c r="Q341">
        <f t="shared" si="48"/>
        <v>0.37184551239850777</v>
      </c>
      <c r="R341">
        <f t="shared" si="49"/>
        <v>4.1694096993636163E-3</v>
      </c>
      <c r="S341">
        <f t="shared" si="50"/>
        <v>2.9624753127057276E-3</v>
      </c>
      <c r="T341">
        <f t="shared" si="51"/>
        <v>4.2901031380294052E-2</v>
      </c>
      <c r="U341">
        <f t="shared" si="52"/>
        <v>4.8277375466315555E-3</v>
      </c>
      <c r="V341">
        <f t="shared" si="53"/>
        <v>0.57329383366249731</v>
      </c>
      <c r="W341" t="str">
        <f t="shared" si="54"/>
        <v>Bush</v>
      </c>
    </row>
    <row r="342" spans="1:23" x14ac:dyDescent="0.3">
      <c r="A342" t="s">
        <v>646</v>
      </c>
      <c r="B342" t="s">
        <v>638</v>
      </c>
      <c r="C342">
        <v>21</v>
      </c>
      <c r="D342" t="s">
        <v>44</v>
      </c>
      <c r="E342" t="s">
        <v>1000</v>
      </c>
      <c r="F342">
        <v>66.95</v>
      </c>
      <c r="G342">
        <v>1519</v>
      </c>
      <c r="H342">
        <v>1017</v>
      </c>
      <c r="I342">
        <v>447</v>
      </c>
      <c r="J342">
        <v>499</v>
      </c>
      <c r="K342">
        <v>8</v>
      </c>
      <c r="L342">
        <v>2</v>
      </c>
      <c r="M342">
        <v>54</v>
      </c>
      <c r="N342">
        <v>3</v>
      </c>
      <c r="O342">
        <f t="shared" si="46"/>
        <v>1013</v>
      </c>
      <c r="P342">
        <f t="shared" si="47"/>
        <v>0.44126357354392892</v>
      </c>
      <c r="Q342">
        <f t="shared" si="48"/>
        <v>0.49259624876604147</v>
      </c>
      <c r="R342">
        <f t="shared" si="49"/>
        <v>7.8973346495557744E-3</v>
      </c>
      <c r="S342">
        <f t="shared" si="50"/>
        <v>1.9743336623889436E-3</v>
      </c>
      <c r="T342">
        <f t="shared" si="51"/>
        <v>5.3307008884501482E-2</v>
      </c>
      <c r="U342">
        <f t="shared" si="52"/>
        <v>2.9615004935834156E-3</v>
      </c>
      <c r="V342">
        <f t="shared" si="53"/>
        <v>2.4925962487660414</v>
      </c>
      <c r="W342" t="str">
        <f t="shared" si="54"/>
        <v>Dukakis</v>
      </c>
    </row>
    <row r="343" spans="1:23" x14ac:dyDescent="0.3">
      <c r="A343" t="s">
        <v>647</v>
      </c>
      <c r="B343" t="s">
        <v>639</v>
      </c>
      <c r="C343">
        <v>21</v>
      </c>
      <c r="D343" t="s">
        <v>44</v>
      </c>
      <c r="E343" t="s">
        <v>1000</v>
      </c>
      <c r="F343">
        <v>67.63</v>
      </c>
      <c r="G343">
        <v>1035</v>
      </c>
      <c r="H343">
        <v>700</v>
      </c>
      <c r="I343">
        <v>366</v>
      </c>
      <c r="J343">
        <v>294</v>
      </c>
      <c r="K343">
        <v>2</v>
      </c>
      <c r="L343">
        <v>0</v>
      </c>
      <c r="M343">
        <v>22</v>
      </c>
      <c r="N343">
        <v>5</v>
      </c>
      <c r="O343">
        <f t="shared" si="46"/>
        <v>689</v>
      </c>
      <c r="P343">
        <f t="shared" si="47"/>
        <v>0.53120464441219162</v>
      </c>
      <c r="Q343">
        <f t="shared" si="48"/>
        <v>0.42670537010159654</v>
      </c>
      <c r="R343">
        <f t="shared" si="49"/>
        <v>2.9027576197387518E-3</v>
      </c>
      <c r="S343">
        <f t="shared" si="50"/>
        <v>0</v>
      </c>
      <c r="T343">
        <f t="shared" si="51"/>
        <v>3.1930333817126268E-2</v>
      </c>
      <c r="U343">
        <f t="shared" si="52"/>
        <v>7.2568940493468797E-3</v>
      </c>
      <c r="V343">
        <f t="shared" si="53"/>
        <v>0.53120464441219162</v>
      </c>
      <c r="W343" t="str">
        <f t="shared" si="54"/>
        <v>Bush</v>
      </c>
    </row>
    <row r="344" spans="1:23" x14ac:dyDescent="0.3">
      <c r="A344" t="s">
        <v>648</v>
      </c>
      <c r="B344" t="s">
        <v>640</v>
      </c>
      <c r="C344">
        <v>21</v>
      </c>
      <c r="D344" t="s">
        <v>44</v>
      </c>
      <c r="E344" t="s">
        <v>1000</v>
      </c>
      <c r="F344">
        <v>60.51</v>
      </c>
      <c r="G344">
        <v>1213</v>
      </c>
      <c r="H344">
        <v>734</v>
      </c>
      <c r="I344">
        <v>384</v>
      </c>
      <c r="J344">
        <v>299</v>
      </c>
      <c r="K344">
        <v>1</v>
      </c>
      <c r="L344">
        <v>4</v>
      </c>
      <c r="M344">
        <v>31</v>
      </c>
      <c r="N344">
        <v>2</v>
      </c>
      <c r="O344">
        <f t="shared" si="46"/>
        <v>721</v>
      </c>
      <c r="P344">
        <f t="shared" si="47"/>
        <v>0.53259361997226073</v>
      </c>
      <c r="Q344">
        <f t="shared" si="48"/>
        <v>0.4147018030513176</v>
      </c>
      <c r="R344">
        <f t="shared" si="49"/>
        <v>1.3869625520110957E-3</v>
      </c>
      <c r="S344">
        <f t="shared" si="50"/>
        <v>5.5478502080443829E-3</v>
      </c>
      <c r="T344">
        <f t="shared" si="51"/>
        <v>4.2995839112343968E-2</v>
      </c>
      <c r="U344">
        <f t="shared" si="52"/>
        <v>2.7739251040221915E-3</v>
      </c>
      <c r="V344">
        <f t="shared" si="53"/>
        <v>0.53259361997226073</v>
      </c>
      <c r="W344" t="str">
        <f t="shared" si="54"/>
        <v>Bush</v>
      </c>
    </row>
    <row r="345" spans="1:23" x14ac:dyDescent="0.3">
      <c r="A345" t="s">
        <v>649</v>
      </c>
      <c r="B345" t="s">
        <v>641</v>
      </c>
      <c r="C345">
        <v>21</v>
      </c>
      <c r="D345" t="s">
        <v>44</v>
      </c>
      <c r="E345" t="s">
        <v>1000</v>
      </c>
      <c r="F345">
        <v>59.57</v>
      </c>
      <c r="G345">
        <v>423</v>
      </c>
      <c r="H345">
        <v>252</v>
      </c>
      <c r="I345">
        <v>145</v>
      </c>
      <c r="J345">
        <v>85</v>
      </c>
      <c r="K345">
        <v>1</v>
      </c>
      <c r="L345">
        <v>1</v>
      </c>
      <c r="M345">
        <v>16</v>
      </c>
      <c r="N345">
        <v>1</v>
      </c>
      <c r="O345">
        <f t="shared" si="46"/>
        <v>249</v>
      </c>
      <c r="P345">
        <f t="shared" si="47"/>
        <v>0.58232931726907633</v>
      </c>
      <c r="Q345">
        <f t="shared" si="48"/>
        <v>0.34136546184738958</v>
      </c>
      <c r="R345">
        <f t="shared" si="49"/>
        <v>4.0160642570281121E-3</v>
      </c>
      <c r="S345">
        <f t="shared" si="50"/>
        <v>4.0160642570281121E-3</v>
      </c>
      <c r="T345">
        <f t="shared" si="51"/>
        <v>6.4257028112449793E-2</v>
      </c>
      <c r="U345">
        <f t="shared" si="52"/>
        <v>4.0160642570281121E-3</v>
      </c>
      <c r="V345">
        <f t="shared" si="53"/>
        <v>0.58232931726907633</v>
      </c>
      <c r="W345" t="str">
        <f t="shared" si="54"/>
        <v>Bush</v>
      </c>
    </row>
    <row r="346" spans="1:23" x14ac:dyDescent="0.3">
      <c r="A346" t="s">
        <v>650</v>
      </c>
      <c r="B346" t="s">
        <v>642</v>
      </c>
      <c r="C346">
        <v>21</v>
      </c>
      <c r="D346" t="s">
        <v>44</v>
      </c>
      <c r="E346" t="s">
        <v>1000</v>
      </c>
      <c r="F346">
        <v>53.67</v>
      </c>
      <c r="G346">
        <v>831</v>
      </c>
      <c r="H346">
        <v>446</v>
      </c>
      <c r="I346">
        <v>242</v>
      </c>
      <c r="J346">
        <v>166</v>
      </c>
      <c r="K346">
        <v>1</v>
      </c>
      <c r="L346">
        <v>4</v>
      </c>
      <c r="M346">
        <v>29</v>
      </c>
      <c r="N346">
        <v>1</v>
      </c>
      <c r="O346">
        <f t="shared" si="46"/>
        <v>443</v>
      </c>
      <c r="P346">
        <f t="shared" si="47"/>
        <v>0.54627539503386002</v>
      </c>
      <c r="Q346">
        <f t="shared" si="48"/>
        <v>0.37471783295711059</v>
      </c>
      <c r="R346">
        <f t="shared" si="49"/>
        <v>2.257336343115124E-3</v>
      </c>
      <c r="S346">
        <f t="shared" si="50"/>
        <v>9.0293453724604959E-3</v>
      </c>
      <c r="T346">
        <f t="shared" si="51"/>
        <v>6.5462753950338598E-2</v>
      </c>
      <c r="U346">
        <f t="shared" si="52"/>
        <v>2.257336343115124E-3</v>
      </c>
      <c r="V346">
        <f t="shared" si="53"/>
        <v>0.54627539503386002</v>
      </c>
      <c r="W346" t="str">
        <f t="shared" si="54"/>
        <v>Bush</v>
      </c>
    </row>
    <row r="347" spans="1:23" x14ac:dyDescent="0.3">
      <c r="A347" t="s">
        <v>651</v>
      </c>
      <c r="B347" t="s">
        <v>643</v>
      </c>
      <c r="C347">
        <v>21</v>
      </c>
      <c r="D347" t="s">
        <v>44</v>
      </c>
      <c r="E347" t="s">
        <v>1000</v>
      </c>
      <c r="F347">
        <v>54.27</v>
      </c>
      <c r="G347">
        <v>1087</v>
      </c>
      <c r="H347">
        <v>590</v>
      </c>
      <c r="I347">
        <v>261</v>
      </c>
      <c r="J347">
        <v>298</v>
      </c>
      <c r="K347">
        <v>3</v>
      </c>
      <c r="L347">
        <v>1</v>
      </c>
      <c r="M347">
        <v>20</v>
      </c>
      <c r="N347">
        <v>6</v>
      </c>
      <c r="O347">
        <f t="shared" si="46"/>
        <v>589</v>
      </c>
      <c r="P347">
        <f t="shared" si="47"/>
        <v>0.44312393887945672</v>
      </c>
      <c r="Q347">
        <f t="shared" si="48"/>
        <v>0.50594227504244482</v>
      </c>
      <c r="R347">
        <f t="shared" si="49"/>
        <v>5.0933786078098476E-3</v>
      </c>
      <c r="S347">
        <f t="shared" si="50"/>
        <v>1.697792869269949E-3</v>
      </c>
      <c r="T347">
        <f t="shared" si="51"/>
        <v>3.3955857385398983E-2</v>
      </c>
      <c r="U347">
        <f t="shared" si="52"/>
        <v>1.0186757215619695E-2</v>
      </c>
      <c r="V347">
        <f t="shared" si="53"/>
        <v>2.5059422750424449</v>
      </c>
      <c r="W347" t="str">
        <f t="shared" si="54"/>
        <v>Dukakis</v>
      </c>
    </row>
    <row r="348" spans="1:23" x14ac:dyDescent="0.3">
      <c r="A348" t="s">
        <v>652</v>
      </c>
      <c r="B348" t="s">
        <v>644</v>
      </c>
      <c r="C348">
        <v>21</v>
      </c>
      <c r="D348" t="s">
        <v>44</v>
      </c>
      <c r="E348" t="s">
        <v>1000</v>
      </c>
      <c r="F348">
        <v>61.44</v>
      </c>
      <c r="G348">
        <v>861</v>
      </c>
      <c r="H348">
        <v>529</v>
      </c>
      <c r="I348">
        <v>237</v>
      </c>
      <c r="J348">
        <v>262</v>
      </c>
      <c r="K348">
        <v>10</v>
      </c>
      <c r="L348">
        <v>2</v>
      </c>
      <c r="M348">
        <v>13</v>
      </c>
      <c r="N348">
        <v>1</v>
      </c>
      <c r="O348">
        <f t="shared" si="46"/>
        <v>525</v>
      </c>
      <c r="P348">
        <f t="shared" si="47"/>
        <v>0.4514285714285714</v>
      </c>
      <c r="Q348">
        <f t="shared" si="48"/>
        <v>0.49904761904761907</v>
      </c>
      <c r="R348">
        <f t="shared" si="49"/>
        <v>1.9047619047619049E-2</v>
      </c>
      <c r="S348">
        <f t="shared" si="50"/>
        <v>3.8095238095238095E-3</v>
      </c>
      <c r="T348">
        <f t="shared" si="51"/>
        <v>2.4761904761904763E-2</v>
      </c>
      <c r="U348">
        <f t="shared" si="52"/>
        <v>1.9047619047619048E-3</v>
      </c>
      <c r="V348">
        <f t="shared" si="53"/>
        <v>2.499047619047619</v>
      </c>
      <c r="W348" t="str">
        <f t="shared" si="54"/>
        <v>Dukakis</v>
      </c>
    </row>
    <row r="349" spans="1:23" x14ac:dyDescent="0.3">
      <c r="A349" t="s">
        <v>653</v>
      </c>
      <c r="B349" t="s">
        <v>645</v>
      </c>
      <c r="C349">
        <v>21</v>
      </c>
      <c r="D349" t="s">
        <v>44</v>
      </c>
      <c r="E349" t="s">
        <v>1000</v>
      </c>
      <c r="F349">
        <v>59.4</v>
      </c>
      <c r="G349">
        <v>1505</v>
      </c>
      <c r="H349">
        <v>894</v>
      </c>
      <c r="I349">
        <v>513</v>
      </c>
      <c r="J349">
        <v>341</v>
      </c>
      <c r="K349">
        <v>6</v>
      </c>
      <c r="L349">
        <v>1</v>
      </c>
      <c r="M349">
        <v>24</v>
      </c>
      <c r="N349">
        <v>3</v>
      </c>
      <c r="O349">
        <f t="shared" si="46"/>
        <v>888</v>
      </c>
      <c r="P349">
        <f t="shared" si="47"/>
        <v>0.57770270270270274</v>
      </c>
      <c r="Q349">
        <f t="shared" si="48"/>
        <v>0.38400900900900903</v>
      </c>
      <c r="R349">
        <f t="shared" si="49"/>
        <v>6.7567567567567571E-3</v>
      </c>
      <c r="S349">
        <f t="shared" si="50"/>
        <v>1.1261261261261261E-3</v>
      </c>
      <c r="T349">
        <f t="shared" si="51"/>
        <v>2.7027027027027029E-2</v>
      </c>
      <c r="U349">
        <f t="shared" si="52"/>
        <v>3.3783783783783786E-3</v>
      </c>
      <c r="V349">
        <f t="shared" si="53"/>
        <v>0.57770270270270274</v>
      </c>
      <c r="W349" t="str">
        <f t="shared" si="54"/>
        <v>Bush</v>
      </c>
    </row>
    <row r="350" spans="1:23" x14ac:dyDescent="0.3">
      <c r="A350" t="s">
        <v>654</v>
      </c>
      <c r="B350" t="s">
        <v>55</v>
      </c>
      <c r="C350">
        <v>21</v>
      </c>
      <c r="D350" t="s">
        <v>66</v>
      </c>
      <c r="E350">
        <v>0</v>
      </c>
      <c r="F350">
        <v>0</v>
      </c>
      <c r="G350">
        <v>0</v>
      </c>
      <c r="H350">
        <v>740</v>
      </c>
      <c r="I350">
        <v>345</v>
      </c>
      <c r="J350">
        <v>356</v>
      </c>
      <c r="K350">
        <v>2</v>
      </c>
      <c r="L350">
        <v>1</v>
      </c>
      <c r="M350">
        <v>20</v>
      </c>
      <c r="N350">
        <v>7</v>
      </c>
      <c r="O350">
        <f t="shared" si="46"/>
        <v>731</v>
      </c>
      <c r="P350">
        <f t="shared" si="47"/>
        <v>0.47195622435020518</v>
      </c>
      <c r="Q350">
        <f t="shared" si="48"/>
        <v>0.48700410396716826</v>
      </c>
      <c r="R350">
        <f t="shared" si="49"/>
        <v>2.7359781121751026E-3</v>
      </c>
      <c r="S350">
        <f t="shared" si="50"/>
        <v>1.3679890560875513E-3</v>
      </c>
      <c r="T350">
        <f t="shared" si="51"/>
        <v>2.7359781121751026E-2</v>
      </c>
      <c r="U350">
        <f t="shared" si="52"/>
        <v>9.575923392612859E-3</v>
      </c>
      <c r="V350">
        <f t="shared" si="53"/>
        <v>2.4870041039671684</v>
      </c>
      <c r="W350" t="str">
        <f t="shared" si="54"/>
        <v>Dukakis</v>
      </c>
    </row>
    <row r="351" spans="1:23" x14ac:dyDescent="0.3">
      <c r="A351" t="s">
        <v>655</v>
      </c>
      <c r="B351" t="s">
        <v>56</v>
      </c>
      <c r="C351">
        <v>21</v>
      </c>
      <c r="D351" t="s">
        <v>67</v>
      </c>
      <c r="E351">
        <v>0</v>
      </c>
      <c r="F351">
        <v>0</v>
      </c>
      <c r="G351">
        <v>0</v>
      </c>
      <c r="H351">
        <v>438</v>
      </c>
      <c r="I351">
        <v>187</v>
      </c>
      <c r="J351">
        <v>216</v>
      </c>
      <c r="K351">
        <v>5</v>
      </c>
      <c r="L351">
        <v>3</v>
      </c>
      <c r="M351">
        <v>18</v>
      </c>
      <c r="N351">
        <v>5</v>
      </c>
      <c r="O351">
        <f t="shared" si="46"/>
        <v>434</v>
      </c>
      <c r="P351">
        <f t="shared" si="47"/>
        <v>0.43087557603686638</v>
      </c>
      <c r="Q351">
        <f t="shared" si="48"/>
        <v>0.49769585253456222</v>
      </c>
      <c r="R351">
        <f t="shared" si="49"/>
        <v>1.1520737327188941E-2</v>
      </c>
      <c r="S351">
        <f t="shared" si="50"/>
        <v>6.9124423963133645E-3</v>
      </c>
      <c r="T351">
        <f t="shared" si="51"/>
        <v>4.1474654377880185E-2</v>
      </c>
      <c r="U351">
        <f t="shared" si="52"/>
        <v>1.1520737327188941E-2</v>
      </c>
      <c r="V351">
        <f t="shared" si="53"/>
        <v>2.4976958525345623</v>
      </c>
      <c r="W351" t="str">
        <f t="shared" si="54"/>
        <v>Dukakis</v>
      </c>
    </row>
    <row r="352" spans="1:23" x14ac:dyDescent="0.3">
      <c r="A352" t="s">
        <v>656</v>
      </c>
      <c r="B352" t="s">
        <v>57</v>
      </c>
      <c r="C352">
        <v>21</v>
      </c>
      <c r="D352" t="s">
        <v>68</v>
      </c>
      <c r="E352">
        <v>0</v>
      </c>
      <c r="F352">
        <v>74.81</v>
      </c>
      <c r="G352">
        <v>8474</v>
      </c>
      <c r="H352">
        <v>6340</v>
      </c>
      <c r="I352">
        <v>3127</v>
      </c>
      <c r="J352">
        <v>2816</v>
      </c>
      <c r="K352">
        <v>39</v>
      </c>
      <c r="L352">
        <v>19</v>
      </c>
      <c r="M352">
        <v>247</v>
      </c>
      <c r="N352">
        <v>34</v>
      </c>
      <c r="O352">
        <f t="shared" si="46"/>
        <v>6282</v>
      </c>
      <c r="P352">
        <f t="shared" si="47"/>
        <v>0.49777141037886025</v>
      </c>
      <c r="Q352">
        <f t="shared" si="48"/>
        <v>0.44826488379496976</v>
      </c>
      <c r="R352">
        <f t="shared" si="49"/>
        <v>6.2082139446036294E-3</v>
      </c>
      <c r="S352">
        <f t="shared" si="50"/>
        <v>3.0245144858325372E-3</v>
      </c>
      <c r="T352">
        <f t="shared" si="51"/>
        <v>3.9318688315822983E-2</v>
      </c>
      <c r="U352">
        <f t="shared" si="52"/>
        <v>5.4122890799108564E-3</v>
      </c>
      <c r="V352">
        <f t="shared" si="53"/>
        <v>0.49777141037886025</v>
      </c>
      <c r="W352" t="str">
        <f t="shared" si="54"/>
        <v>Bush</v>
      </c>
    </row>
    <row r="353" spans="1:23" x14ac:dyDescent="0.3">
      <c r="A353" t="s">
        <v>682</v>
      </c>
      <c r="B353" t="s">
        <v>657</v>
      </c>
      <c r="C353">
        <v>22</v>
      </c>
      <c r="D353" t="s">
        <v>44</v>
      </c>
      <c r="E353" t="s">
        <v>1001</v>
      </c>
      <c r="F353">
        <v>47.61</v>
      </c>
      <c r="G353">
        <v>147</v>
      </c>
      <c r="H353">
        <v>70</v>
      </c>
      <c r="I353">
        <v>41</v>
      </c>
      <c r="J353">
        <v>21</v>
      </c>
      <c r="K353">
        <v>1</v>
      </c>
      <c r="L353">
        <v>1</v>
      </c>
      <c r="M353">
        <v>2</v>
      </c>
      <c r="N353">
        <v>0</v>
      </c>
      <c r="O353">
        <f t="shared" si="46"/>
        <v>66</v>
      </c>
      <c r="P353">
        <f t="shared" si="47"/>
        <v>0.62121212121212122</v>
      </c>
      <c r="Q353">
        <f t="shared" si="48"/>
        <v>0.31818181818181818</v>
      </c>
      <c r="R353">
        <f t="shared" si="49"/>
        <v>1.5151515151515152E-2</v>
      </c>
      <c r="S353">
        <f t="shared" si="50"/>
        <v>1.5151515151515152E-2</v>
      </c>
      <c r="T353">
        <f t="shared" si="51"/>
        <v>3.0303030303030304E-2</v>
      </c>
      <c r="U353">
        <f t="shared" si="52"/>
        <v>0</v>
      </c>
      <c r="V353">
        <f t="shared" si="53"/>
        <v>0.62121212121212122</v>
      </c>
      <c r="W353" t="str">
        <f t="shared" si="54"/>
        <v>Bush</v>
      </c>
    </row>
    <row r="354" spans="1:23" x14ac:dyDescent="0.3">
      <c r="A354" t="s">
        <v>683</v>
      </c>
      <c r="B354" t="s">
        <v>699</v>
      </c>
      <c r="C354">
        <v>22</v>
      </c>
      <c r="D354" t="s">
        <v>44</v>
      </c>
      <c r="E354" t="s">
        <v>1002</v>
      </c>
      <c r="F354">
        <v>23.96</v>
      </c>
      <c r="G354">
        <v>313</v>
      </c>
      <c r="H354">
        <v>75</v>
      </c>
      <c r="I354">
        <v>41</v>
      </c>
      <c r="J354">
        <v>19</v>
      </c>
      <c r="K354">
        <v>2</v>
      </c>
      <c r="L354">
        <v>3</v>
      </c>
      <c r="M354">
        <v>3</v>
      </c>
      <c r="N354">
        <v>0</v>
      </c>
      <c r="O354">
        <f t="shared" si="46"/>
        <v>68</v>
      </c>
      <c r="P354">
        <f t="shared" si="47"/>
        <v>0.6029411764705882</v>
      </c>
      <c r="Q354">
        <f t="shared" si="48"/>
        <v>0.27941176470588236</v>
      </c>
      <c r="R354">
        <f t="shared" si="49"/>
        <v>2.9411764705882353E-2</v>
      </c>
      <c r="S354">
        <f t="shared" si="50"/>
        <v>4.4117647058823532E-2</v>
      </c>
      <c r="T354">
        <f t="shared" si="51"/>
        <v>4.4117647058823532E-2</v>
      </c>
      <c r="U354">
        <f t="shared" si="52"/>
        <v>0</v>
      </c>
      <c r="V354">
        <f t="shared" si="53"/>
        <v>0.6029411764705882</v>
      </c>
      <c r="W354" t="str">
        <f t="shared" si="54"/>
        <v>Bush</v>
      </c>
    </row>
    <row r="355" spans="1:23" x14ac:dyDescent="0.3">
      <c r="A355" t="s">
        <v>684</v>
      </c>
      <c r="B355" t="s">
        <v>658</v>
      </c>
      <c r="C355">
        <v>22</v>
      </c>
      <c r="D355" t="s">
        <v>44</v>
      </c>
      <c r="E355" t="s">
        <v>1002</v>
      </c>
      <c r="F355">
        <v>63.55</v>
      </c>
      <c r="G355">
        <v>118</v>
      </c>
      <c r="H355">
        <v>75</v>
      </c>
      <c r="I355">
        <v>50</v>
      </c>
      <c r="J355">
        <v>17</v>
      </c>
      <c r="K355">
        <v>2</v>
      </c>
      <c r="L355">
        <v>2</v>
      </c>
      <c r="M355">
        <v>1</v>
      </c>
      <c r="N355">
        <v>0</v>
      </c>
      <c r="O355">
        <f t="shared" si="46"/>
        <v>72</v>
      </c>
      <c r="P355">
        <f t="shared" si="47"/>
        <v>0.69444444444444442</v>
      </c>
      <c r="Q355">
        <f t="shared" si="48"/>
        <v>0.2361111111111111</v>
      </c>
      <c r="R355">
        <f t="shared" si="49"/>
        <v>2.7777777777777776E-2</v>
      </c>
      <c r="S355">
        <f t="shared" si="50"/>
        <v>2.7777777777777776E-2</v>
      </c>
      <c r="T355">
        <f t="shared" si="51"/>
        <v>1.3888888888888888E-2</v>
      </c>
      <c r="U355">
        <f t="shared" si="52"/>
        <v>0</v>
      </c>
      <c r="V355">
        <f t="shared" si="53"/>
        <v>0.69444444444444442</v>
      </c>
      <c r="W355" t="str">
        <f t="shared" si="54"/>
        <v>Bush</v>
      </c>
    </row>
    <row r="356" spans="1:23" x14ac:dyDescent="0.3">
      <c r="A356" t="s">
        <v>685</v>
      </c>
      <c r="B356" t="s">
        <v>659</v>
      </c>
      <c r="C356">
        <v>22</v>
      </c>
      <c r="D356" t="s">
        <v>44</v>
      </c>
      <c r="E356" t="s">
        <v>1002</v>
      </c>
      <c r="F356">
        <v>48.42</v>
      </c>
      <c r="G356">
        <v>1524</v>
      </c>
      <c r="H356">
        <v>738</v>
      </c>
      <c r="I356">
        <v>374</v>
      </c>
      <c r="J356">
        <v>311</v>
      </c>
      <c r="K356">
        <v>7</v>
      </c>
      <c r="L356">
        <v>8</v>
      </c>
      <c r="M356">
        <v>16</v>
      </c>
      <c r="N356">
        <v>6</v>
      </c>
      <c r="O356">
        <f t="shared" si="46"/>
        <v>722</v>
      </c>
      <c r="P356">
        <f t="shared" si="47"/>
        <v>0.51800554016620504</v>
      </c>
      <c r="Q356">
        <f t="shared" si="48"/>
        <v>0.43074792243767313</v>
      </c>
      <c r="R356">
        <f t="shared" si="49"/>
        <v>9.6952908587257611E-3</v>
      </c>
      <c r="S356">
        <f t="shared" si="50"/>
        <v>1.1080332409972299E-2</v>
      </c>
      <c r="T356">
        <f t="shared" si="51"/>
        <v>2.2160664819944598E-2</v>
      </c>
      <c r="U356">
        <f t="shared" si="52"/>
        <v>8.3102493074792248E-3</v>
      </c>
      <c r="V356">
        <f t="shared" si="53"/>
        <v>0.51800554016620504</v>
      </c>
      <c r="W356" t="str">
        <f t="shared" si="54"/>
        <v>Bush</v>
      </c>
    </row>
    <row r="357" spans="1:23" x14ac:dyDescent="0.3">
      <c r="A357" t="s">
        <v>686</v>
      </c>
      <c r="B357" t="s">
        <v>660</v>
      </c>
      <c r="C357">
        <v>22</v>
      </c>
      <c r="D357" t="s">
        <v>44</v>
      </c>
      <c r="E357" t="s">
        <v>1002</v>
      </c>
      <c r="F357">
        <v>56.69</v>
      </c>
      <c r="G357">
        <v>284</v>
      </c>
      <c r="H357">
        <v>161</v>
      </c>
      <c r="I357">
        <v>83</v>
      </c>
      <c r="J357">
        <v>71</v>
      </c>
      <c r="K357">
        <v>0</v>
      </c>
      <c r="L357">
        <v>1</v>
      </c>
      <c r="M357">
        <v>1</v>
      </c>
      <c r="N357">
        <v>0</v>
      </c>
      <c r="O357">
        <f t="shared" si="46"/>
        <v>156</v>
      </c>
      <c r="P357">
        <f t="shared" si="47"/>
        <v>0.53205128205128205</v>
      </c>
      <c r="Q357">
        <f t="shared" si="48"/>
        <v>0.45512820512820512</v>
      </c>
      <c r="R357">
        <f t="shared" si="49"/>
        <v>0</v>
      </c>
      <c r="S357">
        <f t="shared" si="50"/>
        <v>6.41025641025641E-3</v>
      </c>
      <c r="T357">
        <f t="shared" si="51"/>
        <v>6.41025641025641E-3</v>
      </c>
      <c r="U357">
        <f t="shared" si="52"/>
        <v>0</v>
      </c>
      <c r="V357">
        <f t="shared" si="53"/>
        <v>0.53205128205128205</v>
      </c>
      <c r="W357" t="str">
        <f t="shared" si="54"/>
        <v>Bush</v>
      </c>
    </row>
    <row r="358" spans="1:23" x14ac:dyDescent="0.3">
      <c r="A358" t="s">
        <v>687</v>
      </c>
      <c r="B358" t="s">
        <v>661</v>
      </c>
      <c r="C358">
        <v>22</v>
      </c>
      <c r="D358" t="s">
        <v>44</v>
      </c>
      <c r="E358" t="s">
        <v>1001</v>
      </c>
      <c r="F358">
        <v>62.4</v>
      </c>
      <c r="G358">
        <v>125</v>
      </c>
      <c r="H358">
        <v>78</v>
      </c>
      <c r="I358">
        <v>47</v>
      </c>
      <c r="J358">
        <v>26</v>
      </c>
      <c r="K358">
        <v>0</v>
      </c>
      <c r="L358">
        <v>1</v>
      </c>
      <c r="M358">
        <v>0</v>
      </c>
      <c r="N358">
        <v>0</v>
      </c>
      <c r="O358">
        <f t="shared" si="46"/>
        <v>74</v>
      </c>
      <c r="P358">
        <f t="shared" si="47"/>
        <v>0.63513513513513509</v>
      </c>
      <c r="Q358">
        <f t="shared" si="48"/>
        <v>0.35135135135135137</v>
      </c>
      <c r="R358">
        <f t="shared" si="49"/>
        <v>0</v>
      </c>
      <c r="S358">
        <f t="shared" si="50"/>
        <v>1.3513513513513514E-2</v>
      </c>
      <c r="T358">
        <f t="shared" si="51"/>
        <v>0</v>
      </c>
      <c r="U358">
        <f t="shared" si="52"/>
        <v>0</v>
      </c>
      <c r="V358">
        <f t="shared" si="53"/>
        <v>0.63513513513513509</v>
      </c>
      <c r="W358" t="str">
        <f t="shared" si="54"/>
        <v>Bush</v>
      </c>
    </row>
    <row r="359" spans="1:23" x14ac:dyDescent="0.3">
      <c r="A359" t="s">
        <v>688</v>
      </c>
      <c r="B359" t="s">
        <v>662</v>
      </c>
      <c r="C359">
        <v>22</v>
      </c>
      <c r="D359" t="s">
        <v>44</v>
      </c>
      <c r="E359" t="s">
        <v>1001</v>
      </c>
      <c r="F359">
        <v>55.22</v>
      </c>
      <c r="G359">
        <v>67</v>
      </c>
      <c r="H359">
        <v>37</v>
      </c>
      <c r="I359">
        <v>16</v>
      </c>
      <c r="J359">
        <v>14</v>
      </c>
      <c r="K359">
        <v>2</v>
      </c>
      <c r="L359">
        <v>2</v>
      </c>
      <c r="M359">
        <v>0</v>
      </c>
      <c r="N359">
        <v>2</v>
      </c>
      <c r="O359">
        <f t="shared" si="46"/>
        <v>36</v>
      </c>
      <c r="P359">
        <f t="shared" si="47"/>
        <v>0.44444444444444442</v>
      </c>
      <c r="Q359">
        <f t="shared" si="48"/>
        <v>0.3888888888888889</v>
      </c>
      <c r="R359">
        <f t="shared" si="49"/>
        <v>5.5555555555555552E-2</v>
      </c>
      <c r="S359">
        <f t="shared" si="50"/>
        <v>5.5555555555555552E-2</v>
      </c>
      <c r="T359">
        <f t="shared" si="51"/>
        <v>0</v>
      </c>
      <c r="U359">
        <f t="shared" si="52"/>
        <v>5.5555555555555552E-2</v>
      </c>
      <c r="V359">
        <f t="shared" si="53"/>
        <v>0.44444444444444442</v>
      </c>
      <c r="W359" t="str">
        <f t="shared" si="54"/>
        <v>Bush</v>
      </c>
    </row>
    <row r="360" spans="1:23" x14ac:dyDescent="0.3">
      <c r="A360" t="s">
        <v>689</v>
      </c>
      <c r="B360" t="s">
        <v>663</v>
      </c>
      <c r="C360">
        <v>22</v>
      </c>
      <c r="D360" t="s">
        <v>44</v>
      </c>
      <c r="E360" t="s">
        <v>1002</v>
      </c>
      <c r="F360">
        <v>44.59</v>
      </c>
      <c r="G360">
        <v>148</v>
      </c>
      <c r="H360">
        <v>66</v>
      </c>
      <c r="I360">
        <v>33</v>
      </c>
      <c r="J360">
        <v>27</v>
      </c>
      <c r="K360">
        <v>2</v>
      </c>
      <c r="L360">
        <v>3</v>
      </c>
      <c r="M360">
        <v>1</v>
      </c>
      <c r="N360">
        <v>0</v>
      </c>
      <c r="O360">
        <f t="shared" si="46"/>
        <v>66</v>
      </c>
      <c r="P360">
        <f t="shared" si="47"/>
        <v>0.5</v>
      </c>
      <c r="Q360">
        <f t="shared" si="48"/>
        <v>0.40909090909090912</v>
      </c>
      <c r="R360">
        <f t="shared" si="49"/>
        <v>3.0303030303030304E-2</v>
      </c>
      <c r="S360">
        <f t="shared" si="50"/>
        <v>4.5454545454545456E-2</v>
      </c>
      <c r="T360">
        <f t="shared" si="51"/>
        <v>1.5151515151515152E-2</v>
      </c>
      <c r="U360">
        <f t="shared" si="52"/>
        <v>0</v>
      </c>
      <c r="V360">
        <f t="shared" si="53"/>
        <v>0.5</v>
      </c>
      <c r="W360" t="str">
        <f t="shared" si="54"/>
        <v>Bush</v>
      </c>
    </row>
    <row r="361" spans="1:23" x14ac:dyDescent="0.3">
      <c r="A361" t="s">
        <v>690</v>
      </c>
      <c r="B361" t="s">
        <v>664</v>
      </c>
      <c r="C361">
        <v>22</v>
      </c>
      <c r="D361" t="s">
        <v>44</v>
      </c>
      <c r="E361" t="s">
        <v>1001</v>
      </c>
      <c r="F361">
        <v>52.1</v>
      </c>
      <c r="G361">
        <v>190</v>
      </c>
      <c r="H361">
        <v>99</v>
      </c>
      <c r="I361">
        <v>43</v>
      </c>
      <c r="J361">
        <v>49</v>
      </c>
      <c r="K361">
        <v>1</v>
      </c>
      <c r="L361">
        <v>1</v>
      </c>
      <c r="M361">
        <v>1</v>
      </c>
      <c r="N361">
        <v>0</v>
      </c>
      <c r="O361">
        <f t="shared" si="46"/>
        <v>95</v>
      </c>
      <c r="P361">
        <f t="shared" si="47"/>
        <v>0.45263157894736844</v>
      </c>
      <c r="Q361">
        <f t="shared" si="48"/>
        <v>0.51578947368421058</v>
      </c>
      <c r="R361">
        <f t="shared" si="49"/>
        <v>1.0526315789473684E-2</v>
      </c>
      <c r="S361">
        <f t="shared" si="50"/>
        <v>1.0526315789473684E-2</v>
      </c>
      <c r="T361">
        <f t="shared" si="51"/>
        <v>1.0526315789473684E-2</v>
      </c>
      <c r="U361">
        <f t="shared" si="52"/>
        <v>0</v>
      </c>
      <c r="V361">
        <f t="shared" si="53"/>
        <v>2.5157894736842108</v>
      </c>
      <c r="W361" t="str">
        <f t="shared" si="54"/>
        <v>Dukakis</v>
      </c>
    </row>
    <row r="362" spans="1:23" x14ac:dyDescent="0.3">
      <c r="A362" t="s">
        <v>691</v>
      </c>
      <c r="B362" t="s">
        <v>665</v>
      </c>
      <c r="C362">
        <v>22</v>
      </c>
      <c r="D362" t="s">
        <v>44</v>
      </c>
      <c r="E362" t="s">
        <v>1001</v>
      </c>
      <c r="F362">
        <v>68.349999999999994</v>
      </c>
      <c r="G362">
        <v>158</v>
      </c>
      <c r="H362">
        <v>108</v>
      </c>
      <c r="I362">
        <v>72</v>
      </c>
      <c r="J362">
        <v>32</v>
      </c>
      <c r="K362">
        <v>0</v>
      </c>
      <c r="L362">
        <v>1</v>
      </c>
      <c r="M362">
        <v>1</v>
      </c>
      <c r="N362">
        <v>0</v>
      </c>
      <c r="O362">
        <f t="shared" si="46"/>
        <v>106</v>
      </c>
      <c r="P362">
        <f t="shared" si="47"/>
        <v>0.67924528301886788</v>
      </c>
      <c r="Q362">
        <f t="shared" si="48"/>
        <v>0.30188679245283018</v>
      </c>
      <c r="R362">
        <f t="shared" si="49"/>
        <v>0</v>
      </c>
      <c r="S362">
        <f t="shared" si="50"/>
        <v>9.433962264150943E-3</v>
      </c>
      <c r="T362">
        <f t="shared" si="51"/>
        <v>9.433962264150943E-3</v>
      </c>
      <c r="U362">
        <f t="shared" si="52"/>
        <v>0</v>
      </c>
      <c r="V362">
        <f t="shared" si="53"/>
        <v>0.67924528301886788</v>
      </c>
      <c r="W362" t="str">
        <f t="shared" si="54"/>
        <v>Bush</v>
      </c>
    </row>
    <row r="363" spans="1:23" x14ac:dyDescent="0.3">
      <c r="A363" t="s">
        <v>692</v>
      </c>
      <c r="B363" t="s">
        <v>666</v>
      </c>
      <c r="C363">
        <v>22</v>
      </c>
      <c r="D363" t="s">
        <v>44</v>
      </c>
      <c r="E363" t="s">
        <v>1001</v>
      </c>
      <c r="F363">
        <v>47.91</v>
      </c>
      <c r="G363">
        <v>48</v>
      </c>
      <c r="H363">
        <v>23</v>
      </c>
      <c r="I363">
        <v>15</v>
      </c>
      <c r="J363">
        <v>8</v>
      </c>
      <c r="K363">
        <v>0</v>
      </c>
      <c r="L363">
        <v>0</v>
      </c>
      <c r="M363">
        <v>0</v>
      </c>
      <c r="N363">
        <v>0</v>
      </c>
      <c r="O363">
        <f t="shared" si="46"/>
        <v>23</v>
      </c>
      <c r="P363">
        <f t="shared" si="47"/>
        <v>0.65217391304347827</v>
      </c>
      <c r="Q363">
        <f t="shared" si="48"/>
        <v>0.34782608695652173</v>
      </c>
      <c r="R363">
        <f t="shared" si="49"/>
        <v>0</v>
      </c>
      <c r="S363">
        <f t="shared" si="50"/>
        <v>0</v>
      </c>
      <c r="T363">
        <f t="shared" si="51"/>
        <v>0</v>
      </c>
      <c r="U363">
        <f t="shared" si="52"/>
        <v>0</v>
      </c>
      <c r="V363">
        <f t="shared" si="53"/>
        <v>0.65217391304347827</v>
      </c>
      <c r="W363" t="str">
        <f t="shared" si="54"/>
        <v>Bush</v>
      </c>
    </row>
    <row r="364" spans="1:23" x14ac:dyDescent="0.3">
      <c r="A364" t="s">
        <v>693</v>
      </c>
      <c r="B364" t="s">
        <v>667</v>
      </c>
      <c r="C364">
        <v>22</v>
      </c>
      <c r="D364" t="s">
        <v>44</v>
      </c>
      <c r="E364" t="s">
        <v>1001</v>
      </c>
      <c r="F364">
        <v>47.67</v>
      </c>
      <c r="G364">
        <v>1395</v>
      </c>
      <c r="H364">
        <v>665</v>
      </c>
      <c r="I364">
        <v>334</v>
      </c>
      <c r="J364">
        <v>270</v>
      </c>
      <c r="K364">
        <v>7</v>
      </c>
      <c r="L364">
        <v>5</v>
      </c>
      <c r="M364">
        <v>13</v>
      </c>
      <c r="N364">
        <v>5</v>
      </c>
      <c r="O364">
        <f t="shared" si="46"/>
        <v>634</v>
      </c>
      <c r="P364">
        <f t="shared" si="47"/>
        <v>0.52681388012618302</v>
      </c>
      <c r="Q364">
        <f t="shared" si="48"/>
        <v>0.42586750788643535</v>
      </c>
      <c r="R364">
        <f t="shared" si="49"/>
        <v>1.1041009463722398E-2</v>
      </c>
      <c r="S364">
        <f t="shared" si="50"/>
        <v>7.8864353312302835E-3</v>
      </c>
      <c r="T364">
        <f t="shared" si="51"/>
        <v>2.0504731861198739E-2</v>
      </c>
      <c r="U364">
        <f t="shared" si="52"/>
        <v>7.8864353312302835E-3</v>
      </c>
      <c r="V364">
        <f t="shared" si="53"/>
        <v>0.52681388012618302</v>
      </c>
      <c r="W364" t="str">
        <f t="shared" si="54"/>
        <v>Bush</v>
      </c>
    </row>
    <row r="365" spans="1:23" x14ac:dyDescent="0.3">
      <c r="A365" t="s">
        <v>694</v>
      </c>
      <c r="B365" t="s">
        <v>668</v>
      </c>
      <c r="C365">
        <v>22</v>
      </c>
      <c r="D365" t="s">
        <v>44</v>
      </c>
      <c r="E365" t="s">
        <v>1001</v>
      </c>
      <c r="F365">
        <v>52.8</v>
      </c>
      <c r="G365">
        <v>178</v>
      </c>
      <c r="H365">
        <v>94</v>
      </c>
      <c r="I365">
        <v>49</v>
      </c>
      <c r="J365">
        <v>34</v>
      </c>
      <c r="K365">
        <v>0</v>
      </c>
      <c r="L365">
        <v>0</v>
      </c>
      <c r="M365">
        <v>2</v>
      </c>
      <c r="N365">
        <v>2</v>
      </c>
      <c r="O365">
        <f t="shared" si="46"/>
        <v>87</v>
      </c>
      <c r="P365">
        <f t="shared" si="47"/>
        <v>0.56321839080459768</v>
      </c>
      <c r="Q365">
        <f t="shared" si="48"/>
        <v>0.39080459770114945</v>
      </c>
      <c r="R365">
        <f t="shared" si="49"/>
        <v>0</v>
      </c>
      <c r="S365">
        <f t="shared" si="50"/>
        <v>0</v>
      </c>
      <c r="T365">
        <f t="shared" si="51"/>
        <v>2.2988505747126436E-2</v>
      </c>
      <c r="U365">
        <f t="shared" si="52"/>
        <v>2.2988505747126436E-2</v>
      </c>
      <c r="V365">
        <f t="shared" si="53"/>
        <v>0.56321839080459768</v>
      </c>
      <c r="W365" t="str">
        <f t="shared" si="54"/>
        <v>Bush</v>
      </c>
    </row>
    <row r="366" spans="1:23" x14ac:dyDescent="0.3">
      <c r="A366" t="s">
        <v>695</v>
      </c>
      <c r="B366" t="s">
        <v>669</v>
      </c>
      <c r="C366">
        <v>22</v>
      </c>
      <c r="D366" t="s">
        <v>44</v>
      </c>
      <c r="E366" t="s">
        <v>1001</v>
      </c>
      <c r="F366">
        <v>44.32</v>
      </c>
      <c r="G366">
        <v>273</v>
      </c>
      <c r="H366">
        <v>121</v>
      </c>
      <c r="I366">
        <v>66</v>
      </c>
      <c r="J366">
        <v>50</v>
      </c>
      <c r="K366">
        <v>0</v>
      </c>
      <c r="L366">
        <v>0</v>
      </c>
      <c r="M366">
        <v>2</v>
      </c>
      <c r="N366">
        <v>0</v>
      </c>
      <c r="O366">
        <f t="shared" si="46"/>
        <v>118</v>
      </c>
      <c r="P366">
        <f t="shared" si="47"/>
        <v>0.55932203389830504</v>
      </c>
      <c r="Q366">
        <f t="shared" si="48"/>
        <v>0.42372881355932202</v>
      </c>
      <c r="R366">
        <f t="shared" si="49"/>
        <v>0</v>
      </c>
      <c r="S366">
        <f t="shared" si="50"/>
        <v>0</v>
      </c>
      <c r="T366">
        <f t="shared" si="51"/>
        <v>1.6949152542372881E-2</v>
      </c>
      <c r="U366">
        <f t="shared" si="52"/>
        <v>0</v>
      </c>
      <c r="V366">
        <f t="shared" si="53"/>
        <v>0.55932203389830504</v>
      </c>
      <c r="W366" t="str">
        <f t="shared" si="54"/>
        <v>Bush</v>
      </c>
    </row>
    <row r="367" spans="1:23" x14ac:dyDescent="0.3">
      <c r="A367" t="s">
        <v>696</v>
      </c>
      <c r="B367" t="s">
        <v>670</v>
      </c>
      <c r="C367">
        <v>22</v>
      </c>
      <c r="D367" t="s">
        <v>44</v>
      </c>
      <c r="E367" t="s">
        <v>1002</v>
      </c>
      <c r="F367">
        <v>52.1</v>
      </c>
      <c r="G367">
        <v>190</v>
      </c>
      <c r="H367">
        <v>99</v>
      </c>
      <c r="I367">
        <v>52</v>
      </c>
      <c r="J367">
        <v>37</v>
      </c>
      <c r="K367">
        <v>1</v>
      </c>
      <c r="L367">
        <v>3</v>
      </c>
      <c r="M367">
        <v>2</v>
      </c>
      <c r="N367">
        <v>0</v>
      </c>
      <c r="O367">
        <f t="shared" si="46"/>
        <v>95</v>
      </c>
      <c r="P367">
        <f t="shared" si="47"/>
        <v>0.54736842105263162</v>
      </c>
      <c r="Q367">
        <f t="shared" si="48"/>
        <v>0.38947368421052631</v>
      </c>
      <c r="R367">
        <f t="shared" si="49"/>
        <v>1.0526315789473684E-2</v>
      </c>
      <c r="S367">
        <f t="shared" si="50"/>
        <v>3.1578947368421054E-2</v>
      </c>
      <c r="T367">
        <f t="shared" si="51"/>
        <v>2.1052631578947368E-2</v>
      </c>
      <c r="U367">
        <f t="shared" si="52"/>
        <v>0</v>
      </c>
      <c r="V367">
        <f t="shared" si="53"/>
        <v>0.54736842105263162</v>
      </c>
      <c r="W367" t="str">
        <f t="shared" si="54"/>
        <v>Bush</v>
      </c>
    </row>
    <row r="368" spans="1:23" x14ac:dyDescent="0.3">
      <c r="A368" t="s">
        <v>697</v>
      </c>
      <c r="B368" t="s">
        <v>671</v>
      </c>
      <c r="C368">
        <v>22</v>
      </c>
      <c r="D368" t="s">
        <v>44</v>
      </c>
      <c r="E368" t="s">
        <v>1002</v>
      </c>
      <c r="F368">
        <v>46.3</v>
      </c>
      <c r="G368">
        <v>257</v>
      </c>
      <c r="H368">
        <v>119</v>
      </c>
      <c r="I368">
        <v>46</v>
      </c>
      <c r="J368">
        <v>59</v>
      </c>
      <c r="K368">
        <v>6</v>
      </c>
      <c r="L368">
        <v>2</v>
      </c>
      <c r="M368">
        <v>0</v>
      </c>
      <c r="N368">
        <v>0</v>
      </c>
      <c r="O368">
        <f t="shared" si="46"/>
        <v>113</v>
      </c>
      <c r="P368">
        <f t="shared" si="47"/>
        <v>0.40707964601769914</v>
      </c>
      <c r="Q368">
        <f t="shared" si="48"/>
        <v>0.52212389380530977</v>
      </c>
      <c r="R368">
        <f t="shared" si="49"/>
        <v>5.3097345132743362E-2</v>
      </c>
      <c r="S368">
        <f t="shared" si="50"/>
        <v>1.7699115044247787E-2</v>
      </c>
      <c r="T368">
        <f t="shared" si="51"/>
        <v>0</v>
      </c>
      <c r="U368">
        <f t="shared" si="52"/>
        <v>0</v>
      </c>
      <c r="V368">
        <f t="shared" si="53"/>
        <v>2.5221238938053099</v>
      </c>
      <c r="W368" t="str">
        <f t="shared" si="54"/>
        <v>Dukakis</v>
      </c>
    </row>
    <row r="369" spans="1:23" x14ac:dyDescent="0.3">
      <c r="A369" t="s">
        <v>698</v>
      </c>
      <c r="B369" t="s">
        <v>672</v>
      </c>
      <c r="C369">
        <v>22</v>
      </c>
      <c r="D369" t="s">
        <v>44</v>
      </c>
      <c r="E369" t="s">
        <v>1002</v>
      </c>
      <c r="F369">
        <v>68.23</v>
      </c>
      <c r="G369">
        <v>85</v>
      </c>
      <c r="H369">
        <v>58</v>
      </c>
      <c r="I369">
        <v>32</v>
      </c>
      <c r="J369">
        <v>24</v>
      </c>
      <c r="K369">
        <v>1</v>
      </c>
      <c r="L369">
        <v>0</v>
      </c>
      <c r="M369">
        <v>0</v>
      </c>
      <c r="N369">
        <v>0</v>
      </c>
      <c r="O369">
        <f t="shared" si="46"/>
        <v>57</v>
      </c>
      <c r="P369">
        <f t="shared" si="47"/>
        <v>0.56140350877192979</v>
      </c>
      <c r="Q369">
        <f t="shared" si="48"/>
        <v>0.42105263157894735</v>
      </c>
      <c r="R369">
        <f t="shared" si="49"/>
        <v>1.7543859649122806E-2</v>
      </c>
      <c r="S369">
        <f t="shared" si="50"/>
        <v>0</v>
      </c>
      <c r="T369">
        <f t="shared" si="51"/>
        <v>0</v>
      </c>
      <c r="U369">
        <f t="shared" si="52"/>
        <v>0</v>
      </c>
      <c r="V369">
        <f t="shared" si="53"/>
        <v>0.56140350877192979</v>
      </c>
      <c r="W369" t="str">
        <f t="shared" si="54"/>
        <v>Bush</v>
      </c>
    </row>
    <row r="370" spans="1:23" x14ac:dyDescent="0.3">
      <c r="A370" t="s">
        <v>681</v>
      </c>
      <c r="B370" t="s">
        <v>673</v>
      </c>
      <c r="C370">
        <v>22</v>
      </c>
      <c r="D370" t="s">
        <v>44</v>
      </c>
      <c r="E370" t="s">
        <v>1001</v>
      </c>
      <c r="F370">
        <v>50.58</v>
      </c>
      <c r="G370">
        <v>257</v>
      </c>
      <c r="H370">
        <v>130</v>
      </c>
      <c r="I370">
        <v>81</v>
      </c>
      <c r="J370">
        <v>38</v>
      </c>
      <c r="K370">
        <v>1</v>
      </c>
      <c r="L370">
        <v>3</v>
      </c>
      <c r="M370">
        <v>0</v>
      </c>
      <c r="N370">
        <v>0</v>
      </c>
      <c r="O370">
        <f t="shared" si="46"/>
        <v>123</v>
      </c>
      <c r="P370">
        <f t="shared" si="47"/>
        <v>0.65853658536585369</v>
      </c>
      <c r="Q370">
        <f t="shared" si="48"/>
        <v>0.30894308943089432</v>
      </c>
      <c r="R370">
        <f t="shared" si="49"/>
        <v>8.130081300813009E-3</v>
      </c>
      <c r="S370">
        <f t="shared" si="50"/>
        <v>2.4390243902439025E-2</v>
      </c>
      <c r="T370">
        <f t="shared" si="51"/>
        <v>0</v>
      </c>
      <c r="U370">
        <f t="shared" si="52"/>
        <v>0</v>
      </c>
      <c r="V370">
        <f t="shared" si="53"/>
        <v>0.65853658536585369</v>
      </c>
      <c r="W370" t="str">
        <f t="shared" si="54"/>
        <v>Bush</v>
      </c>
    </row>
    <row r="371" spans="1:23" x14ac:dyDescent="0.3">
      <c r="A371" t="s">
        <v>680</v>
      </c>
      <c r="B371" t="s">
        <v>674</v>
      </c>
      <c r="C371">
        <v>22</v>
      </c>
      <c r="D371" t="s">
        <v>44</v>
      </c>
      <c r="E371" t="s">
        <v>1001</v>
      </c>
      <c r="F371">
        <v>58.59</v>
      </c>
      <c r="G371">
        <v>128</v>
      </c>
      <c r="H371">
        <v>75</v>
      </c>
      <c r="I371">
        <v>47</v>
      </c>
      <c r="J371">
        <v>26</v>
      </c>
      <c r="K371">
        <v>0</v>
      </c>
      <c r="L371">
        <v>0</v>
      </c>
      <c r="M371">
        <v>0</v>
      </c>
      <c r="N371">
        <v>0</v>
      </c>
      <c r="O371">
        <f t="shared" si="46"/>
        <v>73</v>
      </c>
      <c r="P371">
        <f t="shared" si="47"/>
        <v>0.64383561643835618</v>
      </c>
      <c r="Q371">
        <f t="shared" si="48"/>
        <v>0.35616438356164382</v>
      </c>
      <c r="R371">
        <f t="shared" si="49"/>
        <v>0</v>
      </c>
      <c r="S371">
        <f t="shared" si="50"/>
        <v>0</v>
      </c>
      <c r="T371">
        <f t="shared" si="51"/>
        <v>0</v>
      </c>
      <c r="U371">
        <f t="shared" si="52"/>
        <v>0</v>
      </c>
      <c r="V371">
        <f t="shared" si="53"/>
        <v>0.64383561643835618</v>
      </c>
      <c r="W371" t="str">
        <f t="shared" si="54"/>
        <v>Bush</v>
      </c>
    </row>
    <row r="372" spans="1:23" x14ac:dyDescent="0.3">
      <c r="A372" t="s">
        <v>679</v>
      </c>
      <c r="B372" t="s">
        <v>675</v>
      </c>
      <c r="C372">
        <v>22</v>
      </c>
      <c r="D372" t="s">
        <v>44</v>
      </c>
      <c r="E372" t="s">
        <v>1002</v>
      </c>
      <c r="F372">
        <v>60.86</v>
      </c>
      <c r="G372">
        <v>207</v>
      </c>
      <c r="H372">
        <v>126</v>
      </c>
      <c r="I372">
        <v>74</v>
      </c>
      <c r="J372">
        <v>46</v>
      </c>
      <c r="K372">
        <v>3</v>
      </c>
      <c r="L372">
        <v>1</v>
      </c>
      <c r="M372">
        <v>0</v>
      </c>
      <c r="N372">
        <v>0</v>
      </c>
      <c r="O372">
        <f t="shared" si="46"/>
        <v>124</v>
      </c>
      <c r="P372">
        <f t="shared" si="47"/>
        <v>0.59677419354838712</v>
      </c>
      <c r="Q372">
        <f t="shared" si="48"/>
        <v>0.37096774193548387</v>
      </c>
      <c r="R372">
        <f t="shared" si="49"/>
        <v>2.4193548387096774E-2</v>
      </c>
      <c r="S372">
        <f t="shared" si="50"/>
        <v>8.0645161290322578E-3</v>
      </c>
      <c r="T372">
        <f t="shared" si="51"/>
        <v>0</v>
      </c>
      <c r="U372">
        <f t="shared" si="52"/>
        <v>0</v>
      </c>
      <c r="V372">
        <f t="shared" si="53"/>
        <v>0.59677419354838712</v>
      </c>
      <c r="W372" t="str">
        <f t="shared" si="54"/>
        <v>Bush</v>
      </c>
    </row>
    <row r="373" spans="1:23" x14ac:dyDescent="0.3">
      <c r="A373" t="s">
        <v>678</v>
      </c>
      <c r="B373" t="s">
        <v>55</v>
      </c>
      <c r="C373">
        <v>22</v>
      </c>
      <c r="D373" t="s">
        <v>66</v>
      </c>
      <c r="E373">
        <v>0</v>
      </c>
      <c r="F373">
        <v>0</v>
      </c>
      <c r="G373">
        <v>0</v>
      </c>
      <c r="H373">
        <v>249</v>
      </c>
      <c r="I373">
        <v>130</v>
      </c>
      <c r="J373">
        <v>103</v>
      </c>
      <c r="K373">
        <v>2</v>
      </c>
      <c r="L373">
        <v>1</v>
      </c>
      <c r="M373">
        <v>5</v>
      </c>
      <c r="N373">
        <v>1</v>
      </c>
      <c r="O373">
        <f t="shared" si="46"/>
        <v>242</v>
      </c>
      <c r="P373">
        <f t="shared" si="47"/>
        <v>0.53719008264462809</v>
      </c>
      <c r="Q373">
        <f t="shared" si="48"/>
        <v>0.42561983471074383</v>
      </c>
      <c r="R373">
        <f t="shared" si="49"/>
        <v>8.2644628099173556E-3</v>
      </c>
      <c r="S373">
        <f t="shared" si="50"/>
        <v>4.1322314049586778E-3</v>
      </c>
      <c r="T373">
        <f t="shared" si="51"/>
        <v>2.0661157024793389E-2</v>
      </c>
      <c r="U373">
        <f t="shared" si="52"/>
        <v>4.1322314049586778E-3</v>
      </c>
      <c r="V373">
        <f t="shared" si="53"/>
        <v>0.53719008264462809</v>
      </c>
      <c r="W373" t="str">
        <f t="shared" si="54"/>
        <v>Bush</v>
      </c>
    </row>
    <row r="374" spans="1:23" x14ac:dyDescent="0.3">
      <c r="A374" t="s">
        <v>677</v>
      </c>
      <c r="B374" t="s">
        <v>56</v>
      </c>
      <c r="C374">
        <v>22</v>
      </c>
      <c r="D374" t="s">
        <v>67</v>
      </c>
      <c r="E374">
        <v>0</v>
      </c>
      <c r="F374">
        <v>0</v>
      </c>
      <c r="G374">
        <v>0</v>
      </c>
      <c r="H374">
        <v>255</v>
      </c>
      <c r="I374">
        <v>135</v>
      </c>
      <c r="J374">
        <v>95</v>
      </c>
      <c r="K374">
        <v>0</v>
      </c>
      <c r="L374">
        <v>3</v>
      </c>
      <c r="M374">
        <v>4</v>
      </c>
      <c r="N374">
        <v>4</v>
      </c>
      <c r="O374">
        <f t="shared" si="46"/>
        <v>241</v>
      </c>
      <c r="P374">
        <f t="shared" si="47"/>
        <v>0.56016597510373445</v>
      </c>
      <c r="Q374">
        <f t="shared" si="48"/>
        <v>0.39419087136929459</v>
      </c>
      <c r="R374">
        <f t="shared" si="49"/>
        <v>0</v>
      </c>
      <c r="S374">
        <f t="shared" si="50"/>
        <v>1.2448132780082987E-2</v>
      </c>
      <c r="T374">
        <f t="shared" si="51"/>
        <v>1.6597510373443983E-2</v>
      </c>
      <c r="U374">
        <f t="shared" si="52"/>
        <v>1.6597510373443983E-2</v>
      </c>
      <c r="V374">
        <f t="shared" si="53"/>
        <v>0.56016597510373445</v>
      </c>
      <c r="W374" t="str">
        <f t="shared" si="54"/>
        <v>Bush</v>
      </c>
    </row>
    <row r="375" spans="1:23" x14ac:dyDescent="0.3">
      <c r="A375" t="s">
        <v>676</v>
      </c>
      <c r="B375" t="s">
        <v>57</v>
      </c>
      <c r="C375">
        <v>22</v>
      </c>
      <c r="D375" t="s">
        <v>68</v>
      </c>
      <c r="E375">
        <v>0</v>
      </c>
      <c r="F375">
        <v>57.79</v>
      </c>
      <c r="G375">
        <v>6092</v>
      </c>
      <c r="H375">
        <v>3521</v>
      </c>
      <c r="I375">
        <v>1861</v>
      </c>
      <c r="J375">
        <v>1377</v>
      </c>
      <c r="K375">
        <v>38</v>
      </c>
      <c r="L375">
        <v>41</v>
      </c>
      <c r="M375">
        <v>54</v>
      </c>
      <c r="N375">
        <v>20</v>
      </c>
      <c r="O375">
        <f t="shared" si="46"/>
        <v>3391</v>
      </c>
      <c r="P375">
        <f t="shared" si="47"/>
        <v>0.54880566204659398</v>
      </c>
      <c r="Q375">
        <f t="shared" si="48"/>
        <v>0.40607490415806546</v>
      </c>
      <c r="R375">
        <f t="shared" si="49"/>
        <v>1.1206133883810086E-2</v>
      </c>
      <c r="S375">
        <f t="shared" si="50"/>
        <v>1.2090828664110882E-2</v>
      </c>
      <c r="T375">
        <f t="shared" si="51"/>
        <v>1.5924506045414333E-2</v>
      </c>
      <c r="U375">
        <f t="shared" si="52"/>
        <v>5.8979652020053081E-3</v>
      </c>
      <c r="V375">
        <f t="shared" si="53"/>
        <v>0.54880566204659398</v>
      </c>
      <c r="W375" t="str">
        <f t="shared" si="54"/>
        <v>Bush</v>
      </c>
    </row>
    <row r="376" spans="1:23" x14ac:dyDescent="0.3">
      <c r="A376" t="s">
        <v>732</v>
      </c>
      <c r="B376" t="s">
        <v>700</v>
      </c>
      <c r="C376">
        <v>23</v>
      </c>
      <c r="D376" t="s">
        <v>44</v>
      </c>
      <c r="E376" t="s">
        <v>1003</v>
      </c>
      <c r="F376">
        <v>48.06</v>
      </c>
      <c r="G376">
        <v>258</v>
      </c>
      <c r="H376">
        <v>124</v>
      </c>
      <c r="I376">
        <v>57</v>
      </c>
      <c r="J376">
        <v>54</v>
      </c>
      <c r="K376">
        <v>0</v>
      </c>
      <c r="L376">
        <v>3</v>
      </c>
      <c r="M376">
        <v>1</v>
      </c>
      <c r="N376">
        <v>1</v>
      </c>
      <c r="O376">
        <f t="shared" si="46"/>
        <v>116</v>
      </c>
      <c r="P376">
        <f t="shared" si="47"/>
        <v>0.49137931034482757</v>
      </c>
      <c r="Q376">
        <f t="shared" si="48"/>
        <v>0.46551724137931033</v>
      </c>
      <c r="R376">
        <f t="shared" si="49"/>
        <v>0</v>
      </c>
      <c r="S376">
        <f t="shared" si="50"/>
        <v>2.5862068965517241E-2</v>
      </c>
      <c r="T376">
        <f t="shared" si="51"/>
        <v>8.6206896551724137E-3</v>
      </c>
      <c r="U376">
        <f t="shared" si="52"/>
        <v>8.6206896551724137E-3</v>
      </c>
      <c r="V376">
        <f t="shared" si="53"/>
        <v>0.49137931034482757</v>
      </c>
      <c r="W376" t="str">
        <f t="shared" si="54"/>
        <v>Bush</v>
      </c>
    </row>
    <row r="377" spans="1:23" x14ac:dyDescent="0.3">
      <c r="A377" t="s">
        <v>733</v>
      </c>
      <c r="B377" t="s">
        <v>701</v>
      </c>
      <c r="C377">
        <v>23</v>
      </c>
      <c r="D377" t="s">
        <v>44</v>
      </c>
      <c r="E377" t="s">
        <v>1004</v>
      </c>
      <c r="F377">
        <v>71.209999999999994</v>
      </c>
      <c r="G377">
        <v>66</v>
      </c>
      <c r="H377">
        <v>47</v>
      </c>
      <c r="I377">
        <v>32</v>
      </c>
      <c r="J377">
        <v>13</v>
      </c>
      <c r="K377">
        <v>0</v>
      </c>
      <c r="L377">
        <v>0</v>
      </c>
      <c r="M377">
        <v>0</v>
      </c>
      <c r="N377">
        <v>0</v>
      </c>
      <c r="O377">
        <f t="shared" si="46"/>
        <v>45</v>
      </c>
      <c r="P377">
        <f t="shared" si="47"/>
        <v>0.71111111111111114</v>
      </c>
      <c r="Q377">
        <f t="shared" si="48"/>
        <v>0.28888888888888886</v>
      </c>
      <c r="R377">
        <f t="shared" si="49"/>
        <v>0</v>
      </c>
      <c r="S377">
        <f t="shared" si="50"/>
        <v>0</v>
      </c>
      <c r="T377">
        <f t="shared" si="51"/>
        <v>0</v>
      </c>
      <c r="U377">
        <f t="shared" si="52"/>
        <v>0</v>
      </c>
      <c r="V377">
        <f t="shared" si="53"/>
        <v>0.71111111111111114</v>
      </c>
      <c r="W377" t="str">
        <f t="shared" si="54"/>
        <v>Bush</v>
      </c>
    </row>
    <row r="378" spans="1:23" x14ac:dyDescent="0.3">
      <c r="A378" t="s">
        <v>734</v>
      </c>
      <c r="B378" t="s">
        <v>702</v>
      </c>
      <c r="C378">
        <v>23</v>
      </c>
      <c r="D378" t="s">
        <v>44</v>
      </c>
      <c r="E378" t="s">
        <v>1003</v>
      </c>
      <c r="F378">
        <v>57.97</v>
      </c>
      <c r="G378">
        <v>257</v>
      </c>
      <c r="H378">
        <v>149</v>
      </c>
      <c r="I378">
        <v>78</v>
      </c>
      <c r="J378">
        <v>71</v>
      </c>
      <c r="K378">
        <v>0</v>
      </c>
      <c r="L378">
        <v>0</v>
      </c>
      <c r="M378">
        <v>0</v>
      </c>
      <c r="N378">
        <v>0</v>
      </c>
      <c r="O378">
        <f t="shared" si="46"/>
        <v>149</v>
      </c>
      <c r="P378">
        <f t="shared" si="47"/>
        <v>0.52348993288590606</v>
      </c>
      <c r="Q378">
        <f t="shared" si="48"/>
        <v>0.47651006711409394</v>
      </c>
      <c r="R378">
        <f t="shared" si="49"/>
        <v>0</v>
      </c>
      <c r="S378">
        <f t="shared" si="50"/>
        <v>0</v>
      </c>
      <c r="T378">
        <f t="shared" si="51"/>
        <v>0</v>
      </c>
      <c r="U378">
        <f t="shared" si="52"/>
        <v>0</v>
      </c>
      <c r="V378">
        <f t="shared" si="53"/>
        <v>0.52348993288590606</v>
      </c>
      <c r="W378" t="str">
        <f t="shared" si="54"/>
        <v>Bush</v>
      </c>
    </row>
    <row r="379" spans="1:23" x14ac:dyDescent="0.3">
      <c r="A379" t="s">
        <v>735</v>
      </c>
      <c r="B379" t="s">
        <v>703</v>
      </c>
      <c r="C379">
        <v>23</v>
      </c>
      <c r="D379" t="s">
        <v>44</v>
      </c>
      <c r="E379" t="s">
        <v>1004</v>
      </c>
      <c r="F379">
        <v>65.27</v>
      </c>
      <c r="G379">
        <v>72</v>
      </c>
      <c r="H379">
        <v>47</v>
      </c>
      <c r="I379">
        <v>20</v>
      </c>
      <c r="J379">
        <v>22</v>
      </c>
      <c r="K379">
        <v>2</v>
      </c>
      <c r="L379">
        <v>2</v>
      </c>
      <c r="M379">
        <v>0</v>
      </c>
      <c r="N379">
        <v>0</v>
      </c>
      <c r="O379">
        <f t="shared" si="46"/>
        <v>46</v>
      </c>
      <c r="P379">
        <f t="shared" si="47"/>
        <v>0.43478260869565216</v>
      </c>
      <c r="Q379">
        <f t="shared" si="48"/>
        <v>0.47826086956521741</v>
      </c>
      <c r="R379">
        <f t="shared" si="49"/>
        <v>4.3478260869565216E-2</v>
      </c>
      <c r="S379">
        <f t="shared" si="50"/>
        <v>4.3478260869565216E-2</v>
      </c>
      <c r="T379">
        <f t="shared" si="51"/>
        <v>0</v>
      </c>
      <c r="U379">
        <f t="shared" si="52"/>
        <v>0</v>
      </c>
      <c r="V379">
        <f t="shared" si="53"/>
        <v>2.4782608695652173</v>
      </c>
      <c r="W379" t="str">
        <f t="shared" si="54"/>
        <v>Dukakis</v>
      </c>
    </row>
    <row r="380" spans="1:23" x14ac:dyDescent="0.3">
      <c r="A380" t="s">
        <v>736</v>
      </c>
      <c r="B380" t="s">
        <v>704</v>
      </c>
      <c r="C380">
        <v>23</v>
      </c>
      <c r="D380" t="s">
        <v>44</v>
      </c>
      <c r="E380" t="s">
        <v>1004</v>
      </c>
      <c r="F380">
        <v>75.180000000000007</v>
      </c>
      <c r="G380">
        <v>133</v>
      </c>
      <c r="H380">
        <v>100</v>
      </c>
      <c r="I380">
        <v>52</v>
      </c>
      <c r="J380">
        <v>46</v>
      </c>
      <c r="K380">
        <v>0</v>
      </c>
      <c r="L380">
        <v>2</v>
      </c>
      <c r="M380">
        <v>0</v>
      </c>
      <c r="N380">
        <v>0</v>
      </c>
      <c r="O380">
        <f t="shared" si="46"/>
        <v>100</v>
      </c>
      <c r="P380">
        <f t="shared" si="47"/>
        <v>0.52</v>
      </c>
      <c r="Q380">
        <f t="shared" si="48"/>
        <v>0.46</v>
      </c>
      <c r="R380">
        <f t="shared" si="49"/>
        <v>0</v>
      </c>
      <c r="S380">
        <f t="shared" si="50"/>
        <v>0.02</v>
      </c>
      <c r="T380">
        <f t="shared" si="51"/>
        <v>0</v>
      </c>
      <c r="U380">
        <f t="shared" si="52"/>
        <v>0</v>
      </c>
      <c r="V380">
        <f t="shared" si="53"/>
        <v>0.52</v>
      </c>
      <c r="W380" t="str">
        <f t="shared" si="54"/>
        <v>Bush</v>
      </c>
    </row>
    <row r="381" spans="1:23" x14ac:dyDescent="0.3">
      <c r="A381" t="s">
        <v>737</v>
      </c>
      <c r="B381" t="s">
        <v>705</v>
      </c>
      <c r="C381">
        <v>23</v>
      </c>
      <c r="D381" t="s">
        <v>44</v>
      </c>
      <c r="E381" t="s">
        <v>1003</v>
      </c>
      <c r="F381">
        <v>52.38</v>
      </c>
      <c r="G381">
        <v>252</v>
      </c>
      <c r="H381">
        <v>132</v>
      </c>
      <c r="I381">
        <v>46</v>
      </c>
      <c r="J381">
        <v>69</v>
      </c>
      <c r="K381">
        <v>1</v>
      </c>
      <c r="L381">
        <v>2</v>
      </c>
      <c r="M381">
        <v>0</v>
      </c>
      <c r="N381">
        <v>0</v>
      </c>
      <c r="O381">
        <f t="shared" si="46"/>
        <v>118</v>
      </c>
      <c r="P381">
        <f t="shared" si="47"/>
        <v>0.38983050847457629</v>
      </c>
      <c r="Q381">
        <f t="shared" si="48"/>
        <v>0.5847457627118644</v>
      </c>
      <c r="R381">
        <f t="shared" si="49"/>
        <v>8.4745762711864406E-3</v>
      </c>
      <c r="S381">
        <f t="shared" si="50"/>
        <v>1.6949152542372881E-2</v>
      </c>
      <c r="T381">
        <f t="shared" si="51"/>
        <v>0</v>
      </c>
      <c r="U381">
        <f t="shared" si="52"/>
        <v>0</v>
      </c>
      <c r="V381">
        <f t="shared" si="53"/>
        <v>2.5847457627118642</v>
      </c>
      <c r="W381" t="str">
        <f t="shared" si="54"/>
        <v>Dukakis</v>
      </c>
    </row>
    <row r="382" spans="1:23" x14ac:dyDescent="0.3">
      <c r="A382" t="s">
        <v>738</v>
      </c>
      <c r="B382" t="s">
        <v>706</v>
      </c>
      <c r="C382">
        <v>23</v>
      </c>
      <c r="D382" t="s">
        <v>44</v>
      </c>
      <c r="E382" t="s">
        <v>1004</v>
      </c>
      <c r="F382">
        <v>58.37</v>
      </c>
      <c r="G382">
        <v>209</v>
      </c>
      <c r="H382">
        <v>122</v>
      </c>
      <c r="I382">
        <v>73</v>
      </c>
      <c r="J382">
        <v>42</v>
      </c>
      <c r="K382">
        <v>2</v>
      </c>
      <c r="L382">
        <v>1</v>
      </c>
      <c r="M382">
        <v>1</v>
      </c>
      <c r="N382">
        <v>1</v>
      </c>
      <c r="O382">
        <f t="shared" si="46"/>
        <v>120</v>
      </c>
      <c r="P382">
        <f t="shared" si="47"/>
        <v>0.60833333333333328</v>
      </c>
      <c r="Q382">
        <f t="shared" si="48"/>
        <v>0.35</v>
      </c>
      <c r="R382">
        <f t="shared" si="49"/>
        <v>1.6666666666666666E-2</v>
      </c>
      <c r="S382">
        <f t="shared" si="50"/>
        <v>8.3333333333333332E-3</v>
      </c>
      <c r="T382">
        <f t="shared" si="51"/>
        <v>8.3333333333333332E-3</v>
      </c>
      <c r="U382">
        <f t="shared" si="52"/>
        <v>8.3333333333333332E-3</v>
      </c>
      <c r="V382">
        <f t="shared" si="53"/>
        <v>0.60833333333333328</v>
      </c>
      <c r="W382" t="str">
        <f t="shared" si="54"/>
        <v>Bush</v>
      </c>
    </row>
    <row r="383" spans="1:23" x14ac:dyDescent="0.3">
      <c r="A383" t="s">
        <v>739</v>
      </c>
      <c r="B383" t="s">
        <v>707</v>
      </c>
      <c r="C383">
        <v>23</v>
      </c>
      <c r="D383" t="s">
        <v>44</v>
      </c>
      <c r="E383" t="s">
        <v>1004</v>
      </c>
      <c r="F383">
        <v>62.5</v>
      </c>
      <c r="G383">
        <v>72</v>
      </c>
      <c r="H383">
        <v>45</v>
      </c>
      <c r="I383">
        <v>32</v>
      </c>
      <c r="J383">
        <v>12</v>
      </c>
      <c r="K383">
        <v>0</v>
      </c>
      <c r="L383">
        <v>0</v>
      </c>
      <c r="M383">
        <v>0</v>
      </c>
      <c r="N383">
        <v>0</v>
      </c>
      <c r="O383">
        <f t="shared" si="46"/>
        <v>44</v>
      </c>
      <c r="P383">
        <f t="shared" si="47"/>
        <v>0.72727272727272729</v>
      </c>
      <c r="Q383">
        <f t="shared" si="48"/>
        <v>0.27272727272727271</v>
      </c>
      <c r="R383">
        <f t="shared" si="49"/>
        <v>0</v>
      </c>
      <c r="S383">
        <f t="shared" si="50"/>
        <v>0</v>
      </c>
      <c r="T383">
        <f t="shared" si="51"/>
        <v>0</v>
      </c>
      <c r="U383">
        <f t="shared" si="52"/>
        <v>0</v>
      </c>
      <c r="V383">
        <f t="shared" si="53"/>
        <v>0.72727272727272729</v>
      </c>
      <c r="W383" t="str">
        <f t="shared" si="54"/>
        <v>Bush</v>
      </c>
    </row>
    <row r="384" spans="1:23" x14ac:dyDescent="0.3">
      <c r="A384" t="s">
        <v>740</v>
      </c>
      <c r="B384" t="s">
        <v>708</v>
      </c>
      <c r="C384">
        <v>23</v>
      </c>
      <c r="D384" t="s">
        <v>44</v>
      </c>
      <c r="E384" t="s">
        <v>1003</v>
      </c>
      <c r="F384">
        <v>57.3</v>
      </c>
      <c r="G384">
        <v>342</v>
      </c>
      <c r="H384">
        <v>196</v>
      </c>
      <c r="I384">
        <v>72</v>
      </c>
      <c r="J384">
        <v>95</v>
      </c>
      <c r="K384">
        <v>5</v>
      </c>
      <c r="L384">
        <v>3</v>
      </c>
      <c r="M384">
        <v>5</v>
      </c>
      <c r="N384">
        <v>0</v>
      </c>
      <c r="O384">
        <f t="shared" si="46"/>
        <v>180</v>
      </c>
      <c r="P384">
        <f t="shared" si="47"/>
        <v>0.4</v>
      </c>
      <c r="Q384">
        <f t="shared" si="48"/>
        <v>0.52777777777777779</v>
      </c>
      <c r="R384">
        <f t="shared" si="49"/>
        <v>2.7777777777777776E-2</v>
      </c>
      <c r="S384">
        <f t="shared" si="50"/>
        <v>1.6666666666666666E-2</v>
      </c>
      <c r="T384">
        <f t="shared" si="51"/>
        <v>2.7777777777777776E-2</v>
      </c>
      <c r="U384">
        <f t="shared" si="52"/>
        <v>0</v>
      </c>
      <c r="V384">
        <f t="shared" si="53"/>
        <v>2.5277777777777777</v>
      </c>
      <c r="W384" t="str">
        <f t="shared" si="54"/>
        <v>Dukakis</v>
      </c>
    </row>
    <row r="385" spans="1:23" x14ac:dyDescent="0.3">
      <c r="A385" t="s">
        <v>741</v>
      </c>
      <c r="B385" t="s">
        <v>709</v>
      </c>
      <c r="C385">
        <v>23</v>
      </c>
      <c r="D385" t="s">
        <v>44</v>
      </c>
      <c r="E385" t="s">
        <v>1003</v>
      </c>
      <c r="F385">
        <v>69.14</v>
      </c>
      <c r="G385">
        <v>175</v>
      </c>
      <c r="H385">
        <v>121</v>
      </c>
      <c r="I385">
        <v>80</v>
      </c>
      <c r="J385">
        <v>33</v>
      </c>
      <c r="K385">
        <v>3</v>
      </c>
      <c r="L385">
        <v>0</v>
      </c>
      <c r="M385">
        <v>0</v>
      </c>
      <c r="N385">
        <v>1</v>
      </c>
      <c r="O385">
        <f t="shared" si="46"/>
        <v>117</v>
      </c>
      <c r="P385">
        <f t="shared" si="47"/>
        <v>0.68376068376068377</v>
      </c>
      <c r="Q385">
        <f t="shared" si="48"/>
        <v>0.28205128205128205</v>
      </c>
      <c r="R385">
        <f t="shared" si="49"/>
        <v>2.564102564102564E-2</v>
      </c>
      <c r="S385">
        <f t="shared" si="50"/>
        <v>0</v>
      </c>
      <c r="T385">
        <f t="shared" si="51"/>
        <v>0</v>
      </c>
      <c r="U385">
        <f t="shared" si="52"/>
        <v>8.5470085470085479E-3</v>
      </c>
      <c r="V385">
        <f t="shared" si="53"/>
        <v>0.68376068376068377</v>
      </c>
      <c r="W385" t="str">
        <f t="shared" si="54"/>
        <v>Bush</v>
      </c>
    </row>
    <row r="386" spans="1:23" x14ac:dyDescent="0.3">
      <c r="A386" t="s">
        <v>742</v>
      </c>
      <c r="B386" t="s">
        <v>710</v>
      </c>
      <c r="C386">
        <v>23</v>
      </c>
      <c r="D386" t="s">
        <v>44</v>
      </c>
      <c r="E386" t="s">
        <v>1004</v>
      </c>
      <c r="F386">
        <v>80.86</v>
      </c>
      <c r="G386">
        <v>115</v>
      </c>
      <c r="H386">
        <v>93</v>
      </c>
      <c r="I386">
        <v>65</v>
      </c>
      <c r="J386">
        <v>23</v>
      </c>
      <c r="K386">
        <v>0</v>
      </c>
      <c r="L386">
        <v>0</v>
      </c>
      <c r="M386">
        <v>2</v>
      </c>
      <c r="N386">
        <v>1</v>
      </c>
      <c r="O386">
        <f t="shared" si="46"/>
        <v>91</v>
      </c>
      <c r="P386">
        <f t="shared" si="47"/>
        <v>0.7142857142857143</v>
      </c>
      <c r="Q386">
        <f t="shared" si="48"/>
        <v>0.25274725274725274</v>
      </c>
      <c r="R386">
        <f t="shared" si="49"/>
        <v>0</v>
      </c>
      <c r="S386">
        <f t="shared" si="50"/>
        <v>0</v>
      </c>
      <c r="T386">
        <f t="shared" si="51"/>
        <v>2.197802197802198E-2</v>
      </c>
      <c r="U386">
        <f t="shared" si="52"/>
        <v>1.098901098901099E-2</v>
      </c>
      <c r="V386">
        <f t="shared" si="53"/>
        <v>0.7142857142857143</v>
      </c>
      <c r="W386" t="str">
        <f t="shared" si="54"/>
        <v>Bush</v>
      </c>
    </row>
    <row r="387" spans="1:23" x14ac:dyDescent="0.3">
      <c r="A387" t="s">
        <v>743</v>
      </c>
      <c r="B387" t="s">
        <v>711</v>
      </c>
      <c r="C387">
        <v>23</v>
      </c>
      <c r="D387" t="s">
        <v>44</v>
      </c>
      <c r="E387" t="s">
        <v>1004</v>
      </c>
      <c r="F387">
        <v>53.69</v>
      </c>
      <c r="G387">
        <v>892</v>
      </c>
      <c r="H387">
        <v>479</v>
      </c>
      <c r="I387">
        <v>267</v>
      </c>
      <c r="J387">
        <v>185</v>
      </c>
      <c r="K387">
        <v>4</v>
      </c>
      <c r="L387">
        <v>3</v>
      </c>
      <c r="M387">
        <v>7</v>
      </c>
      <c r="N387">
        <v>3</v>
      </c>
      <c r="O387">
        <f t="shared" ref="O387:O450" si="55">SUM(I387:N387)</f>
        <v>469</v>
      </c>
      <c r="P387">
        <f t="shared" ref="P387:P450" si="56">I387/$O387</f>
        <v>0.56929637526652455</v>
      </c>
      <c r="Q387">
        <f t="shared" ref="Q387:Q450" si="57">J387/$O387</f>
        <v>0.39445628997867804</v>
      </c>
      <c r="R387">
        <f t="shared" ref="R387:R450" si="58">K387/$O387</f>
        <v>8.5287846481876331E-3</v>
      </c>
      <c r="S387">
        <f t="shared" ref="S387:S450" si="59">L387/$O387</f>
        <v>6.3965884861407248E-3</v>
      </c>
      <c r="T387">
        <f t="shared" ref="T387:T450" si="60">M387/$O387</f>
        <v>1.4925373134328358E-2</v>
      </c>
      <c r="U387">
        <f t="shared" ref="U387:U450" si="61">N387/$O387</f>
        <v>6.3965884861407248E-3</v>
      </c>
      <c r="V387">
        <f t="shared" ref="V387:V450" si="62">IF(O387=0,10,IF(MAX(I387:N387)=LARGE(I387:N387,2),9,IF(I387=MAX(I387:N387),P387,IF(K387=MAX(I387:N387),R387+1,IF(J387=MAX(I387:N387),Q387+2,IF(M387=MAX(I387:N387),T387+3,IF(L387=MAX(I387:N387),S387+4,-1)))))))</f>
        <v>0.56929637526652455</v>
      </c>
      <c r="W387" t="str">
        <f t="shared" ref="W387:W450" si="63">IF(O387=0,"No Votes",IF(MAX(I387:N387)=LARGE(I387:N387,2),"Tie",IF(I387=MAX(I387:N387),"Bush",IF(K387=MAX(I387:N387),"Fulani",IF(J387=MAX(I387:N387),"Dukakis",IF(M387=MAX(I387:N387),"Paul",IF(L387=MAX(I387:N387),"LaRouche",-1)))))))</f>
        <v>Bush</v>
      </c>
    </row>
    <row r="388" spans="1:23" x14ac:dyDescent="0.3">
      <c r="A388" t="s">
        <v>744</v>
      </c>
      <c r="B388" t="s">
        <v>712</v>
      </c>
      <c r="C388">
        <v>23</v>
      </c>
      <c r="D388" t="s">
        <v>44</v>
      </c>
      <c r="E388" t="s">
        <v>1004</v>
      </c>
      <c r="F388">
        <v>56.96</v>
      </c>
      <c r="G388">
        <v>818</v>
      </c>
      <c r="H388">
        <v>466</v>
      </c>
      <c r="I388">
        <v>260</v>
      </c>
      <c r="J388">
        <v>171</v>
      </c>
      <c r="K388">
        <v>4</v>
      </c>
      <c r="L388">
        <v>4</v>
      </c>
      <c r="M388">
        <v>10</v>
      </c>
      <c r="N388">
        <v>2</v>
      </c>
      <c r="O388">
        <f t="shared" si="55"/>
        <v>451</v>
      </c>
      <c r="P388">
        <f t="shared" si="56"/>
        <v>0.57649667405764971</v>
      </c>
      <c r="Q388">
        <f t="shared" si="57"/>
        <v>0.37915742793791574</v>
      </c>
      <c r="R388">
        <f t="shared" si="58"/>
        <v>8.869179600886918E-3</v>
      </c>
      <c r="S388">
        <f t="shared" si="59"/>
        <v>8.869179600886918E-3</v>
      </c>
      <c r="T388">
        <f t="shared" si="60"/>
        <v>2.2172949002217297E-2</v>
      </c>
      <c r="U388">
        <f t="shared" si="61"/>
        <v>4.434589800443459E-3</v>
      </c>
      <c r="V388">
        <f t="shared" si="62"/>
        <v>0.57649667405764971</v>
      </c>
      <c r="W388" t="str">
        <f t="shared" si="63"/>
        <v>Bush</v>
      </c>
    </row>
    <row r="389" spans="1:23" x14ac:dyDescent="0.3">
      <c r="A389" t="s">
        <v>745</v>
      </c>
      <c r="B389" t="s">
        <v>713</v>
      </c>
      <c r="C389">
        <v>23</v>
      </c>
      <c r="D389" t="s">
        <v>44</v>
      </c>
      <c r="E389" t="s">
        <v>1004</v>
      </c>
      <c r="F389">
        <v>74.48</v>
      </c>
      <c r="G389">
        <v>243</v>
      </c>
      <c r="H389">
        <v>181</v>
      </c>
      <c r="I389">
        <v>80</v>
      </c>
      <c r="J389">
        <v>78</v>
      </c>
      <c r="K389">
        <v>6</v>
      </c>
      <c r="L389">
        <v>6</v>
      </c>
      <c r="M389">
        <v>1</v>
      </c>
      <c r="N389">
        <v>0</v>
      </c>
      <c r="O389">
        <f t="shared" si="55"/>
        <v>171</v>
      </c>
      <c r="P389">
        <f t="shared" si="56"/>
        <v>0.46783625730994149</v>
      </c>
      <c r="Q389">
        <f t="shared" si="57"/>
        <v>0.45614035087719296</v>
      </c>
      <c r="R389">
        <f t="shared" si="58"/>
        <v>3.5087719298245612E-2</v>
      </c>
      <c r="S389">
        <f t="shared" si="59"/>
        <v>3.5087719298245612E-2</v>
      </c>
      <c r="T389">
        <f t="shared" si="60"/>
        <v>5.8479532163742687E-3</v>
      </c>
      <c r="U389">
        <f t="shared" si="61"/>
        <v>0</v>
      </c>
      <c r="V389">
        <f t="shared" si="62"/>
        <v>0.46783625730994149</v>
      </c>
      <c r="W389" t="str">
        <f t="shared" si="63"/>
        <v>Bush</v>
      </c>
    </row>
    <row r="390" spans="1:23" x14ac:dyDescent="0.3">
      <c r="A390" t="s">
        <v>746</v>
      </c>
      <c r="B390" t="s">
        <v>714</v>
      </c>
      <c r="C390">
        <v>23</v>
      </c>
      <c r="D390" t="s">
        <v>44</v>
      </c>
      <c r="E390" t="s">
        <v>1003</v>
      </c>
      <c r="F390">
        <v>60</v>
      </c>
      <c r="G390">
        <v>155</v>
      </c>
      <c r="H390">
        <v>93</v>
      </c>
      <c r="I390">
        <v>60</v>
      </c>
      <c r="J390">
        <v>26</v>
      </c>
      <c r="K390">
        <v>2</v>
      </c>
      <c r="L390">
        <v>1</v>
      </c>
      <c r="M390">
        <v>0</v>
      </c>
      <c r="N390">
        <v>0</v>
      </c>
      <c r="O390">
        <f t="shared" si="55"/>
        <v>89</v>
      </c>
      <c r="P390">
        <f t="shared" si="56"/>
        <v>0.6741573033707865</v>
      </c>
      <c r="Q390">
        <f t="shared" si="57"/>
        <v>0.29213483146067415</v>
      </c>
      <c r="R390">
        <f t="shared" si="58"/>
        <v>2.247191011235955E-2</v>
      </c>
      <c r="S390">
        <f t="shared" si="59"/>
        <v>1.1235955056179775E-2</v>
      </c>
      <c r="T390">
        <f t="shared" si="60"/>
        <v>0</v>
      </c>
      <c r="U390">
        <f t="shared" si="61"/>
        <v>0</v>
      </c>
      <c r="V390">
        <f t="shared" si="62"/>
        <v>0.6741573033707865</v>
      </c>
      <c r="W390" t="str">
        <f t="shared" si="63"/>
        <v>Bush</v>
      </c>
    </row>
    <row r="391" spans="1:23" x14ac:dyDescent="0.3">
      <c r="A391" t="s">
        <v>747</v>
      </c>
      <c r="B391" t="s">
        <v>715</v>
      </c>
      <c r="C391">
        <v>23</v>
      </c>
      <c r="D391" t="s">
        <v>44</v>
      </c>
      <c r="E391" t="s">
        <v>1004</v>
      </c>
      <c r="F391">
        <v>63.36</v>
      </c>
      <c r="G391">
        <v>101</v>
      </c>
      <c r="H391">
        <v>64</v>
      </c>
      <c r="I391">
        <v>39</v>
      </c>
      <c r="J391">
        <v>20</v>
      </c>
      <c r="K391">
        <v>0</v>
      </c>
      <c r="L391">
        <v>1</v>
      </c>
      <c r="M391">
        <v>0</v>
      </c>
      <c r="N391">
        <v>0</v>
      </c>
      <c r="O391">
        <f t="shared" si="55"/>
        <v>60</v>
      </c>
      <c r="P391">
        <f t="shared" si="56"/>
        <v>0.65</v>
      </c>
      <c r="Q391">
        <f t="shared" si="57"/>
        <v>0.33333333333333331</v>
      </c>
      <c r="R391">
        <f t="shared" si="58"/>
        <v>0</v>
      </c>
      <c r="S391">
        <f t="shared" si="59"/>
        <v>1.6666666666666666E-2</v>
      </c>
      <c r="T391">
        <f t="shared" si="60"/>
        <v>0</v>
      </c>
      <c r="U391">
        <f t="shared" si="61"/>
        <v>0</v>
      </c>
      <c r="V391">
        <f t="shared" si="62"/>
        <v>0.65</v>
      </c>
      <c r="W391" t="str">
        <f t="shared" si="63"/>
        <v>Bush</v>
      </c>
    </row>
    <row r="392" spans="1:23" x14ac:dyDescent="0.3">
      <c r="A392" t="s">
        <v>748</v>
      </c>
      <c r="B392" t="s">
        <v>716</v>
      </c>
      <c r="C392">
        <v>23</v>
      </c>
      <c r="D392" t="s">
        <v>44</v>
      </c>
      <c r="E392" t="s">
        <v>1004</v>
      </c>
      <c r="F392">
        <v>60.48</v>
      </c>
      <c r="G392">
        <v>205</v>
      </c>
      <c r="H392">
        <v>124</v>
      </c>
      <c r="I392">
        <v>68</v>
      </c>
      <c r="J392">
        <v>49</v>
      </c>
      <c r="K392">
        <v>1</v>
      </c>
      <c r="L392">
        <v>1</v>
      </c>
      <c r="M392">
        <v>1</v>
      </c>
      <c r="N392">
        <v>0</v>
      </c>
      <c r="O392">
        <f t="shared" si="55"/>
        <v>120</v>
      </c>
      <c r="P392">
        <f t="shared" si="56"/>
        <v>0.56666666666666665</v>
      </c>
      <c r="Q392">
        <f t="shared" si="57"/>
        <v>0.40833333333333333</v>
      </c>
      <c r="R392">
        <f t="shared" si="58"/>
        <v>8.3333333333333332E-3</v>
      </c>
      <c r="S392">
        <f t="shared" si="59"/>
        <v>8.3333333333333332E-3</v>
      </c>
      <c r="T392">
        <f t="shared" si="60"/>
        <v>8.3333333333333332E-3</v>
      </c>
      <c r="U392">
        <f t="shared" si="61"/>
        <v>0</v>
      </c>
      <c r="V392">
        <f t="shared" si="62"/>
        <v>0.56666666666666665</v>
      </c>
      <c r="W392" t="str">
        <f t="shared" si="63"/>
        <v>Bush</v>
      </c>
    </row>
    <row r="393" spans="1:23" x14ac:dyDescent="0.3">
      <c r="A393" t="s">
        <v>731</v>
      </c>
      <c r="B393" t="s">
        <v>717</v>
      </c>
      <c r="C393">
        <v>23</v>
      </c>
      <c r="D393" t="s">
        <v>44</v>
      </c>
      <c r="E393" t="s">
        <v>1004</v>
      </c>
      <c r="F393">
        <v>53.6</v>
      </c>
      <c r="G393">
        <v>125</v>
      </c>
      <c r="H393">
        <v>67</v>
      </c>
      <c r="I393">
        <v>37</v>
      </c>
      <c r="J393">
        <v>24</v>
      </c>
      <c r="K393">
        <v>1</v>
      </c>
      <c r="L393">
        <v>0</v>
      </c>
      <c r="M393">
        <v>1</v>
      </c>
      <c r="N393">
        <v>0</v>
      </c>
      <c r="O393">
        <f t="shared" si="55"/>
        <v>63</v>
      </c>
      <c r="P393">
        <f t="shared" si="56"/>
        <v>0.58730158730158732</v>
      </c>
      <c r="Q393">
        <f t="shared" si="57"/>
        <v>0.38095238095238093</v>
      </c>
      <c r="R393">
        <f t="shared" si="58"/>
        <v>1.5873015873015872E-2</v>
      </c>
      <c r="S393">
        <f t="shared" si="59"/>
        <v>0</v>
      </c>
      <c r="T393">
        <f t="shared" si="60"/>
        <v>1.5873015873015872E-2</v>
      </c>
      <c r="U393">
        <f t="shared" si="61"/>
        <v>0</v>
      </c>
      <c r="V393">
        <f t="shared" si="62"/>
        <v>0.58730158730158732</v>
      </c>
      <c r="W393" t="str">
        <f t="shared" si="63"/>
        <v>Bush</v>
      </c>
    </row>
    <row r="394" spans="1:23" x14ac:dyDescent="0.3">
      <c r="A394" t="s">
        <v>730</v>
      </c>
      <c r="B394" t="s">
        <v>718</v>
      </c>
      <c r="C394">
        <v>23</v>
      </c>
      <c r="D394" t="s">
        <v>44</v>
      </c>
      <c r="E394" t="s">
        <v>1004</v>
      </c>
      <c r="F394">
        <v>50</v>
      </c>
      <c r="G394">
        <v>160</v>
      </c>
      <c r="H394">
        <v>80</v>
      </c>
      <c r="I394">
        <v>34</v>
      </c>
      <c r="J394">
        <v>36</v>
      </c>
      <c r="K394">
        <v>0</v>
      </c>
      <c r="L394">
        <v>4</v>
      </c>
      <c r="M394">
        <v>1</v>
      </c>
      <c r="N394">
        <v>0</v>
      </c>
      <c r="O394">
        <f t="shared" si="55"/>
        <v>75</v>
      </c>
      <c r="P394">
        <f t="shared" si="56"/>
        <v>0.45333333333333331</v>
      </c>
      <c r="Q394">
        <f t="shared" si="57"/>
        <v>0.48</v>
      </c>
      <c r="R394">
        <f t="shared" si="58"/>
        <v>0</v>
      </c>
      <c r="S394">
        <f t="shared" si="59"/>
        <v>5.3333333333333337E-2</v>
      </c>
      <c r="T394">
        <f t="shared" si="60"/>
        <v>1.3333333333333334E-2</v>
      </c>
      <c r="U394">
        <f t="shared" si="61"/>
        <v>0</v>
      </c>
      <c r="V394">
        <f t="shared" si="62"/>
        <v>2.48</v>
      </c>
      <c r="W394" t="str">
        <f t="shared" si="63"/>
        <v>Dukakis</v>
      </c>
    </row>
    <row r="395" spans="1:23" x14ac:dyDescent="0.3">
      <c r="A395" t="s">
        <v>729</v>
      </c>
      <c r="B395" t="s">
        <v>719</v>
      </c>
      <c r="C395">
        <v>23</v>
      </c>
      <c r="D395" t="s">
        <v>44</v>
      </c>
      <c r="E395" t="s">
        <v>1004</v>
      </c>
      <c r="F395">
        <v>45.89</v>
      </c>
      <c r="G395">
        <v>146</v>
      </c>
      <c r="H395">
        <v>67</v>
      </c>
      <c r="I395">
        <v>50</v>
      </c>
      <c r="J395">
        <v>11</v>
      </c>
      <c r="K395">
        <v>0</v>
      </c>
      <c r="L395">
        <v>2</v>
      </c>
      <c r="M395">
        <v>0</v>
      </c>
      <c r="N395">
        <v>0</v>
      </c>
      <c r="O395">
        <f t="shared" si="55"/>
        <v>63</v>
      </c>
      <c r="P395">
        <f t="shared" si="56"/>
        <v>0.79365079365079361</v>
      </c>
      <c r="Q395">
        <f t="shared" si="57"/>
        <v>0.17460317460317459</v>
      </c>
      <c r="R395">
        <f t="shared" si="58"/>
        <v>0</v>
      </c>
      <c r="S395">
        <f t="shared" si="59"/>
        <v>3.1746031746031744E-2</v>
      </c>
      <c r="T395">
        <f t="shared" si="60"/>
        <v>0</v>
      </c>
      <c r="U395">
        <f t="shared" si="61"/>
        <v>0</v>
      </c>
      <c r="V395">
        <f t="shared" si="62"/>
        <v>0.79365079365079361</v>
      </c>
      <c r="W395" t="str">
        <f t="shared" si="63"/>
        <v>Bush</v>
      </c>
    </row>
    <row r="396" spans="1:23" x14ac:dyDescent="0.3">
      <c r="A396" t="s">
        <v>728</v>
      </c>
      <c r="B396" t="s">
        <v>720</v>
      </c>
      <c r="C396">
        <v>23</v>
      </c>
      <c r="D396" t="s">
        <v>44</v>
      </c>
      <c r="E396" t="s">
        <v>1004</v>
      </c>
      <c r="F396">
        <v>59.77</v>
      </c>
      <c r="G396">
        <v>358</v>
      </c>
      <c r="H396">
        <v>214</v>
      </c>
      <c r="I396">
        <v>114</v>
      </c>
      <c r="J396">
        <v>88</v>
      </c>
      <c r="K396">
        <v>0</v>
      </c>
      <c r="L396">
        <v>0</v>
      </c>
      <c r="M396">
        <v>1</v>
      </c>
      <c r="N396">
        <v>0</v>
      </c>
      <c r="O396">
        <f t="shared" si="55"/>
        <v>203</v>
      </c>
      <c r="P396">
        <f t="shared" si="56"/>
        <v>0.56157635467980294</v>
      </c>
      <c r="Q396">
        <f t="shared" si="57"/>
        <v>0.43349753694581283</v>
      </c>
      <c r="R396">
        <f t="shared" si="58"/>
        <v>0</v>
      </c>
      <c r="S396">
        <f t="shared" si="59"/>
        <v>0</v>
      </c>
      <c r="T396">
        <f t="shared" si="60"/>
        <v>4.9261083743842365E-3</v>
      </c>
      <c r="U396">
        <f t="shared" si="61"/>
        <v>0</v>
      </c>
      <c r="V396">
        <f t="shared" si="62"/>
        <v>0.56157635467980294</v>
      </c>
      <c r="W396" t="str">
        <f t="shared" si="63"/>
        <v>Bush</v>
      </c>
    </row>
    <row r="397" spans="1:23" x14ac:dyDescent="0.3">
      <c r="A397" t="s">
        <v>727</v>
      </c>
      <c r="B397" t="s">
        <v>721</v>
      </c>
      <c r="C397">
        <v>23</v>
      </c>
      <c r="D397" t="s">
        <v>44</v>
      </c>
      <c r="E397" t="s">
        <v>1004</v>
      </c>
      <c r="F397">
        <v>73.19</v>
      </c>
      <c r="G397">
        <v>97</v>
      </c>
      <c r="H397">
        <v>71</v>
      </c>
      <c r="I397">
        <v>40</v>
      </c>
      <c r="J397">
        <v>27</v>
      </c>
      <c r="K397">
        <v>0</v>
      </c>
      <c r="L397">
        <v>1</v>
      </c>
      <c r="M397">
        <v>0</v>
      </c>
      <c r="N397">
        <v>0</v>
      </c>
      <c r="O397">
        <f t="shared" si="55"/>
        <v>68</v>
      </c>
      <c r="P397">
        <f t="shared" si="56"/>
        <v>0.58823529411764708</v>
      </c>
      <c r="Q397">
        <f t="shared" si="57"/>
        <v>0.39705882352941174</v>
      </c>
      <c r="R397">
        <f t="shared" si="58"/>
        <v>0</v>
      </c>
      <c r="S397">
        <f t="shared" si="59"/>
        <v>1.4705882352941176E-2</v>
      </c>
      <c r="T397">
        <f t="shared" si="60"/>
        <v>0</v>
      </c>
      <c r="U397">
        <f t="shared" si="61"/>
        <v>0</v>
      </c>
      <c r="V397">
        <f t="shared" si="62"/>
        <v>0.58823529411764708</v>
      </c>
      <c r="W397" t="str">
        <f t="shared" si="63"/>
        <v>Bush</v>
      </c>
    </row>
    <row r="398" spans="1:23" x14ac:dyDescent="0.3">
      <c r="A398" t="s">
        <v>726</v>
      </c>
      <c r="B398" t="s">
        <v>722</v>
      </c>
      <c r="C398">
        <v>23</v>
      </c>
      <c r="D398" t="s">
        <v>44</v>
      </c>
      <c r="E398" t="s">
        <v>1004</v>
      </c>
      <c r="F398">
        <v>41.17</v>
      </c>
      <c r="G398">
        <v>119</v>
      </c>
      <c r="H398">
        <v>49</v>
      </c>
      <c r="I398">
        <v>22</v>
      </c>
      <c r="J398">
        <v>26</v>
      </c>
      <c r="K398">
        <v>0</v>
      </c>
      <c r="L398">
        <v>0</v>
      </c>
      <c r="M398">
        <v>1</v>
      </c>
      <c r="N398">
        <v>0</v>
      </c>
      <c r="O398">
        <f t="shared" si="55"/>
        <v>49</v>
      </c>
      <c r="P398">
        <f t="shared" si="56"/>
        <v>0.44897959183673469</v>
      </c>
      <c r="Q398">
        <f t="shared" si="57"/>
        <v>0.53061224489795922</v>
      </c>
      <c r="R398">
        <f t="shared" si="58"/>
        <v>0</v>
      </c>
      <c r="S398">
        <f t="shared" si="59"/>
        <v>0</v>
      </c>
      <c r="T398">
        <f t="shared" si="60"/>
        <v>2.0408163265306121E-2</v>
      </c>
      <c r="U398">
        <f t="shared" si="61"/>
        <v>0</v>
      </c>
      <c r="V398">
        <f t="shared" si="62"/>
        <v>2.5306122448979593</v>
      </c>
      <c r="W398" t="str">
        <f t="shared" si="63"/>
        <v>Dukakis</v>
      </c>
    </row>
    <row r="399" spans="1:23" x14ac:dyDescent="0.3">
      <c r="A399" t="s">
        <v>725</v>
      </c>
      <c r="B399" t="s">
        <v>55</v>
      </c>
      <c r="C399">
        <v>23</v>
      </c>
      <c r="D399" t="s">
        <v>66</v>
      </c>
      <c r="E399">
        <v>0</v>
      </c>
      <c r="F399">
        <v>0</v>
      </c>
      <c r="G399">
        <v>0</v>
      </c>
      <c r="H399">
        <v>278</v>
      </c>
      <c r="I399">
        <v>131</v>
      </c>
      <c r="J399">
        <v>124</v>
      </c>
      <c r="K399">
        <v>3</v>
      </c>
      <c r="L399">
        <v>4</v>
      </c>
      <c r="M399">
        <v>6</v>
      </c>
      <c r="N399">
        <v>0</v>
      </c>
      <c r="O399">
        <f t="shared" si="55"/>
        <v>268</v>
      </c>
      <c r="P399">
        <f t="shared" si="56"/>
        <v>0.48880597014925375</v>
      </c>
      <c r="Q399">
        <f t="shared" si="57"/>
        <v>0.46268656716417911</v>
      </c>
      <c r="R399">
        <f t="shared" si="58"/>
        <v>1.1194029850746268E-2</v>
      </c>
      <c r="S399">
        <f t="shared" si="59"/>
        <v>1.4925373134328358E-2</v>
      </c>
      <c r="T399">
        <f t="shared" si="60"/>
        <v>2.2388059701492536E-2</v>
      </c>
      <c r="U399">
        <f t="shared" si="61"/>
        <v>0</v>
      </c>
      <c r="V399">
        <f t="shared" si="62"/>
        <v>0.48880597014925375</v>
      </c>
      <c r="W399" t="str">
        <f t="shared" si="63"/>
        <v>Bush</v>
      </c>
    </row>
    <row r="400" spans="1:23" x14ac:dyDescent="0.3">
      <c r="A400" t="s">
        <v>724</v>
      </c>
      <c r="B400" t="s">
        <v>56</v>
      </c>
      <c r="C400">
        <v>23</v>
      </c>
      <c r="D400" t="s">
        <v>67</v>
      </c>
      <c r="E400">
        <v>0</v>
      </c>
      <c r="F400">
        <v>0</v>
      </c>
      <c r="G400">
        <v>0</v>
      </c>
      <c r="H400">
        <v>145</v>
      </c>
      <c r="I400">
        <v>89</v>
      </c>
      <c r="J400">
        <v>45</v>
      </c>
      <c r="K400">
        <v>1</v>
      </c>
      <c r="L400">
        <v>1</v>
      </c>
      <c r="M400">
        <v>2</v>
      </c>
      <c r="N400">
        <v>0</v>
      </c>
      <c r="O400">
        <f t="shared" si="55"/>
        <v>138</v>
      </c>
      <c r="P400">
        <f t="shared" si="56"/>
        <v>0.64492753623188404</v>
      </c>
      <c r="Q400">
        <f t="shared" si="57"/>
        <v>0.32608695652173914</v>
      </c>
      <c r="R400">
        <f t="shared" si="58"/>
        <v>7.246376811594203E-3</v>
      </c>
      <c r="S400">
        <f t="shared" si="59"/>
        <v>7.246376811594203E-3</v>
      </c>
      <c r="T400">
        <f t="shared" si="60"/>
        <v>1.4492753623188406E-2</v>
      </c>
      <c r="U400">
        <f t="shared" si="61"/>
        <v>0</v>
      </c>
      <c r="V400">
        <f t="shared" si="62"/>
        <v>0.64492753623188404</v>
      </c>
      <c r="W400" t="str">
        <f t="shared" si="63"/>
        <v>Bush</v>
      </c>
    </row>
    <row r="401" spans="1:23" x14ac:dyDescent="0.3">
      <c r="A401" t="s">
        <v>723</v>
      </c>
      <c r="B401" t="s">
        <v>57</v>
      </c>
      <c r="C401">
        <v>23</v>
      </c>
      <c r="D401" t="s">
        <v>68</v>
      </c>
      <c r="E401">
        <v>0</v>
      </c>
      <c r="F401">
        <v>66.180000000000007</v>
      </c>
      <c r="G401">
        <v>5370</v>
      </c>
      <c r="H401">
        <v>3554</v>
      </c>
      <c r="I401">
        <v>1898</v>
      </c>
      <c r="J401">
        <v>1390</v>
      </c>
      <c r="K401">
        <v>35</v>
      </c>
      <c r="L401">
        <v>41</v>
      </c>
      <c r="M401">
        <v>40</v>
      </c>
      <c r="N401">
        <v>9</v>
      </c>
      <c r="O401">
        <f t="shared" si="55"/>
        <v>3413</v>
      </c>
      <c r="P401">
        <f t="shared" si="56"/>
        <v>0.55610899501904487</v>
      </c>
      <c r="Q401">
        <f t="shared" si="57"/>
        <v>0.40726633460298856</v>
      </c>
      <c r="R401">
        <f t="shared" si="58"/>
        <v>1.0254907705830648E-2</v>
      </c>
      <c r="S401">
        <f t="shared" si="59"/>
        <v>1.2012891883973044E-2</v>
      </c>
      <c r="T401">
        <f t="shared" si="60"/>
        <v>1.1719894520949311E-2</v>
      </c>
      <c r="U401">
        <f t="shared" si="61"/>
        <v>2.6369762672135951E-3</v>
      </c>
      <c r="V401">
        <f t="shared" si="62"/>
        <v>0.55610899501904487</v>
      </c>
      <c r="W401" t="str">
        <f t="shared" si="63"/>
        <v>Bush</v>
      </c>
    </row>
    <row r="402" spans="1:23" x14ac:dyDescent="0.3">
      <c r="A402" t="s">
        <v>800</v>
      </c>
      <c r="B402" t="s">
        <v>749</v>
      </c>
      <c r="C402">
        <v>24</v>
      </c>
      <c r="D402" t="s">
        <v>44</v>
      </c>
      <c r="E402" t="s">
        <v>999</v>
      </c>
      <c r="F402">
        <v>65.650000000000006</v>
      </c>
      <c r="G402">
        <v>99</v>
      </c>
      <c r="H402">
        <v>65</v>
      </c>
      <c r="I402">
        <v>25</v>
      </c>
      <c r="J402">
        <v>39</v>
      </c>
      <c r="K402">
        <v>0</v>
      </c>
      <c r="L402">
        <v>0</v>
      </c>
      <c r="M402">
        <v>0</v>
      </c>
      <c r="N402">
        <v>0</v>
      </c>
      <c r="O402">
        <f t="shared" si="55"/>
        <v>64</v>
      </c>
      <c r="P402">
        <f t="shared" si="56"/>
        <v>0.390625</v>
      </c>
      <c r="Q402">
        <f t="shared" si="57"/>
        <v>0.609375</v>
      </c>
      <c r="R402">
        <f t="shared" si="58"/>
        <v>0</v>
      </c>
      <c r="S402">
        <f t="shared" si="59"/>
        <v>0</v>
      </c>
      <c r="T402">
        <f t="shared" si="60"/>
        <v>0</v>
      </c>
      <c r="U402">
        <f t="shared" si="61"/>
        <v>0</v>
      </c>
      <c r="V402">
        <f t="shared" si="62"/>
        <v>2.609375</v>
      </c>
      <c r="W402" t="str">
        <f t="shared" si="63"/>
        <v>Dukakis</v>
      </c>
    </row>
    <row r="403" spans="1:23" x14ac:dyDescent="0.3">
      <c r="A403" t="s">
        <v>801</v>
      </c>
      <c r="B403" t="s">
        <v>750</v>
      </c>
      <c r="C403">
        <v>24</v>
      </c>
      <c r="D403" t="s">
        <v>44</v>
      </c>
      <c r="E403" t="s">
        <v>1005</v>
      </c>
      <c r="F403">
        <v>55.51</v>
      </c>
      <c r="G403">
        <v>299</v>
      </c>
      <c r="H403">
        <v>166</v>
      </c>
      <c r="I403">
        <v>85</v>
      </c>
      <c r="J403">
        <v>70</v>
      </c>
      <c r="K403">
        <v>0</v>
      </c>
      <c r="L403">
        <v>2</v>
      </c>
      <c r="M403">
        <v>2</v>
      </c>
      <c r="N403">
        <v>0</v>
      </c>
      <c r="O403">
        <f t="shared" si="55"/>
        <v>159</v>
      </c>
      <c r="P403">
        <f t="shared" si="56"/>
        <v>0.53459119496855345</v>
      </c>
      <c r="Q403">
        <f t="shared" si="57"/>
        <v>0.44025157232704404</v>
      </c>
      <c r="R403">
        <f t="shared" si="58"/>
        <v>0</v>
      </c>
      <c r="S403">
        <f t="shared" si="59"/>
        <v>1.2578616352201259E-2</v>
      </c>
      <c r="T403">
        <f t="shared" si="60"/>
        <v>1.2578616352201259E-2</v>
      </c>
      <c r="U403">
        <f t="shared" si="61"/>
        <v>0</v>
      </c>
      <c r="V403">
        <f t="shared" si="62"/>
        <v>0.53459119496855345</v>
      </c>
      <c r="W403" t="str">
        <f t="shared" si="63"/>
        <v>Bush</v>
      </c>
    </row>
    <row r="404" spans="1:23" x14ac:dyDescent="0.3">
      <c r="A404" t="s">
        <v>802</v>
      </c>
      <c r="B404" t="s">
        <v>751</v>
      </c>
      <c r="C404">
        <v>24</v>
      </c>
      <c r="D404" t="s">
        <v>44</v>
      </c>
      <c r="E404" t="s">
        <v>999</v>
      </c>
      <c r="F404">
        <v>79.59</v>
      </c>
      <c r="G404">
        <v>49</v>
      </c>
      <c r="H404">
        <v>39</v>
      </c>
      <c r="I404">
        <v>31</v>
      </c>
      <c r="J404">
        <v>4</v>
      </c>
      <c r="K404">
        <v>0</v>
      </c>
      <c r="L404">
        <v>1</v>
      </c>
      <c r="M404">
        <v>2</v>
      </c>
      <c r="N404">
        <v>0</v>
      </c>
      <c r="O404">
        <f t="shared" si="55"/>
        <v>38</v>
      </c>
      <c r="P404">
        <f t="shared" si="56"/>
        <v>0.81578947368421051</v>
      </c>
      <c r="Q404">
        <f t="shared" si="57"/>
        <v>0.10526315789473684</v>
      </c>
      <c r="R404">
        <f t="shared" si="58"/>
        <v>0</v>
      </c>
      <c r="S404">
        <f t="shared" si="59"/>
        <v>2.6315789473684209E-2</v>
      </c>
      <c r="T404">
        <f t="shared" si="60"/>
        <v>5.2631578947368418E-2</v>
      </c>
      <c r="U404">
        <f t="shared" si="61"/>
        <v>0</v>
      </c>
      <c r="V404">
        <f t="shared" si="62"/>
        <v>0.81578947368421051</v>
      </c>
      <c r="W404" t="str">
        <f t="shared" si="63"/>
        <v>Bush</v>
      </c>
    </row>
    <row r="405" spans="1:23" x14ac:dyDescent="0.3">
      <c r="A405" t="s">
        <v>803</v>
      </c>
      <c r="B405" t="s">
        <v>752</v>
      </c>
      <c r="C405">
        <v>24</v>
      </c>
      <c r="D405" t="s">
        <v>44</v>
      </c>
      <c r="E405" t="s">
        <v>999</v>
      </c>
      <c r="F405">
        <v>35.44</v>
      </c>
      <c r="G405">
        <v>79</v>
      </c>
      <c r="H405">
        <v>28</v>
      </c>
      <c r="I405">
        <v>6</v>
      </c>
      <c r="J405">
        <v>22</v>
      </c>
      <c r="K405">
        <v>0</v>
      </c>
      <c r="L405">
        <v>0</v>
      </c>
      <c r="M405">
        <v>0</v>
      </c>
      <c r="N405">
        <v>0</v>
      </c>
      <c r="O405">
        <f t="shared" si="55"/>
        <v>28</v>
      </c>
      <c r="P405">
        <f t="shared" si="56"/>
        <v>0.21428571428571427</v>
      </c>
      <c r="Q405">
        <f t="shared" si="57"/>
        <v>0.7857142857142857</v>
      </c>
      <c r="R405">
        <f t="shared" si="58"/>
        <v>0</v>
      </c>
      <c r="S405">
        <f t="shared" si="59"/>
        <v>0</v>
      </c>
      <c r="T405">
        <f t="shared" si="60"/>
        <v>0</v>
      </c>
      <c r="U405">
        <f t="shared" si="61"/>
        <v>0</v>
      </c>
      <c r="V405">
        <f t="shared" si="62"/>
        <v>2.7857142857142856</v>
      </c>
      <c r="W405" t="str">
        <f t="shared" si="63"/>
        <v>Dukakis</v>
      </c>
    </row>
    <row r="406" spans="1:23" x14ac:dyDescent="0.3">
      <c r="A406" t="s">
        <v>804</v>
      </c>
      <c r="B406" t="s">
        <v>753</v>
      </c>
      <c r="C406">
        <v>24</v>
      </c>
      <c r="D406" t="s">
        <v>44</v>
      </c>
      <c r="E406" t="s">
        <v>999</v>
      </c>
      <c r="F406">
        <v>69.23</v>
      </c>
      <c r="G406">
        <v>65</v>
      </c>
      <c r="H406">
        <v>45</v>
      </c>
      <c r="I406">
        <v>22</v>
      </c>
      <c r="J406">
        <v>21</v>
      </c>
      <c r="K406">
        <v>0</v>
      </c>
      <c r="L406">
        <v>0</v>
      </c>
      <c r="M406">
        <v>2</v>
      </c>
      <c r="N406">
        <v>0</v>
      </c>
      <c r="O406">
        <f t="shared" si="55"/>
        <v>45</v>
      </c>
      <c r="P406">
        <f t="shared" si="56"/>
        <v>0.48888888888888887</v>
      </c>
      <c r="Q406">
        <f t="shared" si="57"/>
        <v>0.46666666666666667</v>
      </c>
      <c r="R406">
        <f t="shared" si="58"/>
        <v>0</v>
      </c>
      <c r="S406">
        <f t="shared" si="59"/>
        <v>0</v>
      </c>
      <c r="T406">
        <f t="shared" si="60"/>
        <v>4.4444444444444446E-2</v>
      </c>
      <c r="U406">
        <f t="shared" si="61"/>
        <v>0</v>
      </c>
      <c r="V406">
        <f t="shared" si="62"/>
        <v>0.48888888888888887</v>
      </c>
      <c r="W406" t="str">
        <f t="shared" si="63"/>
        <v>Bush</v>
      </c>
    </row>
    <row r="407" spans="1:23" x14ac:dyDescent="0.3">
      <c r="A407" t="s">
        <v>806</v>
      </c>
      <c r="B407" t="s">
        <v>754</v>
      </c>
      <c r="C407">
        <v>24</v>
      </c>
      <c r="D407" t="s">
        <v>44</v>
      </c>
      <c r="E407" t="s">
        <v>999</v>
      </c>
      <c r="F407">
        <v>24.51</v>
      </c>
      <c r="G407">
        <v>155</v>
      </c>
      <c r="H407">
        <v>38</v>
      </c>
      <c r="I407">
        <v>23</v>
      </c>
      <c r="J407">
        <v>14</v>
      </c>
      <c r="K407">
        <v>0</v>
      </c>
      <c r="L407">
        <v>0</v>
      </c>
      <c r="M407">
        <v>0</v>
      </c>
      <c r="N407">
        <v>0</v>
      </c>
      <c r="O407">
        <f t="shared" si="55"/>
        <v>37</v>
      </c>
      <c r="P407">
        <f t="shared" si="56"/>
        <v>0.6216216216216216</v>
      </c>
      <c r="Q407">
        <f t="shared" si="57"/>
        <v>0.3783783783783784</v>
      </c>
      <c r="R407">
        <f t="shared" si="58"/>
        <v>0</v>
      </c>
      <c r="S407">
        <f t="shared" si="59"/>
        <v>0</v>
      </c>
      <c r="T407">
        <f t="shared" si="60"/>
        <v>0</v>
      </c>
      <c r="U407">
        <f t="shared" si="61"/>
        <v>0</v>
      </c>
      <c r="V407">
        <f t="shared" si="62"/>
        <v>0.6216216216216216</v>
      </c>
      <c r="W407" t="str">
        <f t="shared" si="63"/>
        <v>Bush</v>
      </c>
    </row>
    <row r="408" spans="1:23" x14ac:dyDescent="0.3">
      <c r="A408" t="s">
        <v>805</v>
      </c>
      <c r="B408" t="s">
        <v>755</v>
      </c>
      <c r="C408">
        <v>24</v>
      </c>
      <c r="D408" t="s">
        <v>44</v>
      </c>
      <c r="E408" t="s">
        <v>999</v>
      </c>
      <c r="F408">
        <v>56.75</v>
      </c>
      <c r="G408">
        <v>37</v>
      </c>
      <c r="H408">
        <v>21</v>
      </c>
      <c r="I408">
        <v>14</v>
      </c>
      <c r="J408">
        <v>6</v>
      </c>
      <c r="K408">
        <v>0</v>
      </c>
      <c r="L408">
        <v>0</v>
      </c>
      <c r="M408">
        <v>0</v>
      </c>
      <c r="N408">
        <v>0</v>
      </c>
      <c r="O408">
        <f t="shared" si="55"/>
        <v>20</v>
      </c>
      <c r="P408">
        <f t="shared" si="56"/>
        <v>0.7</v>
      </c>
      <c r="Q408">
        <f t="shared" si="57"/>
        <v>0.3</v>
      </c>
      <c r="R408">
        <f t="shared" si="58"/>
        <v>0</v>
      </c>
      <c r="S408">
        <f t="shared" si="59"/>
        <v>0</v>
      </c>
      <c r="T408">
        <f t="shared" si="60"/>
        <v>0</v>
      </c>
      <c r="U408">
        <f t="shared" si="61"/>
        <v>0</v>
      </c>
      <c r="V408">
        <f t="shared" si="62"/>
        <v>0.7</v>
      </c>
      <c r="W408" t="str">
        <f t="shared" si="63"/>
        <v>Bush</v>
      </c>
    </row>
    <row r="409" spans="1:23" x14ac:dyDescent="0.3">
      <c r="A409" t="s">
        <v>807</v>
      </c>
      <c r="B409" t="s">
        <v>756</v>
      </c>
      <c r="C409">
        <v>24</v>
      </c>
      <c r="D409" t="s">
        <v>44</v>
      </c>
      <c r="E409" t="s">
        <v>1005</v>
      </c>
      <c r="F409">
        <v>55.71</v>
      </c>
      <c r="G409">
        <v>70</v>
      </c>
      <c r="H409">
        <v>39</v>
      </c>
      <c r="I409">
        <v>16</v>
      </c>
      <c r="J409">
        <v>16</v>
      </c>
      <c r="K409">
        <v>1</v>
      </c>
      <c r="L409">
        <v>3</v>
      </c>
      <c r="M409">
        <v>1</v>
      </c>
      <c r="N409">
        <v>0</v>
      </c>
      <c r="O409">
        <f t="shared" si="55"/>
        <v>37</v>
      </c>
      <c r="P409">
        <f t="shared" si="56"/>
        <v>0.43243243243243246</v>
      </c>
      <c r="Q409">
        <f t="shared" si="57"/>
        <v>0.43243243243243246</v>
      </c>
      <c r="R409">
        <f t="shared" si="58"/>
        <v>2.7027027027027029E-2</v>
      </c>
      <c r="S409">
        <f t="shared" si="59"/>
        <v>8.1081081081081086E-2</v>
      </c>
      <c r="T409">
        <f t="shared" si="60"/>
        <v>2.7027027027027029E-2</v>
      </c>
      <c r="U409">
        <f t="shared" si="61"/>
        <v>0</v>
      </c>
      <c r="V409">
        <f t="shared" si="62"/>
        <v>9</v>
      </c>
      <c r="W409" t="str">
        <f t="shared" si="63"/>
        <v>Tie</v>
      </c>
    </row>
    <row r="410" spans="1:23" x14ac:dyDescent="0.3">
      <c r="A410" t="s">
        <v>808</v>
      </c>
      <c r="B410" t="s">
        <v>757</v>
      </c>
      <c r="C410">
        <v>24</v>
      </c>
      <c r="D410" t="s">
        <v>44</v>
      </c>
      <c r="E410" t="s">
        <v>1005</v>
      </c>
      <c r="F410">
        <v>47.76</v>
      </c>
      <c r="G410">
        <v>67</v>
      </c>
      <c r="H410">
        <v>32</v>
      </c>
      <c r="I410">
        <v>19</v>
      </c>
      <c r="J410">
        <v>8</v>
      </c>
      <c r="K410">
        <v>0</v>
      </c>
      <c r="L410">
        <v>0</v>
      </c>
      <c r="M410">
        <v>1</v>
      </c>
      <c r="N410">
        <v>0</v>
      </c>
      <c r="O410">
        <f t="shared" si="55"/>
        <v>28</v>
      </c>
      <c r="P410">
        <f t="shared" si="56"/>
        <v>0.6785714285714286</v>
      </c>
      <c r="Q410">
        <f t="shared" si="57"/>
        <v>0.2857142857142857</v>
      </c>
      <c r="R410">
        <f t="shared" si="58"/>
        <v>0</v>
      </c>
      <c r="S410">
        <f t="shared" si="59"/>
        <v>0</v>
      </c>
      <c r="T410">
        <f t="shared" si="60"/>
        <v>3.5714285714285712E-2</v>
      </c>
      <c r="U410">
        <f t="shared" si="61"/>
        <v>0</v>
      </c>
      <c r="V410">
        <f t="shared" si="62"/>
        <v>0.6785714285714286</v>
      </c>
      <c r="W410" t="str">
        <f t="shared" si="63"/>
        <v>Bush</v>
      </c>
    </row>
    <row r="411" spans="1:23" x14ac:dyDescent="0.3">
      <c r="A411" t="s">
        <v>809</v>
      </c>
      <c r="B411" t="s">
        <v>758</v>
      </c>
      <c r="C411">
        <v>24</v>
      </c>
      <c r="D411" t="s">
        <v>44</v>
      </c>
      <c r="E411" t="s">
        <v>1003</v>
      </c>
      <c r="F411">
        <v>71.540000000000006</v>
      </c>
      <c r="G411">
        <v>123</v>
      </c>
      <c r="H411">
        <v>88</v>
      </c>
      <c r="I411">
        <v>42</v>
      </c>
      <c r="J411">
        <v>29</v>
      </c>
      <c r="K411">
        <v>1</v>
      </c>
      <c r="L411">
        <v>2</v>
      </c>
      <c r="M411">
        <v>0</v>
      </c>
      <c r="N411">
        <v>1</v>
      </c>
      <c r="O411">
        <f t="shared" si="55"/>
        <v>75</v>
      </c>
      <c r="P411">
        <f t="shared" si="56"/>
        <v>0.56000000000000005</v>
      </c>
      <c r="Q411">
        <f t="shared" si="57"/>
        <v>0.38666666666666666</v>
      </c>
      <c r="R411">
        <f t="shared" si="58"/>
        <v>1.3333333333333334E-2</v>
      </c>
      <c r="S411">
        <f t="shared" si="59"/>
        <v>2.6666666666666668E-2</v>
      </c>
      <c r="T411">
        <f t="shared" si="60"/>
        <v>0</v>
      </c>
      <c r="U411">
        <f t="shared" si="61"/>
        <v>1.3333333333333334E-2</v>
      </c>
      <c r="V411">
        <f t="shared" si="62"/>
        <v>0.56000000000000005</v>
      </c>
      <c r="W411" t="str">
        <f t="shared" si="63"/>
        <v>Bush</v>
      </c>
    </row>
    <row r="412" spans="1:23" x14ac:dyDescent="0.3">
      <c r="A412" t="s">
        <v>810</v>
      </c>
      <c r="B412" t="s">
        <v>759</v>
      </c>
      <c r="C412">
        <v>24</v>
      </c>
      <c r="D412" t="s">
        <v>44</v>
      </c>
      <c r="E412" t="s">
        <v>999</v>
      </c>
      <c r="F412">
        <v>44.47</v>
      </c>
      <c r="G412">
        <v>371</v>
      </c>
      <c r="H412">
        <v>165</v>
      </c>
      <c r="I412">
        <v>97</v>
      </c>
      <c r="J412">
        <v>57</v>
      </c>
      <c r="K412">
        <v>0</v>
      </c>
      <c r="L412">
        <v>0</v>
      </c>
      <c r="M412">
        <v>1</v>
      </c>
      <c r="N412">
        <v>0</v>
      </c>
      <c r="O412">
        <f t="shared" si="55"/>
        <v>155</v>
      </c>
      <c r="P412">
        <f t="shared" si="56"/>
        <v>0.62580645161290327</v>
      </c>
      <c r="Q412">
        <f t="shared" si="57"/>
        <v>0.36774193548387096</v>
      </c>
      <c r="R412">
        <f t="shared" si="58"/>
        <v>0</v>
      </c>
      <c r="S412">
        <f t="shared" si="59"/>
        <v>0</v>
      </c>
      <c r="T412">
        <f t="shared" si="60"/>
        <v>6.4516129032258064E-3</v>
      </c>
      <c r="U412">
        <f t="shared" si="61"/>
        <v>0</v>
      </c>
      <c r="V412">
        <f t="shared" si="62"/>
        <v>0.62580645161290327</v>
      </c>
      <c r="W412" t="str">
        <f t="shared" si="63"/>
        <v>Bush</v>
      </c>
    </row>
    <row r="413" spans="1:23" x14ac:dyDescent="0.3">
      <c r="A413" t="s">
        <v>811</v>
      </c>
      <c r="B413" t="s">
        <v>760</v>
      </c>
      <c r="C413">
        <v>24</v>
      </c>
      <c r="D413" t="s">
        <v>44</v>
      </c>
      <c r="E413" t="s">
        <v>999</v>
      </c>
      <c r="F413">
        <v>50.33</v>
      </c>
      <c r="G413">
        <v>300</v>
      </c>
      <c r="H413">
        <v>151</v>
      </c>
      <c r="I413">
        <v>98</v>
      </c>
      <c r="J413">
        <v>45</v>
      </c>
      <c r="K413">
        <v>1</v>
      </c>
      <c r="L413">
        <v>1</v>
      </c>
      <c r="M413">
        <v>4</v>
      </c>
      <c r="N413">
        <v>0</v>
      </c>
      <c r="O413">
        <f t="shared" si="55"/>
        <v>149</v>
      </c>
      <c r="P413">
        <f t="shared" si="56"/>
        <v>0.65771812080536918</v>
      </c>
      <c r="Q413">
        <f t="shared" si="57"/>
        <v>0.30201342281879195</v>
      </c>
      <c r="R413">
        <f t="shared" si="58"/>
        <v>6.7114093959731542E-3</v>
      </c>
      <c r="S413">
        <f t="shared" si="59"/>
        <v>6.7114093959731542E-3</v>
      </c>
      <c r="T413">
        <f t="shared" si="60"/>
        <v>2.6845637583892617E-2</v>
      </c>
      <c r="U413">
        <f t="shared" si="61"/>
        <v>0</v>
      </c>
      <c r="V413">
        <f t="shared" si="62"/>
        <v>0.65771812080536918</v>
      </c>
      <c r="W413" t="str">
        <f t="shared" si="63"/>
        <v>Bush</v>
      </c>
    </row>
    <row r="414" spans="1:23" x14ac:dyDescent="0.3">
      <c r="A414" t="s">
        <v>812</v>
      </c>
      <c r="B414" t="s">
        <v>761</v>
      </c>
      <c r="C414">
        <v>24</v>
      </c>
      <c r="D414" t="s">
        <v>44</v>
      </c>
      <c r="E414" t="s">
        <v>999</v>
      </c>
      <c r="F414">
        <v>59.18</v>
      </c>
      <c r="G414">
        <v>98</v>
      </c>
      <c r="H414">
        <v>58</v>
      </c>
      <c r="I414">
        <v>29</v>
      </c>
      <c r="J414">
        <v>24</v>
      </c>
      <c r="K414">
        <v>0</v>
      </c>
      <c r="L414">
        <v>2</v>
      </c>
      <c r="M414">
        <v>1</v>
      </c>
      <c r="N414">
        <v>0</v>
      </c>
      <c r="O414">
        <f t="shared" si="55"/>
        <v>56</v>
      </c>
      <c r="P414">
        <f t="shared" si="56"/>
        <v>0.5178571428571429</v>
      </c>
      <c r="Q414">
        <f t="shared" si="57"/>
        <v>0.42857142857142855</v>
      </c>
      <c r="R414">
        <f t="shared" si="58"/>
        <v>0</v>
      </c>
      <c r="S414">
        <f t="shared" si="59"/>
        <v>3.5714285714285712E-2</v>
      </c>
      <c r="T414">
        <f t="shared" si="60"/>
        <v>1.7857142857142856E-2</v>
      </c>
      <c r="U414">
        <f t="shared" si="61"/>
        <v>0</v>
      </c>
      <c r="V414">
        <f t="shared" si="62"/>
        <v>0.5178571428571429</v>
      </c>
      <c r="W414" t="str">
        <f t="shared" si="63"/>
        <v>Bush</v>
      </c>
    </row>
    <row r="415" spans="1:23" x14ac:dyDescent="0.3">
      <c r="A415" t="s">
        <v>813</v>
      </c>
      <c r="B415" t="s">
        <v>762</v>
      </c>
      <c r="C415">
        <v>24</v>
      </c>
      <c r="D415" t="s">
        <v>44</v>
      </c>
      <c r="E415" t="s">
        <v>999</v>
      </c>
      <c r="F415">
        <v>55.97</v>
      </c>
      <c r="G415">
        <v>159</v>
      </c>
      <c r="H415">
        <v>89</v>
      </c>
      <c r="I415">
        <v>47</v>
      </c>
      <c r="J415">
        <v>34</v>
      </c>
      <c r="K415">
        <v>1</v>
      </c>
      <c r="L415">
        <v>2</v>
      </c>
      <c r="M415">
        <v>1</v>
      </c>
      <c r="N415">
        <v>0</v>
      </c>
      <c r="O415">
        <f t="shared" si="55"/>
        <v>85</v>
      </c>
      <c r="P415">
        <f t="shared" si="56"/>
        <v>0.55294117647058827</v>
      </c>
      <c r="Q415">
        <f t="shared" si="57"/>
        <v>0.4</v>
      </c>
      <c r="R415">
        <f t="shared" si="58"/>
        <v>1.1764705882352941E-2</v>
      </c>
      <c r="S415">
        <f t="shared" si="59"/>
        <v>2.3529411764705882E-2</v>
      </c>
      <c r="T415">
        <f t="shared" si="60"/>
        <v>1.1764705882352941E-2</v>
      </c>
      <c r="U415">
        <f t="shared" si="61"/>
        <v>0</v>
      </c>
      <c r="V415">
        <f t="shared" si="62"/>
        <v>0.55294117647058827</v>
      </c>
      <c r="W415" t="str">
        <f t="shared" si="63"/>
        <v>Bush</v>
      </c>
    </row>
    <row r="416" spans="1:23" x14ac:dyDescent="0.3">
      <c r="A416" t="s">
        <v>814</v>
      </c>
      <c r="B416" t="s">
        <v>763</v>
      </c>
      <c r="C416">
        <v>24</v>
      </c>
      <c r="D416" t="s">
        <v>44</v>
      </c>
      <c r="E416" t="s">
        <v>999</v>
      </c>
      <c r="F416">
        <v>53.7</v>
      </c>
      <c r="G416">
        <v>54</v>
      </c>
      <c r="H416">
        <v>29</v>
      </c>
      <c r="I416">
        <v>7</v>
      </c>
      <c r="J416">
        <v>22</v>
      </c>
      <c r="K416">
        <v>0</v>
      </c>
      <c r="L416">
        <v>0</v>
      </c>
      <c r="M416">
        <v>0</v>
      </c>
      <c r="N416">
        <v>0</v>
      </c>
      <c r="O416">
        <f t="shared" si="55"/>
        <v>29</v>
      </c>
      <c r="P416">
        <f t="shared" si="56"/>
        <v>0.2413793103448276</v>
      </c>
      <c r="Q416">
        <f t="shared" si="57"/>
        <v>0.75862068965517238</v>
      </c>
      <c r="R416">
        <f t="shared" si="58"/>
        <v>0</v>
      </c>
      <c r="S416">
        <f t="shared" si="59"/>
        <v>0</v>
      </c>
      <c r="T416">
        <f t="shared" si="60"/>
        <v>0</v>
      </c>
      <c r="U416">
        <f t="shared" si="61"/>
        <v>0</v>
      </c>
      <c r="V416">
        <f t="shared" si="62"/>
        <v>2.7586206896551726</v>
      </c>
      <c r="W416" t="str">
        <f t="shared" si="63"/>
        <v>Dukakis</v>
      </c>
    </row>
    <row r="417" spans="1:23" x14ac:dyDescent="0.3">
      <c r="A417" t="s">
        <v>815</v>
      </c>
      <c r="B417" t="s">
        <v>764</v>
      </c>
      <c r="C417">
        <v>24</v>
      </c>
      <c r="D417" t="s">
        <v>44</v>
      </c>
      <c r="E417" t="s">
        <v>999</v>
      </c>
      <c r="F417">
        <v>53.84</v>
      </c>
      <c r="G417">
        <v>117</v>
      </c>
      <c r="H417">
        <v>63</v>
      </c>
      <c r="I417">
        <v>34</v>
      </c>
      <c r="J417">
        <v>23</v>
      </c>
      <c r="K417">
        <v>1</v>
      </c>
      <c r="L417">
        <v>1</v>
      </c>
      <c r="M417">
        <v>2</v>
      </c>
      <c r="N417">
        <v>0</v>
      </c>
      <c r="O417">
        <f t="shared" si="55"/>
        <v>61</v>
      </c>
      <c r="P417">
        <f t="shared" si="56"/>
        <v>0.55737704918032782</v>
      </c>
      <c r="Q417">
        <f t="shared" si="57"/>
        <v>0.37704918032786883</v>
      </c>
      <c r="R417">
        <f t="shared" si="58"/>
        <v>1.6393442622950821E-2</v>
      </c>
      <c r="S417">
        <f t="shared" si="59"/>
        <v>1.6393442622950821E-2</v>
      </c>
      <c r="T417">
        <f t="shared" si="60"/>
        <v>3.2786885245901641E-2</v>
      </c>
      <c r="U417">
        <f t="shared" si="61"/>
        <v>0</v>
      </c>
      <c r="V417">
        <f t="shared" si="62"/>
        <v>0.55737704918032782</v>
      </c>
      <c r="W417" t="str">
        <f t="shared" si="63"/>
        <v>Bush</v>
      </c>
    </row>
    <row r="418" spans="1:23" x14ac:dyDescent="0.3">
      <c r="A418" t="s">
        <v>816</v>
      </c>
      <c r="B418" t="s">
        <v>765</v>
      </c>
      <c r="C418">
        <v>24</v>
      </c>
      <c r="D418" t="s">
        <v>44</v>
      </c>
      <c r="E418" t="s">
        <v>1005</v>
      </c>
      <c r="F418">
        <v>60.63</v>
      </c>
      <c r="G418">
        <v>94</v>
      </c>
      <c r="H418">
        <v>57</v>
      </c>
      <c r="I418">
        <v>34</v>
      </c>
      <c r="J418">
        <v>16</v>
      </c>
      <c r="K418">
        <v>0</v>
      </c>
      <c r="L418">
        <v>1</v>
      </c>
      <c r="M418">
        <v>1</v>
      </c>
      <c r="N418">
        <v>0</v>
      </c>
      <c r="O418">
        <f t="shared" si="55"/>
        <v>52</v>
      </c>
      <c r="P418">
        <f t="shared" si="56"/>
        <v>0.65384615384615385</v>
      </c>
      <c r="Q418">
        <f t="shared" si="57"/>
        <v>0.30769230769230771</v>
      </c>
      <c r="R418">
        <f t="shared" si="58"/>
        <v>0</v>
      </c>
      <c r="S418">
        <f t="shared" si="59"/>
        <v>1.9230769230769232E-2</v>
      </c>
      <c r="T418">
        <f t="shared" si="60"/>
        <v>1.9230769230769232E-2</v>
      </c>
      <c r="U418">
        <f t="shared" si="61"/>
        <v>0</v>
      </c>
      <c r="V418">
        <f t="shared" si="62"/>
        <v>0.65384615384615385</v>
      </c>
      <c r="W418" t="str">
        <f t="shared" si="63"/>
        <v>Bush</v>
      </c>
    </row>
    <row r="419" spans="1:23" x14ac:dyDescent="0.3">
      <c r="A419" t="s">
        <v>817</v>
      </c>
      <c r="B419" t="s">
        <v>766</v>
      </c>
      <c r="C419">
        <v>24</v>
      </c>
      <c r="D419" t="s">
        <v>44</v>
      </c>
      <c r="E419" t="s">
        <v>999</v>
      </c>
      <c r="F419">
        <v>59.68</v>
      </c>
      <c r="G419">
        <v>129</v>
      </c>
      <c r="H419">
        <v>77</v>
      </c>
      <c r="I419">
        <v>40</v>
      </c>
      <c r="J419">
        <v>31</v>
      </c>
      <c r="K419">
        <v>0</v>
      </c>
      <c r="L419">
        <v>2</v>
      </c>
      <c r="M419">
        <v>1</v>
      </c>
      <c r="N419">
        <v>0</v>
      </c>
      <c r="O419">
        <f t="shared" si="55"/>
        <v>74</v>
      </c>
      <c r="P419">
        <f t="shared" si="56"/>
        <v>0.54054054054054057</v>
      </c>
      <c r="Q419">
        <f t="shared" si="57"/>
        <v>0.41891891891891891</v>
      </c>
      <c r="R419">
        <f t="shared" si="58"/>
        <v>0</v>
      </c>
      <c r="S419">
        <f t="shared" si="59"/>
        <v>2.7027027027027029E-2</v>
      </c>
      <c r="T419">
        <f t="shared" si="60"/>
        <v>1.3513513513513514E-2</v>
      </c>
      <c r="U419">
        <f t="shared" si="61"/>
        <v>0</v>
      </c>
      <c r="V419">
        <f t="shared" si="62"/>
        <v>0.54054054054054057</v>
      </c>
      <c r="W419" t="str">
        <f t="shared" si="63"/>
        <v>Bush</v>
      </c>
    </row>
    <row r="420" spans="1:23" x14ac:dyDescent="0.3">
      <c r="A420" t="s">
        <v>818</v>
      </c>
      <c r="B420" t="s">
        <v>767</v>
      </c>
      <c r="C420">
        <v>24</v>
      </c>
      <c r="D420" t="s">
        <v>44</v>
      </c>
      <c r="E420" t="s">
        <v>999</v>
      </c>
      <c r="F420">
        <v>55.17</v>
      </c>
      <c r="G420">
        <v>87</v>
      </c>
      <c r="H420">
        <v>48</v>
      </c>
      <c r="I420">
        <v>32</v>
      </c>
      <c r="J420">
        <v>13</v>
      </c>
      <c r="K420">
        <v>1</v>
      </c>
      <c r="L420">
        <v>1</v>
      </c>
      <c r="M420">
        <v>0</v>
      </c>
      <c r="N420">
        <v>0</v>
      </c>
      <c r="O420">
        <f t="shared" si="55"/>
        <v>47</v>
      </c>
      <c r="P420">
        <f t="shared" si="56"/>
        <v>0.68085106382978722</v>
      </c>
      <c r="Q420">
        <f t="shared" si="57"/>
        <v>0.27659574468085107</v>
      </c>
      <c r="R420">
        <f t="shared" si="58"/>
        <v>2.1276595744680851E-2</v>
      </c>
      <c r="S420">
        <f t="shared" si="59"/>
        <v>2.1276595744680851E-2</v>
      </c>
      <c r="T420">
        <f t="shared" si="60"/>
        <v>0</v>
      </c>
      <c r="U420">
        <f t="shared" si="61"/>
        <v>0</v>
      </c>
      <c r="V420">
        <f t="shared" si="62"/>
        <v>0.68085106382978722</v>
      </c>
      <c r="W420" t="str">
        <f t="shared" si="63"/>
        <v>Bush</v>
      </c>
    </row>
    <row r="421" spans="1:23" x14ac:dyDescent="0.3">
      <c r="A421" t="s">
        <v>819</v>
      </c>
      <c r="B421" t="s">
        <v>768</v>
      </c>
      <c r="C421">
        <v>24</v>
      </c>
      <c r="D421" t="s">
        <v>44</v>
      </c>
      <c r="E421" t="s">
        <v>1005</v>
      </c>
      <c r="F421">
        <v>65</v>
      </c>
      <c r="G421">
        <v>140</v>
      </c>
      <c r="H421">
        <v>91</v>
      </c>
      <c r="I421">
        <v>41</v>
      </c>
      <c r="J421">
        <v>42</v>
      </c>
      <c r="K421">
        <v>2</v>
      </c>
      <c r="L421">
        <v>3</v>
      </c>
      <c r="M421">
        <v>1</v>
      </c>
      <c r="N421">
        <v>0</v>
      </c>
      <c r="O421">
        <f t="shared" si="55"/>
        <v>89</v>
      </c>
      <c r="P421">
        <f t="shared" si="56"/>
        <v>0.4606741573033708</v>
      </c>
      <c r="Q421">
        <f t="shared" si="57"/>
        <v>0.47191011235955055</v>
      </c>
      <c r="R421">
        <f t="shared" si="58"/>
        <v>2.247191011235955E-2</v>
      </c>
      <c r="S421">
        <f t="shared" si="59"/>
        <v>3.3707865168539325E-2</v>
      </c>
      <c r="T421">
        <f t="shared" si="60"/>
        <v>1.1235955056179775E-2</v>
      </c>
      <c r="U421">
        <f t="shared" si="61"/>
        <v>0</v>
      </c>
      <c r="V421">
        <f t="shared" si="62"/>
        <v>2.4719101123595504</v>
      </c>
      <c r="W421" t="str">
        <f t="shared" si="63"/>
        <v>Dukakis</v>
      </c>
    </row>
    <row r="422" spans="1:23" x14ac:dyDescent="0.3">
      <c r="A422" t="s">
        <v>820</v>
      </c>
      <c r="B422" t="s">
        <v>769</v>
      </c>
      <c r="C422">
        <v>24</v>
      </c>
      <c r="D422" t="s">
        <v>44</v>
      </c>
      <c r="E422" t="s">
        <v>999</v>
      </c>
      <c r="F422">
        <v>49.29</v>
      </c>
      <c r="G422">
        <v>142</v>
      </c>
      <c r="H422">
        <v>70</v>
      </c>
      <c r="I422">
        <v>31</v>
      </c>
      <c r="J422">
        <v>22</v>
      </c>
      <c r="K422">
        <v>1</v>
      </c>
      <c r="L422">
        <v>0</v>
      </c>
      <c r="M422">
        <v>13</v>
      </c>
      <c r="N422">
        <v>1</v>
      </c>
      <c r="O422">
        <f t="shared" si="55"/>
        <v>68</v>
      </c>
      <c r="P422">
        <f t="shared" si="56"/>
        <v>0.45588235294117646</v>
      </c>
      <c r="Q422">
        <f t="shared" si="57"/>
        <v>0.3235294117647059</v>
      </c>
      <c r="R422">
        <f t="shared" si="58"/>
        <v>1.4705882352941176E-2</v>
      </c>
      <c r="S422">
        <f t="shared" si="59"/>
        <v>0</v>
      </c>
      <c r="T422">
        <f t="shared" si="60"/>
        <v>0.19117647058823528</v>
      </c>
      <c r="U422">
        <f t="shared" si="61"/>
        <v>1.4705882352941176E-2</v>
      </c>
      <c r="V422">
        <f t="shared" si="62"/>
        <v>0.45588235294117646</v>
      </c>
      <c r="W422" t="str">
        <f t="shared" si="63"/>
        <v>Bush</v>
      </c>
    </row>
    <row r="423" spans="1:23" x14ac:dyDescent="0.3">
      <c r="A423" t="s">
        <v>821</v>
      </c>
      <c r="B423" t="s">
        <v>770</v>
      </c>
      <c r="C423">
        <v>24</v>
      </c>
      <c r="D423" t="s">
        <v>44</v>
      </c>
      <c r="E423" t="s">
        <v>999</v>
      </c>
      <c r="F423">
        <v>49.13</v>
      </c>
      <c r="G423">
        <v>346</v>
      </c>
      <c r="H423">
        <v>170</v>
      </c>
      <c r="I423">
        <v>102</v>
      </c>
      <c r="J423">
        <v>57</v>
      </c>
      <c r="K423">
        <v>1</v>
      </c>
      <c r="L423">
        <v>0</v>
      </c>
      <c r="M423">
        <v>6</v>
      </c>
      <c r="N423">
        <v>1</v>
      </c>
      <c r="O423">
        <f t="shared" si="55"/>
        <v>167</v>
      </c>
      <c r="P423">
        <f t="shared" si="56"/>
        <v>0.6107784431137725</v>
      </c>
      <c r="Q423">
        <f t="shared" si="57"/>
        <v>0.3413173652694611</v>
      </c>
      <c r="R423">
        <f t="shared" si="58"/>
        <v>5.9880239520958087E-3</v>
      </c>
      <c r="S423">
        <f t="shared" si="59"/>
        <v>0</v>
      </c>
      <c r="T423">
        <f t="shared" si="60"/>
        <v>3.5928143712574849E-2</v>
      </c>
      <c r="U423">
        <f t="shared" si="61"/>
        <v>5.9880239520958087E-3</v>
      </c>
      <c r="V423">
        <f t="shared" si="62"/>
        <v>0.6107784431137725</v>
      </c>
      <c r="W423" t="str">
        <f t="shared" si="63"/>
        <v>Bush</v>
      </c>
    </row>
    <row r="424" spans="1:23" x14ac:dyDescent="0.3">
      <c r="A424" t="s">
        <v>822</v>
      </c>
      <c r="B424" t="s">
        <v>771</v>
      </c>
      <c r="C424">
        <v>24</v>
      </c>
      <c r="D424" t="s">
        <v>44</v>
      </c>
      <c r="E424" t="s">
        <v>999</v>
      </c>
      <c r="F424">
        <v>51.85</v>
      </c>
      <c r="G424">
        <v>135</v>
      </c>
      <c r="H424">
        <v>70</v>
      </c>
      <c r="I424">
        <v>31</v>
      </c>
      <c r="J424">
        <v>33</v>
      </c>
      <c r="K424">
        <v>0</v>
      </c>
      <c r="L424">
        <v>0</v>
      </c>
      <c r="M424">
        <v>0</v>
      </c>
      <c r="N424">
        <v>3</v>
      </c>
      <c r="O424">
        <f t="shared" si="55"/>
        <v>67</v>
      </c>
      <c r="P424">
        <f t="shared" si="56"/>
        <v>0.46268656716417911</v>
      </c>
      <c r="Q424">
        <f t="shared" si="57"/>
        <v>0.4925373134328358</v>
      </c>
      <c r="R424">
        <f t="shared" si="58"/>
        <v>0</v>
      </c>
      <c r="S424">
        <f t="shared" si="59"/>
        <v>0</v>
      </c>
      <c r="T424">
        <f t="shared" si="60"/>
        <v>0</v>
      </c>
      <c r="U424">
        <f t="shared" si="61"/>
        <v>4.4776119402985072E-2</v>
      </c>
      <c r="V424">
        <f t="shared" si="62"/>
        <v>2.4925373134328357</v>
      </c>
      <c r="W424" t="str">
        <f t="shared" si="63"/>
        <v>Dukakis</v>
      </c>
    </row>
    <row r="425" spans="1:23" x14ac:dyDescent="0.3">
      <c r="A425" t="s">
        <v>823</v>
      </c>
      <c r="B425" t="s">
        <v>772</v>
      </c>
      <c r="C425">
        <v>24</v>
      </c>
      <c r="D425" t="s">
        <v>44</v>
      </c>
      <c r="E425" t="s">
        <v>1003</v>
      </c>
      <c r="F425">
        <v>64.900000000000006</v>
      </c>
      <c r="G425">
        <v>265</v>
      </c>
      <c r="H425">
        <v>172</v>
      </c>
      <c r="I425">
        <v>95</v>
      </c>
      <c r="J425">
        <v>66</v>
      </c>
      <c r="K425">
        <v>1</v>
      </c>
      <c r="L425">
        <v>0</v>
      </c>
      <c r="M425">
        <v>3</v>
      </c>
      <c r="N425">
        <v>0</v>
      </c>
      <c r="O425">
        <f t="shared" si="55"/>
        <v>165</v>
      </c>
      <c r="P425">
        <f t="shared" si="56"/>
        <v>0.5757575757575758</v>
      </c>
      <c r="Q425">
        <f t="shared" si="57"/>
        <v>0.4</v>
      </c>
      <c r="R425">
        <f t="shared" si="58"/>
        <v>6.0606060606060606E-3</v>
      </c>
      <c r="S425">
        <f t="shared" si="59"/>
        <v>0</v>
      </c>
      <c r="T425">
        <f t="shared" si="60"/>
        <v>1.8181818181818181E-2</v>
      </c>
      <c r="U425">
        <f t="shared" si="61"/>
        <v>0</v>
      </c>
      <c r="V425">
        <f t="shared" si="62"/>
        <v>0.5757575757575758</v>
      </c>
      <c r="W425" t="str">
        <f t="shared" si="63"/>
        <v>Bush</v>
      </c>
    </row>
    <row r="426" spans="1:23" x14ac:dyDescent="0.3">
      <c r="A426" t="s">
        <v>824</v>
      </c>
      <c r="B426" t="s">
        <v>773</v>
      </c>
      <c r="C426">
        <v>24</v>
      </c>
      <c r="D426" t="s">
        <v>44</v>
      </c>
      <c r="E426" t="s">
        <v>999</v>
      </c>
      <c r="F426">
        <v>56.75</v>
      </c>
      <c r="G426">
        <v>74</v>
      </c>
      <c r="H426">
        <v>42</v>
      </c>
      <c r="I426">
        <v>20</v>
      </c>
      <c r="J426">
        <v>18</v>
      </c>
      <c r="K426">
        <v>0</v>
      </c>
      <c r="L426">
        <v>0</v>
      </c>
      <c r="M426">
        <v>0</v>
      </c>
      <c r="N426">
        <v>1</v>
      </c>
      <c r="O426">
        <f t="shared" si="55"/>
        <v>39</v>
      </c>
      <c r="P426">
        <f t="shared" si="56"/>
        <v>0.51282051282051277</v>
      </c>
      <c r="Q426">
        <f t="shared" si="57"/>
        <v>0.46153846153846156</v>
      </c>
      <c r="R426">
        <f t="shared" si="58"/>
        <v>0</v>
      </c>
      <c r="S426">
        <f t="shared" si="59"/>
        <v>0</v>
      </c>
      <c r="T426">
        <f t="shared" si="60"/>
        <v>0</v>
      </c>
      <c r="U426">
        <f t="shared" si="61"/>
        <v>2.564102564102564E-2</v>
      </c>
      <c r="V426">
        <f t="shared" si="62"/>
        <v>0.51282051282051277</v>
      </c>
      <c r="W426" t="str">
        <f t="shared" si="63"/>
        <v>Bush</v>
      </c>
    </row>
    <row r="427" spans="1:23" x14ac:dyDescent="0.3">
      <c r="A427" t="s">
        <v>825</v>
      </c>
      <c r="B427" t="s">
        <v>774</v>
      </c>
      <c r="C427">
        <v>24</v>
      </c>
      <c r="D427" t="s">
        <v>44</v>
      </c>
      <c r="E427" t="s">
        <v>999</v>
      </c>
      <c r="F427">
        <v>64.13</v>
      </c>
      <c r="G427">
        <v>145</v>
      </c>
      <c r="H427">
        <v>93</v>
      </c>
      <c r="I427">
        <v>51</v>
      </c>
      <c r="J427">
        <v>32</v>
      </c>
      <c r="K427">
        <v>2</v>
      </c>
      <c r="L427">
        <v>1</v>
      </c>
      <c r="M427">
        <v>0</v>
      </c>
      <c r="N427">
        <v>0</v>
      </c>
      <c r="O427">
        <f t="shared" si="55"/>
        <v>86</v>
      </c>
      <c r="P427">
        <f t="shared" si="56"/>
        <v>0.59302325581395354</v>
      </c>
      <c r="Q427">
        <f t="shared" si="57"/>
        <v>0.37209302325581395</v>
      </c>
      <c r="R427">
        <f t="shared" si="58"/>
        <v>2.3255813953488372E-2</v>
      </c>
      <c r="S427">
        <f t="shared" si="59"/>
        <v>1.1627906976744186E-2</v>
      </c>
      <c r="T427">
        <f t="shared" si="60"/>
        <v>0</v>
      </c>
      <c r="U427">
        <f t="shared" si="61"/>
        <v>0</v>
      </c>
      <c r="V427">
        <f t="shared" si="62"/>
        <v>0.59302325581395354</v>
      </c>
      <c r="W427" t="str">
        <f t="shared" si="63"/>
        <v>Bush</v>
      </c>
    </row>
    <row r="428" spans="1:23" x14ac:dyDescent="0.3">
      <c r="A428" t="s">
        <v>826</v>
      </c>
      <c r="B428" t="s">
        <v>775</v>
      </c>
      <c r="C428">
        <v>24</v>
      </c>
      <c r="D428" t="s">
        <v>44</v>
      </c>
      <c r="E428" t="s">
        <v>1003</v>
      </c>
      <c r="F428">
        <v>62.05</v>
      </c>
      <c r="G428">
        <v>195</v>
      </c>
      <c r="H428">
        <v>121</v>
      </c>
      <c r="I428">
        <v>54</v>
      </c>
      <c r="J428">
        <v>51</v>
      </c>
      <c r="K428">
        <v>2</v>
      </c>
      <c r="L428">
        <v>4</v>
      </c>
      <c r="M428">
        <v>0</v>
      </c>
      <c r="N428">
        <v>0</v>
      </c>
      <c r="O428">
        <f t="shared" si="55"/>
        <v>111</v>
      </c>
      <c r="P428">
        <f t="shared" si="56"/>
        <v>0.48648648648648651</v>
      </c>
      <c r="Q428">
        <f t="shared" si="57"/>
        <v>0.45945945945945948</v>
      </c>
      <c r="R428">
        <f t="shared" si="58"/>
        <v>1.8018018018018018E-2</v>
      </c>
      <c r="S428">
        <f t="shared" si="59"/>
        <v>3.6036036036036036E-2</v>
      </c>
      <c r="T428">
        <f t="shared" si="60"/>
        <v>0</v>
      </c>
      <c r="U428">
        <f t="shared" si="61"/>
        <v>0</v>
      </c>
      <c r="V428">
        <f t="shared" si="62"/>
        <v>0.48648648648648651</v>
      </c>
      <c r="W428" t="str">
        <f t="shared" si="63"/>
        <v>Bush</v>
      </c>
    </row>
    <row r="429" spans="1:23" x14ac:dyDescent="0.3">
      <c r="A429" t="s">
        <v>827</v>
      </c>
      <c r="B429" t="s">
        <v>776</v>
      </c>
      <c r="C429">
        <v>24</v>
      </c>
      <c r="D429" t="s">
        <v>44</v>
      </c>
      <c r="E429" t="s">
        <v>1003</v>
      </c>
      <c r="F429">
        <v>78</v>
      </c>
      <c r="G429">
        <v>50</v>
      </c>
      <c r="H429">
        <v>39</v>
      </c>
      <c r="I429">
        <v>22</v>
      </c>
      <c r="J429">
        <v>13</v>
      </c>
      <c r="K429">
        <v>0</v>
      </c>
      <c r="L429">
        <v>0</v>
      </c>
      <c r="M429">
        <v>0</v>
      </c>
      <c r="N429">
        <v>0</v>
      </c>
      <c r="O429">
        <f t="shared" si="55"/>
        <v>35</v>
      </c>
      <c r="P429">
        <f t="shared" si="56"/>
        <v>0.62857142857142856</v>
      </c>
      <c r="Q429">
        <f t="shared" si="57"/>
        <v>0.37142857142857144</v>
      </c>
      <c r="R429">
        <f t="shared" si="58"/>
        <v>0</v>
      </c>
      <c r="S429">
        <f t="shared" si="59"/>
        <v>0</v>
      </c>
      <c r="T429">
        <f t="shared" si="60"/>
        <v>0</v>
      </c>
      <c r="U429">
        <f t="shared" si="61"/>
        <v>0</v>
      </c>
      <c r="V429">
        <f t="shared" si="62"/>
        <v>0.62857142857142856</v>
      </c>
      <c r="W429" t="str">
        <f t="shared" si="63"/>
        <v>Bush</v>
      </c>
    </row>
    <row r="430" spans="1:23" x14ac:dyDescent="0.3">
      <c r="A430" t="s">
        <v>828</v>
      </c>
      <c r="B430" t="s">
        <v>777</v>
      </c>
      <c r="C430">
        <v>24</v>
      </c>
      <c r="D430" t="s">
        <v>44</v>
      </c>
      <c r="E430" t="s">
        <v>999</v>
      </c>
      <c r="F430">
        <v>48.71</v>
      </c>
      <c r="G430">
        <v>39</v>
      </c>
      <c r="H430">
        <v>19</v>
      </c>
      <c r="I430">
        <v>10</v>
      </c>
      <c r="J430">
        <v>8</v>
      </c>
      <c r="K430">
        <v>0</v>
      </c>
      <c r="L430">
        <v>0</v>
      </c>
      <c r="M430">
        <v>0</v>
      </c>
      <c r="N430">
        <v>0</v>
      </c>
      <c r="O430">
        <f t="shared" si="55"/>
        <v>18</v>
      </c>
      <c r="P430">
        <f t="shared" si="56"/>
        <v>0.55555555555555558</v>
      </c>
      <c r="Q430">
        <f t="shared" si="57"/>
        <v>0.44444444444444442</v>
      </c>
      <c r="R430">
        <f t="shared" si="58"/>
        <v>0</v>
      </c>
      <c r="S430">
        <f t="shared" si="59"/>
        <v>0</v>
      </c>
      <c r="T430">
        <f t="shared" si="60"/>
        <v>0</v>
      </c>
      <c r="U430">
        <f t="shared" si="61"/>
        <v>0</v>
      </c>
      <c r="V430">
        <f t="shared" si="62"/>
        <v>0.55555555555555558</v>
      </c>
      <c r="W430" t="str">
        <f t="shared" si="63"/>
        <v>Bush</v>
      </c>
    </row>
    <row r="431" spans="1:23" x14ac:dyDescent="0.3">
      <c r="A431" t="s">
        <v>829</v>
      </c>
      <c r="B431" t="s">
        <v>778</v>
      </c>
      <c r="C431">
        <v>24</v>
      </c>
      <c r="D431" t="s">
        <v>44</v>
      </c>
      <c r="E431" t="s">
        <v>999</v>
      </c>
      <c r="F431">
        <v>54.61</v>
      </c>
      <c r="G431">
        <v>130</v>
      </c>
      <c r="H431">
        <v>71</v>
      </c>
      <c r="I431">
        <v>34</v>
      </c>
      <c r="J431">
        <v>28</v>
      </c>
      <c r="K431">
        <v>2</v>
      </c>
      <c r="L431">
        <v>0</v>
      </c>
      <c r="M431">
        <v>1</v>
      </c>
      <c r="N431">
        <v>0</v>
      </c>
      <c r="O431">
        <f t="shared" si="55"/>
        <v>65</v>
      </c>
      <c r="P431">
        <f t="shared" si="56"/>
        <v>0.52307692307692311</v>
      </c>
      <c r="Q431">
        <f t="shared" si="57"/>
        <v>0.43076923076923079</v>
      </c>
      <c r="R431">
        <f t="shared" si="58"/>
        <v>3.0769230769230771E-2</v>
      </c>
      <c r="S431">
        <f t="shared" si="59"/>
        <v>0</v>
      </c>
      <c r="T431">
        <f t="shared" si="60"/>
        <v>1.5384615384615385E-2</v>
      </c>
      <c r="U431">
        <f t="shared" si="61"/>
        <v>0</v>
      </c>
      <c r="V431">
        <f t="shared" si="62"/>
        <v>0.52307692307692311</v>
      </c>
      <c r="W431" t="str">
        <f t="shared" si="63"/>
        <v>Bush</v>
      </c>
    </row>
    <row r="432" spans="1:23" x14ac:dyDescent="0.3">
      <c r="A432" t="s">
        <v>830</v>
      </c>
      <c r="B432" t="s">
        <v>779</v>
      </c>
      <c r="C432">
        <v>24</v>
      </c>
      <c r="D432" t="s">
        <v>44</v>
      </c>
      <c r="E432" t="s">
        <v>1003</v>
      </c>
      <c r="F432">
        <v>74.28</v>
      </c>
      <c r="G432">
        <v>105</v>
      </c>
      <c r="H432">
        <v>78</v>
      </c>
      <c r="I432">
        <v>34</v>
      </c>
      <c r="J432">
        <v>32</v>
      </c>
      <c r="K432">
        <v>2</v>
      </c>
      <c r="L432">
        <v>2</v>
      </c>
      <c r="M432">
        <v>1</v>
      </c>
      <c r="N432">
        <v>0</v>
      </c>
      <c r="O432">
        <f t="shared" si="55"/>
        <v>71</v>
      </c>
      <c r="P432">
        <f t="shared" si="56"/>
        <v>0.47887323943661969</v>
      </c>
      <c r="Q432">
        <f t="shared" si="57"/>
        <v>0.45070422535211269</v>
      </c>
      <c r="R432">
        <f t="shared" si="58"/>
        <v>2.8169014084507043E-2</v>
      </c>
      <c r="S432">
        <f t="shared" si="59"/>
        <v>2.8169014084507043E-2</v>
      </c>
      <c r="T432">
        <f t="shared" si="60"/>
        <v>1.4084507042253521E-2</v>
      </c>
      <c r="U432">
        <f t="shared" si="61"/>
        <v>0</v>
      </c>
      <c r="V432">
        <f t="shared" si="62"/>
        <v>0.47887323943661969</v>
      </c>
      <c r="W432" t="str">
        <f t="shared" si="63"/>
        <v>Bush</v>
      </c>
    </row>
    <row r="433" spans="1:23" x14ac:dyDescent="0.3">
      <c r="A433" t="s">
        <v>831</v>
      </c>
      <c r="B433" t="s">
        <v>780</v>
      </c>
      <c r="C433">
        <v>24</v>
      </c>
      <c r="D433" t="s">
        <v>44</v>
      </c>
      <c r="E433" t="s">
        <v>999</v>
      </c>
      <c r="F433">
        <v>68.180000000000007</v>
      </c>
      <c r="G433">
        <v>88</v>
      </c>
      <c r="H433">
        <v>60</v>
      </c>
      <c r="I433">
        <v>31</v>
      </c>
      <c r="J433">
        <v>22</v>
      </c>
      <c r="K433">
        <v>4</v>
      </c>
      <c r="L433">
        <v>1</v>
      </c>
      <c r="M433">
        <v>0</v>
      </c>
      <c r="N433">
        <v>0</v>
      </c>
      <c r="O433">
        <f t="shared" si="55"/>
        <v>58</v>
      </c>
      <c r="P433">
        <f t="shared" si="56"/>
        <v>0.53448275862068961</v>
      </c>
      <c r="Q433">
        <f t="shared" si="57"/>
        <v>0.37931034482758619</v>
      </c>
      <c r="R433">
        <f t="shared" si="58"/>
        <v>6.8965517241379309E-2</v>
      </c>
      <c r="S433">
        <f t="shared" si="59"/>
        <v>1.7241379310344827E-2</v>
      </c>
      <c r="T433">
        <f t="shared" si="60"/>
        <v>0</v>
      </c>
      <c r="U433">
        <f t="shared" si="61"/>
        <v>0</v>
      </c>
      <c r="V433">
        <f t="shared" si="62"/>
        <v>0.53448275862068961</v>
      </c>
      <c r="W433" t="str">
        <f t="shared" si="63"/>
        <v>Bush</v>
      </c>
    </row>
    <row r="434" spans="1:23" x14ac:dyDescent="0.3">
      <c r="A434" t="s">
        <v>832</v>
      </c>
      <c r="B434" t="s">
        <v>781</v>
      </c>
      <c r="C434">
        <v>24</v>
      </c>
      <c r="D434" t="s">
        <v>44</v>
      </c>
      <c r="E434" t="s">
        <v>1005</v>
      </c>
      <c r="F434">
        <v>38.46</v>
      </c>
      <c r="G434">
        <v>117</v>
      </c>
      <c r="H434">
        <v>45</v>
      </c>
      <c r="I434">
        <v>32</v>
      </c>
      <c r="J434">
        <v>7</v>
      </c>
      <c r="K434">
        <v>0</v>
      </c>
      <c r="L434">
        <v>0</v>
      </c>
      <c r="M434">
        <v>3</v>
      </c>
      <c r="N434">
        <v>0</v>
      </c>
      <c r="O434">
        <f t="shared" si="55"/>
        <v>42</v>
      </c>
      <c r="P434">
        <f t="shared" si="56"/>
        <v>0.76190476190476186</v>
      </c>
      <c r="Q434">
        <f t="shared" si="57"/>
        <v>0.16666666666666666</v>
      </c>
      <c r="R434">
        <f t="shared" si="58"/>
        <v>0</v>
      </c>
      <c r="S434">
        <f t="shared" si="59"/>
        <v>0</v>
      </c>
      <c r="T434">
        <f t="shared" si="60"/>
        <v>7.1428571428571425E-2</v>
      </c>
      <c r="U434">
        <f t="shared" si="61"/>
        <v>0</v>
      </c>
      <c r="V434">
        <f t="shared" si="62"/>
        <v>0.76190476190476186</v>
      </c>
      <c r="W434" t="str">
        <f t="shared" si="63"/>
        <v>Bush</v>
      </c>
    </row>
    <row r="435" spans="1:23" x14ac:dyDescent="0.3">
      <c r="A435" t="s">
        <v>833</v>
      </c>
      <c r="B435" t="s">
        <v>782</v>
      </c>
      <c r="C435">
        <v>24</v>
      </c>
      <c r="D435" t="s">
        <v>44</v>
      </c>
      <c r="E435" t="s">
        <v>1003</v>
      </c>
      <c r="F435">
        <v>62.28</v>
      </c>
      <c r="G435">
        <v>228</v>
      </c>
      <c r="H435">
        <v>142</v>
      </c>
      <c r="I435">
        <v>70</v>
      </c>
      <c r="J435">
        <v>54</v>
      </c>
      <c r="K435">
        <v>3</v>
      </c>
      <c r="L435">
        <v>3</v>
      </c>
      <c r="M435">
        <v>2</v>
      </c>
      <c r="N435">
        <v>0</v>
      </c>
      <c r="O435">
        <f t="shared" si="55"/>
        <v>132</v>
      </c>
      <c r="P435">
        <f t="shared" si="56"/>
        <v>0.53030303030303028</v>
      </c>
      <c r="Q435">
        <f t="shared" si="57"/>
        <v>0.40909090909090912</v>
      </c>
      <c r="R435">
        <f t="shared" si="58"/>
        <v>2.2727272727272728E-2</v>
      </c>
      <c r="S435">
        <f t="shared" si="59"/>
        <v>2.2727272727272728E-2</v>
      </c>
      <c r="T435">
        <f t="shared" si="60"/>
        <v>1.5151515151515152E-2</v>
      </c>
      <c r="U435">
        <f t="shared" si="61"/>
        <v>0</v>
      </c>
      <c r="V435">
        <f t="shared" si="62"/>
        <v>0.53030303030303028</v>
      </c>
      <c r="W435" t="str">
        <f t="shared" si="63"/>
        <v>Bush</v>
      </c>
    </row>
    <row r="436" spans="1:23" x14ac:dyDescent="0.3">
      <c r="A436" t="s">
        <v>793</v>
      </c>
      <c r="B436" t="s">
        <v>783</v>
      </c>
      <c r="C436">
        <v>24</v>
      </c>
      <c r="D436" t="s">
        <v>44</v>
      </c>
      <c r="E436" t="s">
        <v>999</v>
      </c>
      <c r="F436">
        <v>50.76</v>
      </c>
      <c r="G436">
        <v>65</v>
      </c>
      <c r="H436">
        <v>33</v>
      </c>
      <c r="I436">
        <v>7</v>
      </c>
      <c r="J436">
        <v>24</v>
      </c>
      <c r="K436">
        <v>0</v>
      </c>
      <c r="L436">
        <v>0</v>
      </c>
      <c r="M436">
        <v>0</v>
      </c>
      <c r="N436">
        <v>0</v>
      </c>
      <c r="O436">
        <f t="shared" si="55"/>
        <v>31</v>
      </c>
      <c r="P436">
        <f t="shared" si="56"/>
        <v>0.22580645161290322</v>
      </c>
      <c r="Q436">
        <f t="shared" si="57"/>
        <v>0.77419354838709675</v>
      </c>
      <c r="R436">
        <f t="shared" si="58"/>
        <v>0</v>
      </c>
      <c r="S436">
        <f t="shared" si="59"/>
        <v>0</v>
      </c>
      <c r="T436">
        <f t="shared" si="60"/>
        <v>0</v>
      </c>
      <c r="U436">
        <f t="shared" si="61"/>
        <v>0</v>
      </c>
      <c r="V436">
        <f t="shared" si="62"/>
        <v>2.774193548387097</v>
      </c>
      <c r="W436" t="str">
        <f t="shared" si="63"/>
        <v>Dukakis</v>
      </c>
    </row>
    <row r="437" spans="1:23" x14ac:dyDescent="0.3">
      <c r="A437" t="s">
        <v>794</v>
      </c>
      <c r="B437" t="s">
        <v>784</v>
      </c>
      <c r="C437">
        <v>24</v>
      </c>
      <c r="D437" t="s">
        <v>44</v>
      </c>
      <c r="E437" t="s">
        <v>1005</v>
      </c>
      <c r="F437">
        <v>42.85</v>
      </c>
      <c r="G437">
        <v>35</v>
      </c>
      <c r="H437">
        <v>15</v>
      </c>
      <c r="I437">
        <v>6</v>
      </c>
      <c r="J437">
        <v>5</v>
      </c>
      <c r="K437">
        <v>1</v>
      </c>
      <c r="L437">
        <v>3</v>
      </c>
      <c r="M437">
        <v>0</v>
      </c>
      <c r="N437">
        <v>0</v>
      </c>
      <c r="O437">
        <f t="shared" si="55"/>
        <v>15</v>
      </c>
      <c r="P437">
        <f t="shared" si="56"/>
        <v>0.4</v>
      </c>
      <c r="Q437">
        <f t="shared" si="57"/>
        <v>0.33333333333333331</v>
      </c>
      <c r="R437">
        <f t="shared" si="58"/>
        <v>6.6666666666666666E-2</v>
      </c>
      <c r="S437">
        <f t="shared" si="59"/>
        <v>0.2</v>
      </c>
      <c r="T437">
        <f t="shared" si="60"/>
        <v>0</v>
      </c>
      <c r="U437">
        <f t="shared" si="61"/>
        <v>0</v>
      </c>
      <c r="V437">
        <f t="shared" si="62"/>
        <v>0.4</v>
      </c>
      <c r="W437" t="str">
        <f t="shared" si="63"/>
        <v>Bush</v>
      </c>
    </row>
    <row r="438" spans="1:23" x14ac:dyDescent="0.3">
      <c r="A438" t="s">
        <v>795</v>
      </c>
      <c r="B438" t="s">
        <v>785</v>
      </c>
      <c r="C438">
        <v>24</v>
      </c>
      <c r="D438" t="s">
        <v>44</v>
      </c>
      <c r="E438" t="s">
        <v>999</v>
      </c>
      <c r="F438">
        <v>34.479999999999997</v>
      </c>
      <c r="G438">
        <v>58</v>
      </c>
      <c r="H438">
        <v>20</v>
      </c>
      <c r="I438">
        <v>14</v>
      </c>
      <c r="J438">
        <v>3</v>
      </c>
      <c r="K438">
        <v>0</v>
      </c>
      <c r="L438">
        <v>2</v>
      </c>
      <c r="M438">
        <v>0</v>
      </c>
      <c r="N438">
        <v>0</v>
      </c>
      <c r="O438">
        <f t="shared" si="55"/>
        <v>19</v>
      </c>
      <c r="P438">
        <f t="shared" si="56"/>
        <v>0.73684210526315785</v>
      </c>
      <c r="Q438">
        <f t="shared" si="57"/>
        <v>0.15789473684210525</v>
      </c>
      <c r="R438">
        <f t="shared" si="58"/>
        <v>0</v>
      </c>
      <c r="S438">
        <f t="shared" si="59"/>
        <v>0.10526315789473684</v>
      </c>
      <c r="T438">
        <f t="shared" si="60"/>
        <v>0</v>
      </c>
      <c r="U438">
        <f t="shared" si="61"/>
        <v>0</v>
      </c>
      <c r="V438">
        <f t="shared" si="62"/>
        <v>0.73684210526315785</v>
      </c>
      <c r="W438" t="str">
        <f t="shared" si="63"/>
        <v>Bush</v>
      </c>
    </row>
    <row r="439" spans="1:23" x14ac:dyDescent="0.3">
      <c r="A439" t="s">
        <v>796</v>
      </c>
      <c r="B439" t="s">
        <v>786</v>
      </c>
      <c r="C439">
        <v>24</v>
      </c>
      <c r="D439" t="s">
        <v>44</v>
      </c>
      <c r="E439" t="s">
        <v>999</v>
      </c>
      <c r="F439">
        <v>56.44</v>
      </c>
      <c r="G439">
        <v>225</v>
      </c>
      <c r="H439">
        <v>127</v>
      </c>
      <c r="I439">
        <v>45</v>
      </c>
      <c r="J439">
        <v>62</v>
      </c>
      <c r="K439">
        <v>1</v>
      </c>
      <c r="L439">
        <v>0</v>
      </c>
      <c r="M439">
        <v>9</v>
      </c>
      <c r="N439">
        <v>0</v>
      </c>
      <c r="O439">
        <f t="shared" si="55"/>
        <v>117</v>
      </c>
      <c r="P439">
        <f t="shared" si="56"/>
        <v>0.38461538461538464</v>
      </c>
      <c r="Q439">
        <f t="shared" si="57"/>
        <v>0.52991452991452992</v>
      </c>
      <c r="R439">
        <f t="shared" si="58"/>
        <v>8.5470085470085479E-3</v>
      </c>
      <c r="S439">
        <f t="shared" si="59"/>
        <v>0</v>
      </c>
      <c r="T439">
        <f t="shared" si="60"/>
        <v>7.6923076923076927E-2</v>
      </c>
      <c r="U439">
        <f t="shared" si="61"/>
        <v>0</v>
      </c>
      <c r="V439">
        <f t="shared" si="62"/>
        <v>2.5299145299145298</v>
      </c>
      <c r="W439" t="str">
        <f t="shared" si="63"/>
        <v>Dukakis</v>
      </c>
    </row>
    <row r="440" spans="1:23" x14ac:dyDescent="0.3">
      <c r="A440" t="s">
        <v>797</v>
      </c>
      <c r="B440" t="s">
        <v>787</v>
      </c>
      <c r="C440">
        <v>24</v>
      </c>
      <c r="D440" t="s">
        <v>44</v>
      </c>
      <c r="E440" t="s">
        <v>1005</v>
      </c>
      <c r="F440">
        <v>63.42</v>
      </c>
      <c r="G440">
        <v>175</v>
      </c>
      <c r="H440">
        <v>111</v>
      </c>
      <c r="I440">
        <v>57</v>
      </c>
      <c r="J440">
        <v>43</v>
      </c>
      <c r="K440">
        <v>2</v>
      </c>
      <c r="L440">
        <v>3</v>
      </c>
      <c r="M440">
        <v>5</v>
      </c>
      <c r="N440">
        <v>0</v>
      </c>
      <c r="O440">
        <f t="shared" si="55"/>
        <v>110</v>
      </c>
      <c r="P440">
        <f t="shared" si="56"/>
        <v>0.51818181818181819</v>
      </c>
      <c r="Q440">
        <f t="shared" si="57"/>
        <v>0.39090909090909093</v>
      </c>
      <c r="R440">
        <f t="shared" si="58"/>
        <v>1.8181818181818181E-2</v>
      </c>
      <c r="S440">
        <f t="shared" si="59"/>
        <v>2.7272727272727271E-2</v>
      </c>
      <c r="T440">
        <f t="shared" si="60"/>
        <v>4.5454545454545456E-2</v>
      </c>
      <c r="U440">
        <f t="shared" si="61"/>
        <v>0</v>
      </c>
      <c r="V440">
        <f t="shared" si="62"/>
        <v>0.51818181818181819</v>
      </c>
      <c r="W440" t="str">
        <f t="shared" si="63"/>
        <v>Bush</v>
      </c>
    </row>
    <row r="441" spans="1:23" x14ac:dyDescent="0.3">
      <c r="A441" t="s">
        <v>798</v>
      </c>
      <c r="B441" t="s">
        <v>788</v>
      </c>
      <c r="C441">
        <v>24</v>
      </c>
      <c r="D441" t="s">
        <v>44</v>
      </c>
      <c r="E441" t="s">
        <v>992</v>
      </c>
      <c r="F441">
        <v>39.840000000000003</v>
      </c>
      <c r="G441">
        <v>128</v>
      </c>
      <c r="H441">
        <v>51</v>
      </c>
      <c r="I441">
        <v>19</v>
      </c>
      <c r="J441">
        <v>28</v>
      </c>
      <c r="K441">
        <v>0</v>
      </c>
      <c r="L441">
        <v>1</v>
      </c>
      <c r="M441">
        <v>0</v>
      </c>
      <c r="N441">
        <v>0</v>
      </c>
      <c r="O441">
        <f t="shared" si="55"/>
        <v>48</v>
      </c>
      <c r="P441">
        <f t="shared" si="56"/>
        <v>0.39583333333333331</v>
      </c>
      <c r="Q441">
        <f t="shared" si="57"/>
        <v>0.58333333333333337</v>
      </c>
      <c r="R441">
        <f t="shared" si="58"/>
        <v>0</v>
      </c>
      <c r="S441">
        <f t="shared" si="59"/>
        <v>2.0833333333333332E-2</v>
      </c>
      <c r="T441">
        <f t="shared" si="60"/>
        <v>0</v>
      </c>
      <c r="U441">
        <f t="shared" si="61"/>
        <v>0</v>
      </c>
      <c r="V441">
        <f t="shared" si="62"/>
        <v>2.5833333333333335</v>
      </c>
      <c r="W441" t="str">
        <f t="shared" si="63"/>
        <v>Dukakis</v>
      </c>
    </row>
    <row r="442" spans="1:23" x14ac:dyDescent="0.3">
      <c r="A442" t="s">
        <v>799</v>
      </c>
      <c r="B442" t="s">
        <v>789</v>
      </c>
      <c r="C442">
        <v>24</v>
      </c>
      <c r="D442" t="s">
        <v>44</v>
      </c>
      <c r="E442" t="s">
        <v>999</v>
      </c>
      <c r="F442">
        <v>69.16</v>
      </c>
      <c r="G442">
        <v>120</v>
      </c>
      <c r="H442">
        <v>83</v>
      </c>
      <c r="I442">
        <v>38</v>
      </c>
      <c r="J442">
        <v>44</v>
      </c>
      <c r="K442">
        <v>0</v>
      </c>
      <c r="L442">
        <v>0</v>
      </c>
      <c r="M442">
        <v>1</v>
      </c>
      <c r="N442">
        <v>0</v>
      </c>
      <c r="O442">
        <f t="shared" si="55"/>
        <v>83</v>
      </c>
      <c r="P442">
        <f t="shared" si="56"/>
        <v>0.45783132530120479</v>
      </c>
      <c r="Q442">
        <f t="shared" si="57"/>
        <v>0.53012048192771088</v>
      </c>
      <c r="R442">
        <f t="shared" si="58"/>
        <v>0</v>
      </c>
      <c r="S442">
        <f t="shared" si="59"/>
        <v>0</v>
      </c>
      <c r="T442">
        <f t="shared" si="60"/>
        <v>1.2048192771084338E-2</v>
      </c>
      <c r="U442">
        <f t="shared" si="61"/>
        <v>0</v>
      </c>
      <c r="V442">
        <f t="shared" si="62"/>
        <v>2.5301204819277108</v>
      </c>
      <c r="W442" t="str">
        <f t="shared" si="63"/>
        <v>Dukakis</v>
      </c>
    </row>
    <row r="443" spans="1:23" x14ac:dyDescent="0.3">
      <c r="A443" t="s">
        <v>792</v>
      </c>
      <c r="B443" t="s">
        <v>55</v>
      </c>
      <c r="C443">
        <v>24</v>
      </c>
      <c r="D443" t="s">
        <v>66</v>
      </c>
      <c r="E443">
        <v>0</v>
      </c>
      <c r="F443">
        <v>0</v>
      </c>
      <c r="G443">
        <v>0</v>
      </c>
      <c r="H443">
        <v>322</v>
      </c>
      <c r="I443">
        <v>189</v>
      </c>
      <c r="J443">
        <v>112</v>
      </c>
      <c r="K443">
        <v>1</v>
      </c>
      <c r="L443">
        <v>1</v>
      </c>
      <c r="M443">
        <v>11</v>
      </c>
      <c r="N443">
        <v>3</v>
      </c>
      <c r="O443">
        <f t="shared" si="55"/>
        <v>317</v>
      </c>
      <c r="P443">
        <f t="shared" si="56"/>
        <v>0.59621451104100942</v>
      </c>
      <c r="Q443">
        <f t="shared" si="57"/>
        <v>0.35331230283911674</v>
      </c>
      <c r="R443">
        <f t="shared" si="58"/>
        <v>3.1545741324921135E-3</v>
      </c>
      <c r="S443">
        <f t="shared" si="59"/>
        <v>3.1545741324921135E-3</v>
      </c>
      <c r="T443">
        <f t="shared" si="60"/>
        <v>3.4700315457413249E-2</v>
      </c>
      <c r="U443">
        <f t="shared" si="61"/>
        <v>9.4637223974763408E-3</v>
      </c>
      <c r="V443">
        <f t="shared" si="62"/>
        <v>0.59621451104100942</v>
      </c>
      <c r="W443" t="str">
        <f t="shared" si="63"/>
        <v>Bush</v>
      </c>
    </row>
    <row r="444" spans="1:23" x14ac:dyDescent="0.3">
      <c r="A444" t="s">
        <v>791</v>
      </c>
      <c r="B444" t="s">
        <v>56</v>
      </c>
      <c r="C444">
        <v>24</v>
      </c>
      <c r="D444" t="s">
        <v>67</v>
      </c>
      <c r="E444">
        <v>0</v>
      </c>
      <c r="F444">
        <v>0</v>
      </c>
      <c r="G444">
        <v>0</v>
      </c>
      <c r="H444">
        <v>180</v>
      </c>
      <c r="I444">
        <v>84</v>
      </c>
      <c r="J444">
        <v>81</v>
      </c>
      <c r="K444">
        <v>2</v>
      </c>
      <c r="L444">
        <v>0</v>
      </c>
      <c r="M444">
        <v>2</v>
      </c>
      <c r="N444">
        <v>2</v>
      </c>
      <c r="O444">
        <f t="shared" si="55"/>
        <v>171</v>
      </c>
      <c r="P444">
        <f t="shared" si="56"/>
        <v>0.49122807017543857</v>
      </c>
      <c r="Q444">
        <f t="shared" si="57"/>
        <v>0.47368421052631576</v>
      </c>
      <c r="R444">
        <f t="shared" si="58"/>
        <v>1.1695906432748537E-2</v>
      </c>
      <c r="S444">
        <f t="shared" si="59"/>
        <v>0</v>
      </c>
      <c r="T444">
        <f t="shared" si="60"/>
        <v>1.1695906432748537E-2</v>
      </c>
      <c r="U444">
        <f t="shared" si="61"/>
        <v>1.1695906432748537E-2</v>
      </c>
      <c r="V444">
        <f t="shared" si="62"/>
        <v>0.49122807017543857</v>
      </c>
      <c r="W444" t="str">
        <f t="shared" si="63"/>
        <v>Bush</v>
      </c>
    </row>
    <row r="445" spans="1:23" x14ac:dyDescent="0.3">
      <c r="A445" t="s">
        <v>790</v>
      </c>
      <c r="B445" t="s">
        <v>57</v>
      </c>
      <c r="C445">
        <v>24</v>
      </c>
      <c r="D445" t="s">
        <v>68</v>
      </c>
      <c r="E445">
        <v>0</v>
      </c>
      <c r="F445">
        <v>64.55</v>
      </c>
      <c r="G445">
        <v>5457</v>
      </c>
      <c r="H445">
        <v>3523</v>
      </c>
      <c r="I445">
        <v>1818</v>
      </c>
      <c r="J445">
        <v>1381</v>
      </c>
      <c r="K445">
        <v>33</v>
      </c>
      <c r="L445">
        <v>42</v>
      </c>
      <c r="M445">
        <v>77</v>
      </c>
      <c r="N445">
        <v>12</v>
      </c>
      <c r="O445">
        <f t="shared" si="55"/>
        <v>3363</v>
      </c>
      <c r="P445">
        <f t="shared" si="56"/>
        <v>0.54058876003568246</v>
      </c>
      <c r="Q445">
        <f t="shared" si="57"/>
        <v>0.41064525721082368</v>
      </c>
      <c r="R445">
        <f t="shared" si="58"/>
        <v>9.8126672613737739E-3</v>
      </c>
      <c r="S445">
        <f t="shared" si="59"/>
        <v>1.2488849241748439E-2</v>
      </c>
      <c r="T445">
        <f t="shared" si="60"/>
        <v>2.2896223609872139E-2</v>
      </c>
      <c r="U445">
        <f t="shared" si="61"/>
        <v>3.5682426404995541E-3</v>
      </c>
      <c r="V445">
        <f t="shared" si="62"/>
        <v>0.54058876003568246</v>
      </c>
      <c r="W445" t="str">
        <f t="shared" si="63"/>
        <v>Bush</v>
      </c>
    </row>
    <row r="446" spans="1:23" x14ac:dyDescent="0.3">
      <c r="A446" t="s">
        <v>868</v>
      </c>
      <c r="B446" t="s">
        <v>834</v>
      </c>
      <c r="C446">
        <v>25</v>
      </c>
      <c r="D446" t="s">
        <v>44</v>
      </c>
      <c r="E446" t="s">
        <v>1005</v>
      </c>
      <c r="F446">
        <v>69.739999999999995</v>
      </c>
      <c r="G446">
        <v>195</v>
      </c>
      <c r="H446">
        <v>136</v>
      </c>
      <c r="I446">
        <v>58</v>
      </c>
      <c r="J446">
        <v>69</v>
      </c>
      <c r="K446">
        <v>1</v>
      </c>
      <c r="L446">
        <v>3</v>
      </c>
      <c r="M446">
        <v>5</v>
      </c>
      <c r="N446">
        <v>0</v>
      </c>
      <c r="O446">
        <f t="shared" si="55"/>
        <v>136</v>
      </c>
      <c r="P446">
        <f t="shared" si="56"/>
        <v>0.4264705882352941</v>
      </c>
      <c r="Q446">
        <f t="shared" si="57"/>
        <v>0.50735294117647056</v>
      </c>
      <c r="R446">
        <f t="shared" si="58"/>
        <v>7.3529411764705881E-3</v>
      </c>
      <c r="S446">
        <f t="shared" si="59"/>
        <v>2.2058823529411766E-2</v>
      </c>
      <c r="T446">
        <f t="shared" si="60"/>
        <v>3.6764705882352942E-2</v>
      </c>
      <c r="U446">
        <f t="shared" si="61"/>
        <v>0</v>
      </c>
      <c r="V446">
        <f t="shared" si="62"/>
        <v>2.5073529411764706</v>
      </c>
      <c r="W446" t="str">
        <f t="shared" si="63"/>
        <v>Dukakis</v>
      </c>
    </row>
    <row r="447" spans="1:23" x14ac:dyDescent="0.3">
      <c r="A447" t="s">
        <v>869</v>
      </c>
      <c r="B447" t="s">
        <v>835</v>
      </c>
      <c r="C447">
        <v>25</v>
      </c>
      <c r="D447" t="s">
        <v>44</v>
      </c>
      <c r="E447" t="s">
        <v>1005</v>
      </c>
      <c r="F447">
        <v>55.55</v>
      </c>
      <c r="G447">
        <v>108</v>
      </c>
      <c r="H447">
        <v>60</v>
      </c>
      <c r="I447">
        <v>26</v>
      </c>
      <c r="J447">
        <v>21</v>
      </c>
      <c r="K447">
        <v>1</v>
      </c>
      <c r="L447">
        <v>1</v>
      </c>
      <c r="M447">
        <v>3</v>
      </c>
      <c r="N447">
        <v>0</v>
      </c>
      <c r="O447">
        <f t="shared" si="55"/>
        <v>52</v>
      </c>
      <c r="P447">
        <f t="shared" si="56"/>
        <v>0.5</v>
      </c>
      <c r="Q447">
        <f t="shared" si="57"/>
        <v>0.40384615384615385</v>
      </c>
      <c r="R447">
        <f t="shared" si="58"/>
        <v>1.9230769230769232E-2</v>
      </c>
      <c r="S447">
        <f t="shared" si="59"/>
        <v>1.9230769230769232E-2</v>
      </c>
      <c r="T447">
        <f t="shared" si="60"/>
        <v>5.7692307692307696E-2</v>
      </c>
      <c r="U447">
        <f t="shared" si="61"/>
        <v>0</v>
      </c>
      <c r="V447">
        <f t="shared" si="62"/>
        <v>0.5</v>
      </c>
      <c r="W447" t="str">
        <f t="shared" si="63"/>
        <v>Bush</v>
      </c>
    </row>
    <row r="448" spans="1:23" x14ac:dyDescent="0.3">
      <c r="A448" t="s">
        <v>870</v>
      </c>
      <c r="B448" t="s">
        <v>836</v>
      </c>
      <c r="C448">
        <v>25</v>
      </c>
      <c r="D448" t="s">
        <v>44</v>
      </c>
      <c r="E448" t="s">
        <v>1005</v>
      </c>
      <c r="F448">
        <v>53.38</v>
      </c>
      <c r="G448">
        <v>133</v>
      </c>
      <c r="H448">
        <v>71</v>
      </c>
      <c r="I448">
        <v>37</v>
      </c>
      <c r="J448">
        <v>29</v>
      </c>
      <c r="K448">
        <v>2</v>
      </c>
      <c r="L448">
        <v>1</v>
      </c>
      <c r="M448">
        <v>0</v>
      </c>
      <c r="N448">
        <v>0</v>
      </c>
      <c r="O448">
        <f t="shared" si="55"/>
        <v>69</v>
      </c>
      <c r="P448">
        <f t="shared" si="56"/>
        <v>0.53623188405797106</v>
      </c>
      <c r="Q448">
        <f t="shared" si="57"/>
        <v>0.42028985507246375</v>
      </c>
      <c r="R448">
        <f t="shared" si="58"/>
        <v>2.8985507246376812E-2</v>
      </c>
      <c r="S448">
        <f t="shared" si="59"/>
        <v>1.4492753623188406E-2</v>
      </c>
      <c r="T448">
        <f t="shared" si="60"/>
        <v>0</v>
      </c>
      <c r="U448">
        <f t="shared" si="61"/>
        <v>0</v>
      </c>
      <c r="V448">
        <f t="shared" si="62"/>
        <v>0.53623188405797106</v>
      </c>
      <c r="W448" t="str">
        <f t="shared" si="63"/>
        <v>Bush</v>
      </c>
    </row>
    <row r="449" spans="1:23" x14ac:dyDescent="0.3">
      <c r="A449" t="s">
        <v>871</v>
      </c>
      <c r="B449" t="s">
        <v>837</v>
      </c>
      <c r="C449">
        <v>25</v>
      </c>
      <c r="D449" t="s">
        <v>44</v>
      </c>
      <c r="E449" t="s">
        <v>1005</v>
      </c>
      <c r="F449">
        <v>54.58</v>
      </c>
      <c r="G449">
        <v>458</v>
      </c>
      <c r="H449">
        <v>250</v>
      </c>
      <c r="I449">
        <v>118</v>
      </c>
      <c r="J449">
        <v>124</v>
      </c>
      <c r="K449">
        <v>0</v>
      </c>
      <c r="L449">
        <v>0</v>
      </c>
      <c r="M449">
        <v>0</v>
      </c>
      <c r="N449">
        <v>2</v>
      </c>
      <c r="O449">
        <f t="shared" si="55"/>
        <v>244</v>
      </c>
      <c r="P449">
        <f t="shared" si="56"/>
        <v>0.48360655737704916</v>
      </c>
      <c r="Q449">
        <f t="shared" si="57"/>
        <v>0.50819672131147542</v>
      </c>
      <c r="R449">
        <f t="shared" si="58"/>
        <v>0</v>
      </c>
      <c r="S449">
        <f t="shared" si="59"/>
        <v>0</v>
      </c>
      <c r="T449">
        <f t="shared" si="60"/>
        <v>0</v>
      </c>
      <c r="U449">
        <f t="shared" si="61"/>
        <v>8.1967213114754103E-3</v>
      </c>
      <c r="V449">
        <f t="shared" si="62"/>
        <v>2.5081967213114753</v>
      </c>
      <c r="W449" t="str">
        <f t="shared" si="63"/>
        <v>Dukakis</v>
      </c>
    </row>
    <row r="450" spans="1:23" x14ac:dyDescent="0.3">
      <c r="A450" t="s">
        <v>872</v>
      </c>
      <c r="B450" t="s">
        <v>838</v>
      </c>
      <c r="C450">
        <v>25</v>
      </c>
      <c r="D450" t="s">
        <v>44</v>
      </c>
      <c r="E450" t="s">
        <v>1005</v>
      </c>
      <c r="F450">
        <v>56.33</v>
      </c>
      <c r="G450">
        <v>868</v>
      </c>
      <c r="H450">
        <v>489</v>
      </c>
      <c r="I450">
        <v>213</v>
      </c>
      <c r="J450">
        <v>254</v>
      </c>
      <c r="K450">
        <v>2</v>
      </c>
      <c r="L450">
        <v>1</v>
      </c>
      <c r="M450">
        <v>5</v>
      </c>
      <c r="N450">
        <v>2</v>
      </c>
      <c r="O450">
        <f t="shared" si="55"/>
        <v>477</v>
      </c>
      <c r="P450">
        <f t="shared" si="56"/>
        <v>0.44654088050314467</v>
      </c>
      <c r="Q450">
        <f t="shared" si="57"/>
        <v>0.53249475890985321</v>
      </c>
      <c r="R450">
        <f t="shared" si="58"/>
        <v>4.1928721174004195E-3</v>
      </c>
      <c r="S450">
        <f t="shared" si="59"/>
        <v>2.0964360587002098E-3</v>
      </c>
      <c r="T450">
        <f t="shared" si="60"/>
        <v>1.0482180293501049E-2</v>
      </c>
      <c r="U450">
        <f t="shared" si="61"/>
        <v>4.1928721174004195E-3</v>
      </c>
      <c r="V450">
        <f t="shared" si="62"/>
        <v>2.532494758909853</v>
      </c>
      <c r="W450" t="str">
        <f t="shared" si="63"/>
        <v>Dukakis</v>
      </c>
    </row>
    <row r="451" spans="1:23" x14ac:dyDescent="0.3">
      <c r="A451" t="s">
        <v>873</v>
      </c>
      <c r="B451" t="s">
        <v>839</v>
      </c>
      <c r="C451">
        <v>25</v>
      </c>
      <c r="D451" t="s">
        <v>44</v>
      </c>
      <c r="E451" t="s">
        <v>1005</v>
      </c>
      <c r="F451">
        <v>53.51</v>
      </c>
      <c r="G451">
        <v>512</v>
      </c>
      <c r="H451">
        <v>274</v>
      </c>
      <c r="I451">
        <v>137</v>
      </c>
      <c r="J451">
        <v>117</v>
      </c>
      <c r="K451">
        <v>3</v>
      </c>
      <c r="L451">
        <v>1</v>
      </c>
      <c r="M451">
        <v>6</v>
      </c>
      <c r="N451">
        <v>0</v>
      </c>
      <c r="O451">
        <f t="shared" ref="O451:O514" si="64">SUM(I451:N451)</f>
        <v>264</v>
      </c>
      <c r="P451">
        <f t="shared" ref="P451:P514" si="65">I451/$O451</f>
        <v>0.51893939393939392</v>
      </c>
      <c r="Q451">
        <f t="shared" ref="Q451:Q514" si="66">J451/$O451</f>
        <v>0.44318181818181818</v>
      </c>
      <c r="R451">
        <f t="shared" ref="R451:R514" si="67">K451/$O451</f>
        <v>1.1363636363636364E-2</v>
      </c>
      <c r="S451">
        <f t="shared" ref="S451:S514" si="68">L451/$O451</f>
        <v>3.787878787878788E-3</v>
      </c>
      <c r="T451">
        <f t="shared" ref="T451:T514" si="69">M451/$O451</f>
        <v>2.2727272727272728E-2</v>
      </c>
      <c r="U451">
        <f t="shared" ref="U451:U514" si="70">N451/$O451</f>
        <v>0</v>
      </c>
      <c r="V451">
        <f t="shared" ref="V451:V514" si="71">IF(O451=0,10,IF(MAX(I451:N451)=LARGE(I451:N451,2),9,IF(I451=MAX(I451:N451),P451,IF(K451=MAX(I451:N451),R451+1,IF(J451=MAX(I451:N451),Q451+2,IF(M451=MAX(I451:N451),T451+3,IF(L451=MAX(I451:N451),S451+4,-1)))))))</f>
        <v>0.51893939393939392</v>
      </c>
      <c r="W451" t="str">
        <f t="shared" ref="W451:W514" si="72">IF(O451=0,"No Votes",IF(MAX(I451:N451)=LARGE(I451:N451,2),"Tie",IF(I451=MAX(I451:N451),"Bush",IF(K451=MAX(I451:N451),"Fulani",IF(J451=MAX(I451:N451),"Dukakis",IF(M451=MAX(I451:N451),"Paul",IF(L451=MAX(I451:N451),"LaRouche",-1)))))))</f>
        <v>Bush</v>
      </c>
    </row>
    <row r="452" spans="1:23" x14ac:dyDescent="0.3">
      <c r="A452" t="s">
        <v>874</v>
      </c>
      <c r="B452" t="s">
        <v>840</v>
      </c>
      <c r="C452">
        <v>25</v>
      </c>
      <c r="D452" t="s">
        <v>44</v>
      </c>
      <c r="E452" t="s">
        <v>1005</v>
      </c>
      <c r="F452">
        <v>67.510000000000005</v>
      </c>
      <c r="G452">
        <v>157</v>
      </c>
      <c r="H452">
        <v>106</v>
      </c>
      <c r="I452">
        <v>78</v>
      </c>
      <c r="J452">
        <v>24</v>
      </c>
      <c r="K452">
        <v>1</v>
      </c>
      <c r="L452">
        <v>0</v>
      </c>
      <c r="M452">
        <v>0</v>
      </c>
      <c r="N452">
        <v>0</v>
      </c>
      <c r="O452">
        <f t="shared" si="64"/>
        <v>103</v>
      </c>
      <c r="P452">
        <f t="shared" si="65"/>
        <v>0.75728155339805825</v>
      </c>
      <c r="Q452">
        <f t="shared" si="66"/>
        <v>0.23300970873786409</v>
      </c>
      <c r="R452">
        <f t="shared" si="67"/>
        <v>9.7087378640776691E-3</v>
      </c>
      <c r="S452">
        <f t="shared" si="68"/>
        <v>0</v>
      </c>
      <c r="T452">
        <f t="shared" si="69"/>
        <v>0</v>
      </c>
      <c r="U452">
        <f t="shared" si="70"/>
        <v>0</v>
      </c>
      <c r="V452">
        <f t="shared" si="71"/>
        <v>0.75728155339805825</v>
      </c>
      <c r="W452" t="str">
        <f t="shared" si="72"/>
        <v>Bush</v>
      </c>
    </row>
    <row r="453" spans="1:23" x14ac:dyDescent="0.3">
      <c r="A453" t="s">
        <v>875</v>
      </c>
      <c r="B453" t="s">
        <v>841</v>
      </c>
      <c r="C453">
        <v>25</v>
      </c>
      <c r="D453" t="s">
        <v>44</v>
      </c>
      <c r="E453" t="s">
        <v>1005</v>
      </c>
      <c r="F453">
        <v>58.39</v>
      </c>
      <c r="G453">
        <v>137</v>
      </c>
      <c r="H453">
        <v>80</v>
      </c>
      <c r="I453">
        <v>55</v>
      </c>
      <c r="J453">
        <v>20</v>
      </c>
      <c r="K453">
        <v>1</v>
      </c>
      <c r="L453">
        <v>1</v>
      </c>
      <c r="M453">
        <v>0</v>
      </c>
      <c r="N453">
        <v>0</v>
      </c>
      <c r="O453">
        <f t="shared" si="64"/>
        <v>77</v>
      </c>
      <c r="P453">
        <f t="shared" si="65"/>
        <v>0.7142857142857143</v>
      </c>
      <c r="Q453">
        <f t="shared" si="66"/>
        <v>0.25974025974025972</v>
      </c>
      <c r="R453">
        <f t="shared" si="67"/>
        <v>1.2987012987012988E-2</v>
      </c>
      <c r="S453">
        <f t="shared" si="68"/>
        <v>1.2987012987012988E-2</v>
      </c>
      <c r="T453">
        <f t="shared" si="69"/>
        <v>0</v>
      </c>
      <c r="U453">
        <f t="shared" si="70"/>
        <v>0</v>
      </c>
      <c r="V453">
        <f t="shared" si="71"/>
        <v>0.7142857142857143</v>
      </c>
      <c r="W453" t="str">
        <f t="shared" si="72"/>
        <v>Bush</v>
      </c>
    </row>
    <row r="454" spans="1:23" x14ac:dyDescent="0.3">
      <c r="A454" t="s">
        <v>876</v>
      </c>
      <c r="B454" t="s">
        <v>842</v>
      </c>
      <c r="C454">
        <v>25</v>
      </c>
      <c r="D454" t="s">
        <v>44</v>
      </c>
      <c r="E454" t="s">
        <v>1005</v>
      </c>
      <c r="F454">
        <v>48.12</v>
      </c>
      <c r="G454">
        <v>160</v>
      </c>
      <c r="H454">
        <v>77</v>
      </c>
      <c r="I454">
        <v>38</v>
      </c>
      <c r="J454">
        <v>10</v>
      </c>
      <c r="K454">
        <v>1</v>
      </c>
      <c r="L454">
        <v>1</v>
      </c>
      <c r="M454">
        <v>0</v>
      </c>
      <c r="N454">
        <v>0</v>
      </c>
      <c r="O454">
        <f t="shared" si="64"/>
        <v>50</v>
      </c>
      <c r="P454">
        <f t="shared" si="65"/>
        <v>0.76</v>
      </c>
      <c r="Q454">
        <f t="shared" si="66"/>
        <v>0.2</v>
      </c>
      <c r="R454">
        <f t="shared" si="67"/>
        <v>0.02</v>
      </c>
      <c r="S454">
        <f t="shared" si="68"/>
        <v>0.02</v>
      </c>
      <c r="T454">
        <f t="shared" si="69"/>
        <v>0</v>
      </c>
      <c r="U454">
        <f t="shared" si="70"/>
        <v>0</v>
      </c>
      <c r="V454">
        <f t="shared" si="71"/>
        <v>0.76</v>
      </c>
      <c r="W454" t="str">
        <f t="shared" si="72"/>
        <v>Bush</v>
      </c>
    </row>
    <row r="455" spans="1:23" x14ac:dyDescent="0.3">
      <c r="A455" t="s">
        <v>877</v>
      </c>
      <c r="B455" t="s">
        <v>843</v>
      </c>
      <c r="C455">
        <v>25</v>
      </c>
      <c r="D455" t="s">
        <v>44</v>
      </c>
      <c r="E455" t="s">
        <v>1005</v>
      </c>
      <c r="F455">
        <v>51.13</v>
      </c>
      <c r="G455">
        <v>176</v>
      </c>
      <c r="H455">
        <v>90</v>
      </c>
      <c r="I455">
        <v>48</v>
      </c>
      <c r="J455">
        <v>38</v>
      </c>
      <c r="K455">
        <v>2</v>
      </c>
      <c r="L455">
        <v>1</v>
      </c>
      <c r="M455">
        <v>0</v>
      </c>
      <c r="N455">
        <v>0</v>
      </c>
      <c r="O455">
        <f t="shared" si="64"/>
        <v>89</v>
      </c>
      <c r="P455">
        <f t="shared" si="65"/>
        <v>0.5393258426966292</v>
      </c>
      <c r="Q455">
        <f t="shared" si="66"/>
        <v>0.42696629213483145</v>
      </c>
      <c r="R455">
        <f t="shared" si="67"/>
        <v>2.247191011235955E-2</v>
      </c>
      <c r="S455">
        <f t="shared" si="68"/>
        <v>1.1235955056179775E-2</v>
      </c>
      <c r="T455">
        <f t="shared" si="69"/>
        <v>0</v>
      </c>
      <c r="U455">
        <f t="shared" si="70"/>
        <v>0</v>
      </c>
      <c r="V455">
        <f t="shared" si="71"/>
        <v>0.5393258426966292</v>
      </c>
      <c r="W455" t="str">
        <f t="shared" si="72"/>
        <v>Bush</v>
      </c>
    </row>
    <row r="456" spans="1:23" x14ac:dyDescent="0.3">
      <c r="A456" t="s">
        <v>878</v>
      </c>
      <c r="B456" t="s">
        <v>844</v>
      </c>
      <c r="C456">
        <v>25</v>
      </c>
      <c r="D456" t="s">
        <v>44</v>
      </c>
      <c r="E456" t="s">
        <v>1005</v>
      </c>
      <c r="F456">
        <v>53.4</v>
      </c>
      <c r="G456">
        <v>191</v>
      </c>
      <c r="H456">
        <v>102</v>
      </c>
      <c r="I456">
        <v>50</v>
      </c>
      <c r="J456">
        <v>48</v>
      </c>
      <c r="K456">
        <v>1</v>
      </c>
      <c r="L456">
        <v>2</v>
      </c>
      <c r="M456">
        <v>1</v>
      </c>
      <c r="N456">
        <v>0</v>
      </c>
      <c r="O456">
        <f t="shared" si="64"/>
        <v>102</v>
      </c>
      <c r="P456">
        <f t="shared" si="65"/>
        <v>0.49019607843137253</v>
      </c>
      <c r="Q456">
        <f t="shared" si="66"/>
        <v>0.47058823529411764</v>
      </c>
      <c r="R456">
        <f t="shared" si="67"/>
        <v>9.8039215686274508E-3</v>
      </c>
      <c r="S456">
        <f t="shared" si="68"/>
        <v>1.9607843137254902E-2</v>
      </c>
      <c r="T456">
        <f t="shared" si="69"/>
        <v>9.8039215686274508E-3</v>
      </c>
      <c r="U456">
        <f t="shared" si="70"/>
        <v>0</v>
      </c>
      <c r="V456">
        <f t="shared" si="71"/>
        <v>0.49019607843137253</v>
      </c>
      <c r="W456" t="str">
        <f t="shared" si="72"/>
        <v>Bush</v>
      </c>
    </row>
    <row r="457" spans="1:23" x14ac:dyDescent="0.3">
      <c r="A457" t="s">
        <v>879</v>
      </c>
      <c r="B457" t="s">
        <v>845</v>
      </c>
      <c r="C457">
        <v>25</v>
      </c>
      <c r="D457" t="s">
        <v>44</v>
      </c>
      <c r="E457" t="s">
        <v>1005</v>
      </c>
      <c r="F457">
        <v>57.14</v>
      </c>
      <c r="G457">
        <v>140</v>
      </c>
      <c r="H457">
        <v>80</v>
      </c>
      <c r="I457">
        <v>31</v>
      </c>
      <c r="J457">
        <v>47</v>
      </c>
      <c r="K457">
        <v>0</v>
      </c>
      <c r="L457">
        <v>2</v>
      </c>
      <c r="M457">
        <v>0</v>
      </c>
      <c r="N457">
        <v>0</v>
      </c>
      <c r="O457">
        <f t="shared" si="64"/>
        <v>80</v>
      </c>
      <c r="P457">
        <f t="shared" si="65"/>
        <v>0.38750000000000001</v>
      </c>
      <c r="Q457">
        <f t="shared" si="66"/>
        <v>0.58750000000000002</v>
      </c>
      <c r="R457">
        <f t="shared" si="67"/>
        <v>0</v>
      </c>
      <c r="S457">
        <f t="shared" si="68"/>
        <v>2.5000000000000001E-2</v>
      </c>
      <c r="T457">
        <f t="shared" si="69"/>
        <v>0</v>
      </c>
      <c r="U457">
        <f t="shared" si="70"/>
        <v>0</v>
      </c>
      <c r="V457">
        <f t="shared" si="71"/>
        <v>2.5874999999999999</v>
      </c>
      <c r="W457" t="str">
        <f t="shared" si="72"/>
        <v>Dukakis</v>
      </c>
    </row>
    <row r="458" spans="1:23" x14ac:dyDescent="0.3">
      <c r="A458" t="s">
        <v>880</v>
      </c>
      <c r="B458" t="s">
        <v>846</v>
      </c>
      <c r="C458">
        <v>25</v>
      </c>
      <c r="D458" t="s">
        <v>44</v>
      </c>
      <c r="E458" t="s">
        <v>1005</v>
      </c>
      <c r="F458">
        <v>54.22</v>
      </c>
      <c r="G458">
        <v>225</v>
      </c>
      <c r="H458">
        <v>122</v>
      </c>
      <c r="I458">
        <v>52</v>
      </c>
      <c r="J458">
        <v>64</v>
      </c>
      <c r="K458">
        <v>1</v>
      </c>
      <c r="L458">
        <v>3</v>
      </c>
      <c r="M458">
        <v>2</v>
      </c>
      <c r="N458">
        <v>0</v>
      </c>
      <c r="O458">
        <f t="shared" si="64"/>
        <v>122</v>
      </c>
      <c r="P458">
        <f t="shared" si="65"/>
        <v>0.42622950819672129</v>
      </c>
      <c r="Q458">
        <f t="shared" si="66"/>
        <v>0.52459016393442626</v>
      </c>
      <c r="R458">
        <f t="shared" si="67"/>
        <v>8.1967213114754103E-3</v>
      </c>
      <c r="S458">
        <f t="shared" si="68"/>
        <v>2.4590163934426229E-2</v>
      </c>
      <c r="T458">
        <f t="shared" si="69"/>
        <v>1.6393442622950821E-2</v>
      </c>
      <c r="U458">
        <f t="shared" si="70"/>
        <v>0</v>
      </c>
      <c r="V458">
        <f t="shared" si="71"/>
        <v>2.5245901639344264</v>
      </c>
      <c r="W458" t="str">
        <f t="shared" si="72"/>
        <v>Dukakis</v>
      </c>
    </row>
    <row r="459" spans="1:23" x14ac:dyDescent="0.3">
      <c r="A459" t="s">
        <v>881</v>
      </c>
      <c r="B459" t="s">
        <v>847</v>
      </c>
      <c r="C459">
        <v>25</v>
      </c>
      <c r="D459" t="s">
        <v>44</v>
      </c>
      <c r="E459" t="s">
        <v>1005</v>
      </c>
      <c r="F459">
        <v>56.29</v>
      </c>
      <c r="G459">
        <v>151</v>
      </c>
      <c r="H459">
        <v>85</v>
      </c>
      <c r="I459">
        <v>41</v>
      </c>
      <c r="J459">
        <v>41</v>
      </c>
      <c r="K459">
        <v>0</v>
      </c>
      <c r="L459">
        <v>0</v>
      </c>
      <c r="M459">
        <v>0</v>
      </c>
      <c r="N459">
        <v>0</v>
      </c>
      <c r="O459">
        <f t="shared" si="64"/>
        <v>82</v>
      </c>
      <c r="P459">
        <f t="shared" si="65"/>
        <v>0.5</v>
      </c>
      <c r="Q459">
        <f t="shared" si="66"/>
        <v>0.5</v>
      </c>
      <c r="R459">
        <f t="shared" si="67"/>
        <v>0</v>
      </c>
      <c r="S459">
        <f t="shared" si="68"/>
        <v>0</v>
      </c>
      <c r="T459">
        <f t="shared" si="69"/>
        <v>0</v>
      </c>
      <c r="U459">
        <f t="shared" si="70"/>
        <v>0</v>
      </c>
      <c r="V459">
        <f t="shared" si="71"/>
        <v>9</v>
      </c>
      <c r="W459" t="str">
        <f t="shared" si="72"/>
        <v>Tie</v>
      </c>
    </row>
    <row r="460" spans="1:23" x14ac:dyDescent="0.3">
      <c r="A460" t="s">
        <v>882</v>
      </c>
      <c r="B460" t="s">
        <v>848</v>
      </c>
      <c r="C460">
        <v>25</v>
      </c>
      <c r="D460" t="s">
        <v>44</v>
      </c>
      <c r="E460" t="s">
        <v>1005</v>
      </c>
      <c r="F460">
        <v>55.2</v>
      </c>
      <c r="G460">
        <v>125</v>
      </c>
      <c r="H460">
        <v>69</v>
      </c>
      <c r="I460">
        <v>53</v>
      </c>
      <c r="J460">
        <v>12</v>
      </c>
      <c r="K460">
        <v>0</v>
      </c>
      <c r="L460">
        <v>1</v>
      </c>
      <c r="M460">
        <v>0</v>
      </c>
      <c r="N460">
        <v>0</v>
      </c>
      <c r="O460">
        <f t="shared" si="64"/>
        <v>66</v>
      </c>
      <c r="P460">
        <f t="shared" si="65"/>
        <v>0.80303030303030298</v>
      </c>
      <c r="Q460">
        <f t="shared" si="66"/>
        <v>0.18181818181818182</v>
      </c>
      <c r="R460">
        <f t="shared" si="67"/>
        <v>0</v>
      </c>
      <c r="S460">
        <f t="shared" si="68"/>
        <v>1.5151515151515152E-2</v>
      </c>
      <c r="T460">
        <f t="shared" si="69"/>
        <v>0</v>
      </c>
      <c r="U460">
        <f t="shared" si="70"/>
        <v>0</v>
      </c>
      <c r="V460">
        <f t="shared" si="71"/>
        <v>0.80303030303030298</v>
      </c>
      <c r="W460" t="str">
        <f t="shared" si="72"/>
        <v>Bush</v>
      </c>
    </row>
    <row r="461" spans="1:23" x14ac:dyDescent="0.3">
      <c r="A461" t="s">
        <v>883</v>
      </c>
      <c r="B461" t="s">
        <v>849</v>
      </c>
      <c r="C461">
        <v>25</v>
      </c>
      <c r="D461" t="s">
        <v>44</v>
      </c>
      <c r="E461" t="s">
        <v>1005</v>
      </c>
      <c r="F461">
        <v>55.62</v>
      </c>
      <c r="G461">
        <v>151</v>
      </c>
      <c r="H461">
        <v>84</v>
      </c>
      <c r="I461">
        <v>34</v>
      </c>
      <c r="J461">
        <v>38</v>
      </c>
      <c r="K461">
        <v>1</v>
      </c>
      <c r="L461">
        <v>1</v>
      </c>
      <c r="M461">
        <v>3</v>
      </c>
      <c r="N461">
        <v>0</v>
      </c>
      <c r="O461">
        <f t="shared" si="64"/>
        <v>77</v>
      </c>
      <c r="P461">
        <f t="shared" si="65"/>
        <v>0.44155844155844154</v>
      </c>
      <c r="Q461">
        <f t="shared" si="66"/>
        <v>0.4935064935064935</v>
      </c>
      <c r="R461">
        <f t="shared" si="67"/>
        <v>1.2987012987012988E-2</v>
      </c>
      <c r="S461">
        <f t="shared" si="68"/>
        <v>1.2987012987012988E-2</v>
      </c>
      <c r="T461">
        <f t="shared" si="69"/>
        <v>3.896103896103896E-2</v>
      </c>
      <c r="U461">
        <f t="shared" si="70"/>
        <v>0</v>
      </c>
      <c r="V461">
        <f t="shared" si="71"/>
        <v>2.4935064935064934</v>
      </c>
      <c r="W461" t="str">
        <f t="shared" si="72"/>
        <v>Dukakis</v>
      </c>
    </row>
    <row r="462" spans="1:23" x14ac:dyDescent="0.3">
      <c r="A462" t="s">
        <v>884</v>
      </c>
      <c r="B462" t="s">
        <v>850</v>
      </c>
      <c r="C462">
        <v>25</v>
      </c>
      <c r="D462" t="s">
        <v>44</v>
      </c>
      <c r="E462" t="s">
        <v>1005</v>
      </c>
      <c r="F462">
        <v>62.6</v>
      </c>
      <c r="G462">
        <v>123</v>
      </c>
      <c r="H462">
        <v>77</v>
      </c>
      <c r="I462">
        <v>37</v>
      </c>
      <c r="J462">
        <v>37</v>
      </c>
      <c r="K462">
        <v>0</v>
      </c>
      <c r="L462">
        <v>2</v>
      </c>
      <c r="M462">
        <v>1</v>
      </c>
      <c r="N462">
        <v>0</v>
      </c>
      <c r="O462">
        <f t="shared" si="64"/>
        <v>77</v>
      </c>
      <c r="P462">
        <f t="shared" si="65"/>
        <v>0.48051948051948051</v>
      </c>
      <c r="Q462">
        <f t="shared" si="66"/>
        <v>0.48051948051948051</v>
      </c>
      <c r="R462">
        <f t="shared" si="67"/>
        <v>0</v>
      </c>
      <c r="S462">
        <f t="shared" si="68"/>
        <v>2.5974025974025976E-2</v>
      </c>
      <c r="T462">
        <f t="shared" si="69"/>
        <v>1.2987012987012988E-2</v>
      </c>
      <c r="U462">
        <f t="shared" si="70"/>
        <v>0</v>
      </c>
      <c r="V462">
        <f t="shared" si="71"/>
        <v>9</v>
      </c>
      <c r="W462" t="str">
        <f t="shared" si="72"/>
        <v>Tie</v>
      </c>
    </row>
    <row r="463" spans="1:23" x14ac:dyDescent="0.3">
      <c r="A463" t="s">
        <v>861</v>
      </c>
      <c r="B463" t="s">
        <v>851</v>
      </c>
      <c r="C463">
        <v>25</v>
      </c>
      <c r="D463" t="s">
        <v>44</v>
      </c>
      <c r="E463" t="s">
        <v>1005</v>
      </c>
      <c r="F463">
        <v>58.55</v>
      </c>
      <c r="G463">
        <v>111</v>
      </c>
      <c r="H463">
        <v>65</v>
      </c>
      <c r="I463">
        <v>34</v>
      </c>
      <c r="J463">
        <v>28</v>
      </c>
      <c r="K463">
        <v>2</v>
      </c>
      <c r="L463">
        <v>0</v>
      </c>
      <c r="M463">
        <v>1</v>
      </c>
      <c r="N463">
        <v>0</v>
      </c>
      <c r="O463">
        <f t="shared" si="64"/>
        <v>65</v>
      </c>
      <c r="P463">
        <f t="shared" si="65"/>
        <v>0.52307692307692311</v>
      </c>
      <c r="Q463">
        <f t="shared" si="66"/>
        <v>0.43076923076923079</v>
      </c>
      <c r="R463">
        <f t="shared" si="67"/>
        <v>3.0769230769230771E-2</v>
      </c>
      <c r="S463">
        <f t="shared" si="68"/>
        <v>0</v>
      </c>
      <c r="T463">
        <f t="shared" si="69"/>
        <v>1.5384615384615385E-2</v>
      </c>
      <c r="U463">
        <f t="shared" si="70"/>
        <v>0</v>
      </c>
      <c r="V463">
        <f t="shared" si="71"/>
        <v>0.52307692307692311</v>
      </c>
      <c r="W463" t="str">
        <f t="shared" si="72"/>
        <v>Bush</v>
      </c>
    </row>
    <row r="464" spans="1:23" x14ac:dyDescent="0.3">
      <c r="A464" t="s">
        <v>862</v>
      </c>
      <c r="B464" t="s">
        <v>852</v>
      </c>
      <c r="C464">
        <v>25</v>
      </c>
      <c r="D464" t="s">
        <v>44</v>
      </c>
      <c r="E464" t="s">
        <v>1005</v>
      </c>
      <c r="F464">
        <v>60</v>
      </c>
      <c r="G464">
        <v>90</v>
      </c>
      <c r="H464">
        <v>54</v>
      </c>
      <c r="I464">
        <v>47</v>
      </c>
      <c r="J464">
        <v>7</v>
      </c>
      <c r="K464">
        <v>0</v>
      </c>
      <c r="L464">
        <v>0</v>
      </c>
      <c r="M464">
        <v>0</v>
      </c>
      <c r="N464">
        <v>0</v>
      </c>
      <c r="O464">
        <f t="shared" si="64"/>
        <v>54</v>
      </c>
      <c r="P464">
        <f t="shared" si="65"/>
        <v>0.87037037037037035</v>
      </c>
      <c r="Q464">
        <f t="shared" si="66"/>
        <v>0.12962962962962962</v>
      </c>
      <c r="R464">
        <f t="shared" si="67"/>
        <v>0</v>
      </c>
      <c r="S464">
        <f t="shared" si="68"/>
        <v>0</v>
      </c>
      <c r="T464">
        <f t="shared" si="69"/>
        <v>0</v>
      </c>
      <c r="U464">
        <f t="shared" si="70"/>
        <v>0</v>
      </c>
      <c r="V464">
        <f t="shared" si="71"/>
        <v>0.87037037037037035</v>
      </c>
      <c r="W464" t="str">
        <f t="shared" si="72"/>
        <v>Bush</v>
      </c>
    </row>
    <row r="465" spans="1:23" x14ac:dyDescent="0.3">
      <c r="A465" t="s">
        <v>863</v>
      </c>
      <c r="B465" t="s">
        <v>853</v>
      </c>
      <c r="C465">
        <v>25</v>
      </c>
      <c r="D465" t="s">
        <v>44</v>
      </c>
      <c r="E465" t="s">
        <v>1005</v>
      </c>
      <c r="F465">
        <v>63.78</v>
      </c>
      <c r="G465">
        <v>185</v>
      </c>
      <c r="H465">
        <v>118</v>
      </c>
      <c r="I465">
        <v>67</v>
      </c>
      <c r="J465">
        <v>44</v>
      </c>
      <c r="K465">
        <v>2</v>
      </c>
      <c r="L465">
        <v>4</v>
      </c>
      <c r="M465">
        <v>1</v>
      </c>
      <c r="N465">
        <v>0</v>
      </c>
      <c r="O465">
        <f t="shared" si="64"/>
        <v>118</v>
      </c>
      <c r="P465">
        <f t="shared" si="65"/>
        <v>0.56779661016949157</v>
      </c>
      <c r="Q465">
        <f t="shared" si="66"/>
        <v>0.3728813559322034</v>
      </c>
      <c r="R465">
        <f t="shared" si="67"/>
        <v>1.6949152542372881E-2</v>
      </c>
      <c r="S465">
        <f t="shared" si="68"/>
        <v>3.3898305084745763E-2</v>
      </c>
      <c r="T465">
        <f t="shared" si="69"/>
        <v>8.4745762711864406E-3</v>
      </c>
      <c r="U465">
        <f t="shared" si="70"/>
        <v>0</v>
      </c>
      <c r="V465">
        <f t="shared" si="71"/>
        <v>0.56779661016949157</v>
      </c>
      <c r="W465" t="str">
        <f t="shared" si="72"/>
        <v>Bush</v>
      </c>
    </row>
    <row r="466" spans="1:23" x14ac:dyDescent="0.3">
      <c r="A466" t="s">
        <v>864</v>
      </c>
      <c r="B466" t="s">
        <v>854</v>
      </c>
      <c r="C466">
        <v>25</v>
      </c>
      <c r="D466" t="s">
        <v>44</v>
      </c>
      <c r="E466" t="s">
        <v>1005</v>
      </c>
      <c r="F466">
        <v>62.83</v>
      </c>
      <c r="G466">
        <v>226</v>
      </c>
      <c r="H466">
        <v>142</v>
      </c>
      <c r="I466">
        <v>68</v>
      </c>
      <c r="J466">
        <v>67</v>
      </c>
      <c r="K466">
        <v>0</v>
      </c>
      <c r="L466">
        <v>3</v>
      </c>
      <c r="M466">
        <v>3</v>
      </c>
      <c r="N466">
        <v>0</v>
      </c>
      <c r="O466">
        <f t="shared" si="64"/>
        <v>141</v>
      </c>
      <c r="P466">
        <f t="shared" si="65"/>
        <v>0.48226950354609927</v>
      </c>
      <c r="Q466">
        <f t="shared" si="66"/>
        <v>0.47517730496453903</v>
      </c>
      <c r="R466">
        <f t="shared" si="67"/>
        <v>0</v>
      </c>
      <c r="S466">
        <f t="shared" si="68"/>
        <v>2.1276595744680851E-2</v>
      </c>
      <c r="T466">
        <f t="shared" si="69"/>
        <v>2.1276595744680851E-2</v>
      </c>
      <c r="U466">
        <f t="shared" si="70"/>
        <v>0</v>
      </c>
      <c r="V466">
        <f t="shared" si="71"/>
        <v>0.48226950354609927</v>
      </c>
      <c r="W466" t="str">
        <f t="shared" si="72"/>
        <v>Bush</v>
      </c>
    </row>
    <row r="467" spans="1:23" x14ac:dyDescent="0.3">
      <c r="A467" t="s">
        <v>865</v>
      </c>
      <c r="B467" t="s">
        <v>855</v>
      </c>
      <c r="C467">
        <v>25</v>
      </c>
      <c r="D467" t="s">
        <v>44</v>
      </c>
      <c r="E467" t="s">
        <v>1005</v>
      </c>
      <c r="F467">
        <v>70.319999999999993</v>
      </c>
      <c r="G467">
        <v>246</v>
      </c>
      <c r="H467">
        <v>173</v>
      </c>
      <c r="I467">
        <v>87</v>
      </c>
      <c r="J467">
        <v>79</v>
      </c>
      <c r="K467">
        <v>1</v>
      </c>
      <c r="L467">
        <v>2</v>
      </c>
      <c r="M467">
        <v>0</v>
      </c>
      <c r="N467">
        <v>0</v>
      </c>
      <c r="O467">
        <f t="shared" si="64"/>
        <v>169</v>
      </c>
      <c r="P467">
        <f t="shared" si="65"/>
        <v>0.51479289940828399</v>
      </c>
      <c r="Q467">
        <f t="shared" si="66"/>
        <v>0.46745562130177515</v>
      </c>
      <c r="R467">
        <f t="shared" si="67"/>
        <v>5.9171597633136093E-3</v>
      </c>
      <c r="S467">
        <f t="shared" si="68"/>
        <v>1.1834319526627219E-2</v>
      </c>
      <c r="T467">
        <f t="shared" si="69"/>
        <v>0</v>
      </c>
      <c r="U467">
        <f t="shared" si="70"/>
        <v>0</v>
      </c>
      <c r="V467">
        <f t="shared" si="71"/>
        <v>0.51479289940828399</v>
      </c>
      <c r="W467" t="str">
        <f t="shared" si="72"/>
        <v>Bush</v>
      </c>
    </row>
    <row r="468" spans="1:23" x14ac:dyDescent="0.3">
      <c r="A468" t="s">
        <v>866</v>
      </c>
      <c r="B468" t="s">
        <v>856</v>
      </c>
      <c r="C468">
        <v>25</v>
      </c>
      <c r="D468" t="s">
        <v>44</v>
      </c>
      <c r="E468" t="s">
        <v>1005</v>
      </c>
      <c r="F468">
        <v>35.549999999999997</v>
      </c>
      <c r="G468">
        <v>135</v>
      </c>
      <c r="H468">
        <v>48</v>
      </c>
      <c r="I468">
        <v>16</v>
      </c>
      <c r="J468">
        <v>27</v>
      </c>
      <c r="K468">
        <v>0</v>
      </c>
      <c r="L468">
        <v>0</v>
      </c>
      <c r="M468">
        <v>2</v>
      </c>
      <c r="N468">
        <v>0</v>
      </c>
      <c r="O468">
        <f t="shared" si="64"/>
        <v>45</v>
      </c>
      <c r="P468">
        <f t="shared" si="65"/>
        <v>0.35555555555555557</v>
      </c>
      <c r="Q468">
        <f t="shared" si="66"/>
        <v>0.6</v>
      </c>
      <c r="R468">
        <f t="shared" si="67"/>
        <v>0</v>
      </c>
      <c r="S468">
        <f t="shared" si="68"/>
        <v>0</v>
      </c>
      <c r="T468">
        <f t="shared" si="69"/>
        <v>4.4444444444444446E-2</v>
      </c>
      <c r="U468">
        <f t="shared" si="70"/>
        <v>0</v>
      </c>
      <c r="V468">
        <f t="shared" si="71"/>
        <v>2.6</v>
      </c>
      <c r="W468" t="str">
        <f t="shared" si="72"/>
        <v>Dukakis</v>
      </c>
    </row>
    <row r="469" spans="1:23" x14ac:dyDescent="0.3">
      <c r="A469" t="s">
        <v>867</v>
      </c>
      <c r="B469" t="s">
        <v>857</v>
      </c>
      <c r="C469">
        <v>25</v>
      </c>
      <c r="D469" t="s">
        <v>44</v>
      </c>
      <c r="E469" t="s">
        <v>1005</v>
      </c>
      <c r="F469">
        <v>47.51</v>
      </c>
      <c r="G469">
        <v>181</v>
      </c>
      <c r="H469">
        <v>86</v>
      </c>
      <c r="I469">
        <v>45</v>
      </c>
      <c r="J469">
        <v>33</v>
      </c>
      <c r="K469">
        <v>1</v>
      </c>
      <c r="L469">
        <v>0</v>
      </c>
      <c r="M469">
        <v>0</v>
      </c>
      <c r="N469">
        <v>0</v>
      </c>
      <c r="O469">
        <f t="shared" si="64"/>
        <v>79</v>
      </c>
      <c r="P469">
        <f t="shared" si="65"/>
        <v>0.569620253164557</v>
      </c>
      <c r="Q469">
        <f t="shared" si="66"/>
        <v>0.41772151898734178</v>
      </c>
      <c r="R469">
        <f t="shared" si="67"/>
        <v>1.2658227848101266E-2</v>
      </c>
      <c r="S469">
        <f t="shared" si="68"/>
        <v>0</v>
      </c>
      <c r="T469">
        <f t="shared" si="69"/>
        <v>0</v>
      </c>
      <c r="U469">
        <f t="shared" si="70"/>
        <v>0</v>
      </c>
      <c r="V469">
        <f t="shared" si="71"/>
        <v>0.569620253164557</v>
      </c>
      <c r="W469" t="str">
        <f t="shared" si="72"/>
        <v>Bush</v>
      </c>
    </row>
    <row r="470" spans="1:23" x14ac:dyDescent="0.3">
      <c r="A470" t="s">
        <v>860</v>
      </c>
      <c r="B470" t="s">
        <v>55</v>
      </c>
      <c r="C470">
        <v>25</v>
      </c>
      <c r="D470" t="s">
        <v>66</v>
      </c>
      <c r="E470">
        <v>0</v>
      </c>
      <c r="F470">
        <v>0</v>
      </c>
      <c r="G470">
        <v>0</v>
      </c>
      <c r="H470">
        <v>164</v>
      </c>
      <c r="I470">
        <v>70</v>
      </c>
      <c r="J470">
        <v>82</v>
      </c>
      <c r="K470">
        <v>5</v>
      </c>
      <c r="L470">
        <v>0</v>
      </c>
      <c r="M470">
        <v>0</v>
      </c>
      <c r="N470">
        <v>1</v>
      </c>
      <c r="O470">
        <f t="shared" si="64"/>
        <v>158</v>
      </c>
      <c r="P470">
        <f t="shared" si="65"/>
        <v>0.44303797468354428</v>
      </c>
      <c r="Q470">
        <f t="shared" si="66"/>
        <v>0.51898734177215189</v>
      </c>
      <c r="R470">
        <f t="shared" si="67"/>
        <v>3.1645569620253167E-2</v>
      </c>
      <c r="S470">
        <f t="shared" si="68"/>
        <v>0</v>
      </c>
      <c r="T470">
        <f t="shared" si="69"/>
        <v>0</v>
      </c>
      <c r="U470">
        <f t="shared" si="70"/>
        <v>6.3291139240506328E-3</v>
      </c>
      <c r="V470">
        <f t="shared" si="71"/>
        <v>2.518987341772152</v>
      </c>
      <c r="W470" t="str">
        <f t="shared" si="72"/>
        <v>Dukakis</v>
      </c>
    </row>
    <row r="471" spans="1:23" x14ac:dyDescent="0.3">
      <c r="A471" t="s">
        <v>859</v>
      </c>
      <c r="B471" t="s">
        <v>56</v>
      </c>
      <c r="C471">
        <v>25</v>
      </c>
      <c r="D471" t="s">
        <v>67</v>
      </c>
      <c r="E471">
        <v>0</v>
      </c>
      <c r="F471">
        <v>0</v>
      </c>
      <c r="G471">
        <v>0</v>
      </c>
      <c r="H471">
        <v>155</v>
      </c>
      <c r="I471">
        <v>71</v>
      </c>
      <c r="J471">
        <v>70</v>
      </c>
      <c r="K471">
        <v>0</v>
      </c>
      <c r="L471">
        <v>1</v>
      </c>
      <c r="M471">
        <v>6</v>
      </c>
      <c r="N471">
        <v>1</v>
      </c>
      <c r="O471">
        <f t="shared" si="64"/>
        <v>149</v>
      </c>
      <c r="P471">
        <f t="shared" si="65"/>
        <v>0.47651006711409394</v>
      </c>
      <c r="Q471">
        <f t="shared" si="66"/>
        <v>0.46979865771812079</v>
      </c>
      <c r="R471">
        <f t="shared" si="67"/>
        <v>0</v>
      </c>
      <c r="S471">
        <f t="shared" si="68"/>
        <v>6.7114093959731542E-3</v>
      </c>
      <c r="T471">
        <f t="shared" si="69"/>
        <v>4.0268456375838924E-2</v>
      </c>
      <c r="U471">
        <f t="shared" si="70"/>
        <v>6.7114093959731542E-3</v>
      </c>
      <c r="V471">
        <f t="shared" si="71"/>
        <v>0.47651006711409394</v>
      </c>
      <c r="W471" t="str">
        <f t="shared" si="72"/>
        <v>Bush</v>
      </c>
    </row>
    <row r="472" spans="1:23" x14ac:dyDescent="0.3">
      <c r="A472" t="s">
        <v>858</v>
      </c>
      <c r="B472" t="s">
        <v>57</v>
      </c>
      <c r="C472">
        <v>25</v>
      </c>
      <c r="D472" t="s">
        <v>68</v>
      </c>
      <c r="E472">
        <v>0</v>
      </c>
      <c r="F472">
        <v>62.82</v>
      </c>
      <c r="G472">
        <v>5184</v>
      </c>
      <c r="H472">
        <v>3257</v>
      </c>
      <c r="I472">
        <v>1611</v>
      </c>
      <c r="J472">
        <v>1430</v>
      </c>
      <c r="K472">
        <v>28</v>
      </c>
      <c r="L472">
        <v>31</v>
      </c>
      <c r="M472">
        <v>39</v>
      </c>
      <c r="N472">
        <v>6</v>
      </c>
      <c r="O472">
        <f t="shared" si="64"/>
        <v>3145</v>
      </c>
      <c r="P472">
        <f t="shared" si="65"/>
        <v>0.512241653418124</v>
      </c>
      <c r="Q472">
        <f t="shared" si="66"/>
        <v>0.45468998410174882</v>
      </c>
      <c r="R472">
        <f t="shared" si="67"/>
        <v>8.9030206677265505E-3</v>
      </c>
      <c r="S472">
        <f t="shared" si="68"/>
        <v>9.8569157392686801E-3</v>
      </c>
      <c r="T472">
        <f t="shared" si="69"/>
        <v>1.2400635930047695E-2</v>
      </c>
      <c r="U472">
        <f t="shared" si="70"/>
        <v>1.9077901430842607E-3</v>
      </c>
      <c r="V472">
        <f t="shared" si="71"/>
        <v>0.512241653418124</v>
      </c>
      <c r="W472" t="str">
        <f t="shared" si="72"/>
        <v>Bush</v>
      </c>
    </row>
    <row r="473" spans="1:23" x14ac:dyDescent="0.3">
      <c r="A473" t="s">
        <v>927</v>
      </c>
      <c r="B473" t="s">
        <v>885</v>
      </c>
      <c r="C473">
        <v>26</v>
      </c>
      <c r="D473" t="s">
        <v>44</v>
      </c>
      <c r="E473" t="s">
        <v>1006</v>
      </c>
      <c r="F473">
        <v>52.91</v>
      </c>
      <c r="G473">
        <v>1646</v>
      </c>
      <c r="H473">
        <v>871</v>
      </c>
      <c r="I473">
        <v>636</v>
      </c>
      <c r="J473">
        <v>209</v>
      </c>
      <c r="K473">
        <v>2</v>
      </c>
      <c r="L473">
        <v>0</v>
      </c>
      <c r="M473">
        <v>5</v>
      </c>
      <c r="N473">
        <v>7</v>
      </c>
      <c r="O473">
        <f t="shared" si="64"/>
        <v>859</v>
      </c>
      <c r="P473">
        <f t="shared" si="65"/>
        <v>0.74039580908032598</v>
      </c>
      <c r="Q473">
        <f t="shared" si="66"/>
        <v>0.24330616996507567</v>
      </c>
      <c r="R473">
        <f t="shared" si="67"/>
        <v>2.3282887077997671E-3</v>
      </c>
      <c r="S473">
        <f t="shared" si="68"/>
        <v>0</v>
      </c>
      <c r="T473">
        <f t="shared" si="69"/>
        <v>5.8207217694994182E-3</v>
      </c>
      <c r="U473">
        <f t="shared" si="70"/>
        <v>8.1490104772991845E-3</v>
      </c>
      <c r="V473">
        <f t="shared" si="71"/>
        <v>0.74039580908032598</v>
      </c>
      <c r="W473" t="str">
        <f t="shared" si="72"/>
        <v>Bush</v>
      </c>
    </row>
    <row r="474" spans="1:23" x14ac:dyDescent="0.3">
      <c r="A474" t="s">
        <v>928</v>
      </c>
      <c r="B474" t="s">
        <v>886</v>
      </c>
      <c r="C474">
        <v>26</v>
      </c>
      <c r="D474" t="s">
        <v>44</v>
      </c>
      <c r="E474" t="s">
        <v>1007</v>
      </c>
      <c r="F474">
        <v>55.12</v>
      </c>
      <c r="G474">
        <v>78</v>
      </c>
      <c r="H474">
        <v>43</v>
      </c>
      <c r="I474">
        <v>26</v>
      </c>
      <c r="J474">
        <v>15</v>
      </c>
      <c r="K474">
        <v>0</v>
      </c>
      <c r="L474">
        <v>0</v>
      </c>
      <c r="M474">
        <v>1</v>
      </c>
      <c r="N474">
        <v>0</v>
      </c>
      <c r="O474">
        <f t="shared" si="64"/>
        <v>42</v>
      </c>
      <c r="P474">
        <f t="shared" si="65"/>
        <v>0.61904761904761907</v>
      </c>
      <c r="Q474">
        <f t="shared" si="66"/>
        <v>0.35714285714285715</v>
      </c>
      <c r="R474">
        <f t="shared" si="67"/>
        <v>0</v>
      </c>
      <c r="S474">
        <f t="shared" si="68"/>
        <v>0</v>
      </c>
      <c r="T474">
        <f t="shared" si="69"/>
        <v>2.3809523809523808E-2</v>
      </c>
      <c r="U474">
        <f t="shared" si="70"/>
        <v>0</v>
      </c>
      <c r="V474">
        <f t="shared" si="71"/>
        <v>0.61904761904761907</v>
      </c>
      <c r="W474" t="str">
        <f t="shared" si="72"/>
        <v>Bush</v>
      </c>
    </row>
    <row r="475" spans="1:23" x14ac:dyDescent="0.3">
      <c r="A475" t="s">
        <v>929</v>
      </c>
      <c r="B475" t="s">
        <v>887</v>
      </c>
      <c r="C475">
        <v>26</v>
      </c>
      <c r="D475" t="s">
        <v>44</v>
      </c>
      <c r="E475" t="s">
        <v>891</v>
      </c>
      <c r="F475">
        <v>39.6</v>
      </c>
      <c r="G475">
        <v>101</v>
      </c>
      <c r="H475">
        <v>40</v>
      </c>
      <c r="I475">
        <v>22</v>
      </c>
      <c r="J475">
        <v>8</v>
      </c>
      <c r="K475">
        <v>1</v>
      </c>
      <c r="L475">
        <v>0</v>
      </c>
      <c r="M475">
        <v>2</v>
      </c>
      <c r="N475">
        <v>1</v>
      </c>
      <c r="O475">
        <f t="shared" si="64"/>
        <v>34</v>
      </c>
      <c r="P475">
        <f t="shared" si="65"/>
        <v>0.6470588235294118</v>
      </c>
      <c r="Q475">
        <f t="shared" si="66"/>
        <v>0.23529411764705882</v>
      </c>
      <c r="R475">
        <f t="shared" si="67"/>
        <v>2.9411764705882353E-2</v>
      </c>
      <c r="S475">
        <f t="shared" si="68"/>
        <v>0</v>
      </c>
      <c r="T475">
        <f t="shared" si="69"/>
        <v>5.8823529411764705E-2</v>
      </c>
      <c r="U475">
        <f t="shared" si="70"/>
        <v>2.9411764705882353E-2</v>
      </c>
      <c r="V475">
        <f t="shared" si="71"/>
        <v>0.6470588235294118</v>
      </c>
      <c r="W475" t="str">
        <f t="shared" si="72"/>
        <v>Bush</v>
      </c>
    </row>
    <row r="476" spans="1:23" x14ac:dyDescent="0.3">
      <c r="A476" t="s">
        <v>930</v>
      </c>
      <c r="B476" t="s">
        <v>888</v>
      </c>
      <c r="C476">
        <v>26</v>
      </c>
      <c r="D476" t="s">
        <v>44</v>
      </c>
      <c r="E476" t="s">
        <v>1006</v>
      </c>
      <c r="F476">
        <v>60.31</v>
      </c>
      <c r="G476">
        <v>63</v>
      </c>
      <c r="H476">
        <v>38</v>
      </c>
      <c r="I476">
        <v>11</v>
      </c>
      <c r="J476">
        <v>25</v>
      </c>
      <c r="K476">
        <v>0</v>
      </c>
      <c r="L476">
        <v>0</v>
      </c>
      <c r="M476">
        <v>0</v>
      </c>
      <c r="N476">
        <v>0</v>
      </c>
      <c r="O476">
        <f t="shared" si="64"/>
        <v>36</v>
      </c>
      <c r="P476">
        <f t="shared" si="65"/>
        <v>0.30555555555555558</v>
      </c>
      <c r="Q476">
        <f t="shared" si="66"/>
        <v>0.69444444444444442</v>
      </c>
      <c r="R476">
        <f t="shared" si="67"/>
        <v>0</v>
      </c>
      <c r="S476">
        <f t="shared" si="68"/>
        <v>0</v>
      </c>
      <c r="T476">
        <f t="shared" si="69"/>
        <v>0</v>
      </c>
      <c r="U476">
        <f t="shared" si="70"/>
        <v>0</v>
      </c>
      <c r="V476">
        <f t="shared" si="71"/>
        <v>2.6944444444444446</v>
      </c>
      <c r="W476" t="str">
        <f t="shared" si="72"/>
        <v>Dukakis</v>
      </c>
    </row>
    <row r="477" spans="1:23" x14ac:dyDescent="0.3">
      <c r="A477" t="s">
        <v>931</v>
      </c>
      <c r="B477" t="s">
        <v>889</v>
      </c>
      <c r="C477">
        <v>26</v>
      </c>
      <c r="D477" t="s">
        <v>44</v>
      </c>
      <c r="E477" t="s">
        <v>891</v>
      </c>
      <c r="F477">
        <v>33.33</v>
      </c>
      <c r="G477">
        <v>60</v>
      </c>
      <c r="H477">
        <v>20</v>
      </c>
      <c r="I477">
        <v>16</v>
      </c>
      <c r="J477">
        <v>3</v>
      </c>
      <c r="K477">
        <v>0</v>
      </c>
      <c r="L477">
        <v>1</v>
      </c>
      <c r="M477">
        <v>0</v>
      </c>
      <c r="N477">
        <v>0</v>
      </c>
      <c r="O477">
        <f t="shared" si="64"/>
        <v>20</v>
      </c>
      <c r="P477">
        <f t="shared" si="65"/>
        <v>0.8</v>
      </c>
      <c r="Q477">
        <f t="shared" si="66"/>
        <v>0.15</v>
      </c>
      <c r="R477">
        <f t="shared" si="67"/>
        <v>0</v>
      </c>
      <c r="S477">
        <f t="shared" si="68"/>
        <v>0.05</v>
      </c>
      <c r="T477">
        <f t="shared" si="69"/>
        <v>0</v>
      </c>
      <c r="U477">
        <f t="shared" si="70"/>
        <v>0</v>
      </c>
      <c r="V477">
        <f t="shared" si="71"/>
        <v>0.8</v>
      </c>
      <c r="W477" t="str">
        <f t="shared" si="72"/>
        <v>Bush</v>
      </c>
    </row>
    <row r="478" spans="1:23" x14ac:dyDescent="0.3">
      <c r="A478" t="s">
        <v>932</v>
      </c>
      <c r="B478" t="s">
        <v>890</v>
      </c>
      <c r="C478">
        <v>26</v>
      </c>
      <c r="D478" t="s">
        <v>44</v>
      </c>
      <c r="E478" t="s">
        <v>1007</v>
      </c>
      <c r="F478">
        <v>46.45</v>
      </c>
      <c r="G478">
        <v>155</v>
      </c>
      <c r="H478">
        <v>72</v>
      </c>
      <c r="I478">
        <v>45</v>
      </c>
      <c r="J478">
        <v>22</v>
      </c>
      <c r="K478">
        <v>0</v>
      </c>
      <c r="L478">
        <v>1</v>
      </c>
      <c r="M478">
        <v>2</v>
      </c>
      <c r="N478">
        <v>0</v>
      </c>
      <c r="O478">
        <f t="shared" si="64"/>
        <v>70</v>
      </c>
      <c r="P478">
        <f t="shared" si="65"/>
        <v>0.6428571428571429</v>
      </c>
      <c r="Q478">
        <f t="shared" si="66"/>
        <v>0.31428571428571428</v>
      </c>
      <c r="R478">
        <f t="shared" si="67"/>
        <v>0</v>
      </c>
      <c r="S478">
        <f t="shared" si="68"/>
        <v>1.4285714285714285E-2</v>
      </c>
      <c r="T478">
        <f t="shared" si="69"/>
        <v>2.8571428571428571E-2</v>
      </c>
      <c r="U478">
        <f t="shared" si="70"/>
        <v>0</v>
      </c>
      <c r="V478">
        <f t="shared" si="71"/>
        <v>0.6428571428571429</v>
      </c>
      <c r="W478" t="str">
        <f t="shared" si="72"/>
        <v>Bush</v>
      </c>
    </row>
    <row r="479" spans="1:23" x14ac:dyDescent="0.3">
      <c r="A479" t="s">
        <v>933</v>
      </c>
      <c r="B479" t="s">
        <v>891</v>
      </c>
      <c r="C479">
        <v>26</v>
      </c>
      <c r="D479" t="s">
        <v>44</v>
      </c>
      <c r="E479" t="s">
        <v>891</v>
      </c>
      <c r="F479">
        <v>57.35</v>
      </c>
      <c r="G479">
        <v>938</v>
      </c>
      <c r="H479">
        <v>538</v>
      </c>
      <c r="I479">
        <v>243</v>
      </c>
      <c r="J479">
        <v>267</v>
      </c>
      <c r="K479">
        <v>1</v>
      </c>
      <c r="L479">
        <v>2</v>
      </c>
      <c r="M479">
        <v>12</v>
      </c>
      <c r="N479">
        <v>2</v>
      </c>
      <c r="O479">
        <f t="shared" si="64"/>
        <v>527</v>
      </c>
      <c r="P479">
        <f t="shared" si="65"/>
        <v>0.46110056925996207</v>
      </c>
      <c r="Q479">
        <f t="shared" si="66"/>
        <v>0.50664136622390887</v>
      </c>
      <c r="R479">
        <f t="shared" si="67"/>
        <v>1.8975332068311196E-3</v>
      </c>
      <c r="S479">
        <f t="shared" si="68"/>
        <v>3.7950664136622392E-3</v>
      </c>
      <c r="T479">
        <f t="shared" si="69"/>
        <v>2.2770398481973434E-2</v>
      </c>
      <c r="U479">
        <f t="shared" si="70"/>
        <v>3.7950664136622392E-3</v>
      </c>
      <c r="V479">
        <f t="shared" si="71"/>
        <v>2.5066413662239091</v>
      </c>
      <c r="W479" t="str">
        <f t="shared" si="72"/>
        <v>Dukakis</v>
      </c>
    </row>
    <row r="480" spans="1:23" x14ac:dyDescent="0.3">
      <c r="A480" t="s">
        <v>934</v>
      </c>
      <c r="B480" t="s">
        <v>892</v>
      </c>
      <c r="C480">
        <v>26</v>
      </c>
      <c r="D480" t="s">
        <v>44</v>
      </c>
      <c r="E480" t="s">
        <v>1008</v>
      </c>
      <c r="F480">
        <v>28.3</v>
      </c>
      <c r="G480">
        <v>159</v>
      </c>
      <c r="H480">
        <v>45</v>
      </c>
      <c r="I480">
        <v>33</v>
      </c>
      <c r="J480">
        <v>9</v>
      </c>
      <c r="K480">
        <v>0</v>
      </c>
      <c r="L480">
        <v>0</v>
      </c>
      <c r="M480">
        <v>0</v>
      </c>
      <c r="N480">
        <v>0</v>
      </c>
      <c r="O480">
        <f t="shared" si="64"/>
        <v>42</v>
      </c>
      <c r="P480">
        <f t="shared" si="65"/>
        <v>0.7857142857142857</v>
      </c>
      <c r="Q480">
        <f t="shared" si="66"/>
        <v>0.21428571428571427</v>
      </c>
      <c r="R480">
        <f t="shared" si="67"/>
        <v>0</v>
      </c>
      <c r="S480">
        <f t="shared" si="68"/>
        <v>0</v>
      </c>
      <c r="T480">
        <f t="shared" si="69"/>
        <v>0</v>
      </c>
      <c r="U480">
        <f t="shared" si="70"/>
        <v>0</v>
      </c>
      <c r="V480">
        <f t="shared" si="71"/>
        <v>0.7857142857142857</v>
      </c>
      <c r="W480" t="str">
        <f t="shared" si="72"/>
        <v>Bush</v>
      </c>
    </row>
    <row r="481" spans="1:23" x14ac:dyDescent="0.3">
      <c r="A481" t="s">
        <v>935</v>
      </c>
      <c r="B481" t="s">
        <v>893</v>
      </c>
      <c r="C481">
        <v>26</v>
      </c>
      <c r="D481" t="s">
        <v>44</v>
      </c>
      <c r="E481" t="s">
        <v>891</v>
      </c>
      <c r="F481">
        <v>79.239999999999995</v>
      </c>
      <c r="G481">
        <v>53</v>
      </c>
      <c r="H481">
        <v>42</v>
      </c>
      <c r="I481">
        <v>25</v>
      </c>
      <c r="J481">
        <v>11</v>
      </c>
      <c r="K481">
        <v>0</v>
      </c>
      <c r="L481">
        <v>1</v>
      </c>
      <c r="M481">
        <v>0</v>
      </c>
      <c r="N481">
        <v>0</v>
      </c>
      <c r="O481">
        <f t="shared" si="64"/>
        <v>37</v>
      </c>
      <c r="P481">
        <f t="shared" si="65"/>
        <v>0.67567567567567566</v>
      </c>
      <c r="Q481">
        <f t="shared" si="66"/>
        <v>0.29729729729729731</v>
      </c>
      <c r="R481">
        <f t="shared" si="67"/>
        <v>0</v>
      </c>
      <c r="S481">
        <f t="shared" si="68"/>
        <v>2.7027027027027029E-2</v>
      </c>
      <c r="T481">
        <f t="shared" si="69"/>
        <v>0</v>
      </c>
      <c r="U481">
        <f t="shared" si="70"/>
        <v>0</v>
      </c>
      <c r="V481">
        <f t="shared" si="71"/>
        <v>0.67567567567567566</v>
      </c>
      <c r="W481" t="str">
        <f t="shared" si="72"/>
        <v>Bush</v>
      </c>
    </row>
    <row r="482" spans="1:23" x14ac:dyDescent="0.3">
      <c r="A482" t="s">
        <v>936</v>
      </c>
      <c r="B482" t="s">
        <v>894</v>
      </c>
      <c r="C482">
        <v>26</v>
      </c>
      <c r="D482" t="s">
        <v>44</v>
      </c>
      <c r="E482" t="s">
        <v>1008</v>
      </c>
      <c r="F482">
        <v>56.32</v>
      </c>
      <c r="G482">
        <v>158</v>
      </c>
      <c r="H482">
        <v>89</v>
      </c>
      <c r="I482">
        <v>41</v>
      </c>
      <c r="J482">
        <v>36</v>
      </c>
      <c r="K482">
        <v>1</v>
      </c>
      <c r="L482">
        <v>1</v>
      </c>
      <c r="M482">
        <v>2</v>
      </c>
      <c r="N482">
        <v>0</v>
      </c>
      <c r="O482">
        <f t="shared" si="64"/>
        <v>81</v>
      </c>
      <c r="P482">
        <f t="shared" si="65"/>
        <v>0.50617283950617287</v>
      </c>
      <c r="Q482">
        <f t="shared" si="66"/>
        <v>0.44444444444444442</v>
      </c>
      <c r="R482">
        <f t="shared" si="67"/>
        <v>1.2345679012345678E-2</v>
      </c>
      <c r="S482">
        <f t="shared" si="68"/>
        <v>1.2345679012345678E-2</v>
      </c>
      <c r="T482">
        <f t="shared" si="69"/>
        <v>2.4691358024691357E-2</v>
      </c>
      <c r="U482">
        <f t="shared" si="70"/>
        <v>0</v>
      </c>
      <c r="V482">
        <f t="shared" si="71"/>
        <v>0.50617283950617287</v>
      </c>
      <c r="W482" t="str">
        <f t="shared" si="72"/>
        <v>Bush</v>
      </c>
    </row>
    <row r="483" spans="1:23" x14ac:dyDescent="0.3">
      <c r="A483" t="s">
        <v>937</v>
      </c>
      <c r="B483" t="s">
        <v>895</v>
      </c>
      <c r="C483">
        <v>26</v>
      </c>
      <c r="D483" t="s">
        <v>44</v>
      </c>
      <c r="E483" t="s">
        <v>1007</v>
      </c>
      <c r="F483">
        <v>39.24</v>
      </c>
      <c r="G483">
        <v>237</v>
      </c>
      <c r="H483">
        <v>93</v>
      </c>
      <c r="I483">
        <v>67</v>
      </c>
      <c r="J483">
        <v>18</v>
      </c>
      <c r="K483">
        <v>0</v>
      </c>
      <c r="L483">
        <v>0</v>
      </c>
      <c r="M483">
        <v>2</v>
      </c>
      <c r="N483">
        <v>0</v>
      </c>
      <c r="O483">
        <f t="shared" si="64"/>
        <v>87</v>
      </c>
      <c r="P483">
        <f t="shared" si="65"/>
        <v>0.77011494252873558</v>
      </c>
      <c r="Q483">
        <f t="shared" si="66"/>
        <v>0.20689655172413793</v>
      </c>
      <c r="R483">
        <f t="shared" si="67"/>
        <v>0</v>
      </c>
      <c r="S483">
        <f t="shared" si="68"/>
        <v>0</v>
      </c>
      <c r="T483">
        <f t="shared" si="69"/>
        <v>2.2988505747126436E-2</v>
      </c>
      <c r="U483">
        <f t="shared" si="70"/>
        <v>0</v>
      </c>
      <c r="V483">
        <f t="shared" si="71"/>
        <v>0.77011494252873558</v>
      </c>
      <c r="W483" t="str">
        <f t="shared" si="72"/>
        <v>Bush</v>
      </c>
    </row>
    <row r="484" spans="1:23" x14ac:dyDescent="0.3">
      <c r="A484" t="s">
        <v>938</v>
      </c>
      <c r="B484" t="s">
        <v>896</v>
      </c>
      <c r="C484">
        <v>26</v>
      </c>
      <c r="D484" t="s">
        <v>44</v>
      </c>
      <c r="E484" t="s">
        <v>1009</v>
      </c>
      <c r="F484">
        <v>47.07</v>
      </c>
      <c r="G484">
        <v>308</v>
      </c>
      <c r="H484">
        <v>145</v>
      </c>
      <c r="I484">
        <v>99</v>
      </c>
      <c r="J484">
        <v>42</v>
      </c>
      <c r="K484">
        <v>1</v>
      </c>
      <c r="L484">
        <v>2</v>
      </c>
      <c r="M484">
        <v>0</v>
      </c>
      <c r="N484">
        <v>0</v>
      </c>
      <c r="O484">
        <f t="shared" si="64"/>
        <v>144</v>
      </c>
      <c r="P484">
        <f t="shared" si="65"/>
        <v>0.6875</v>
      </c>
      <c r="Q484">
        <f t="shared" si="66"/>
        <v>0.29166666666666669</v>
      </c>
      <c r="R484">
        <f t="shared" si="67"/>
        <v>6.9444444444444441E-3</v>
      </c>
      <c r="S484">
        <f t="shared" si="68"/>
        <v>1.3888888888888888E-2</v>
      </c>
      <c r="T484">
        <f t="shared" si="69"/>
        <v>0</v>
      </c>
      <c r="U484">
        <f t="shared" si="70"/>
        <v>0</v>
      </c>
      <c r="V484">
        <f t="shared" si="71"/>
        <v>0.6875</v>
      </c>
      <c r="W484" t="str">
        <f t="shared" si="72"/>
        <v>Bush</v>
      </c>
    </row>
    <row r="485" spans="1:23" x14ac:dyDescent="0.3">
      <c r="A485" t="s">
        <v>939</v>
      </c>
      <c r="B485" t="s">
        <v>897</v>
      </c>
      <c r="C485">
        <v>26</v>
      </c>
      <c r="D485" t="s">
        <v>44</v>
      </c>
      <c r="E485" t="s">
        <v>1008</v>
      </c>
      <c r="F485">
        <v>54.54</v>
      </c>
      <c r="G485">
        <v>99</v>
      </c>
      <c r="H485">
        <v>54</v>
      </c>
      <c r="I485">
        <v>37</v>
      </c>
      <c r="J485">
        <v>12</v>
      </c>
      <c r="K485">
        <v>0</v>
      </c>
      <c r="L485">
        <v>1</v>
      </c>
      <c r="M485">
        <v>2</v>
      </c>
      <c r="N485">
        <v>0</v>
      </c>
      <c r="O485">
        <f t="shared" si="64"/>
        <v>52</v>
      </c>
      <c r="P485">
        <f t="shared" si="65"/>
        <v>0.71153846153846156</v>
      </c>
      <c r="Q485">
        <f t="shared" si="66"/>
        <v>0.23076923076923078</v>
      </c>
      <c r="R485">
        <f t="shared" si="67"/>
        <v>0</v>
      </c>
      <c r="S485">
        <f t="shared" si="68"/>
        <v>1.9230769230769232E-2</v>
      </c>
      <c r="T485">
        <f t="shared" si="69"/>
        <v>3.8461538461538464E-2</v>
      </c>
      <c r="U485">
        <f t="shared" si="70"/>
        <v>0</v>
      </c>
      <c r="V485">
        <f t="shared" si="71"/>
        <v>0.71153846153846156</v>
      </c>
      <c r="W485" t="str">
        <f t="shared" si="72"/>
        <v>Bush</v>
      </c>
    </row>
    <row r="486" spans="1:23" x14ac:dyDescent="0.3">
      <c r="A486" t="s">
        <v>940</v>
      </c>
      <c r="B486" t="s">
        <v>898</v>
      </c>
      <c r="C486">
        <v>26</v>
      </c>
      <c r="D486" t="s">
        <v>44</v>
      </c>
      <c r="E486" t="s">
        <v>891</v>
      </c>
      <c r="F486">
        <v>55.44</v>
      </c>
      <c r="G486">
        <v>101</v>
      </c>
      <c r="H486">
        <v>56</v>
      </c>
      <c r="I486">
        <v>36</v>
      </c>
      <c r="J486">
        <v>19</v>
      </c>
      <c r="K486">
        <v>0</v>
      </c>
      <c r="L486">
        <v>0</v>
      </c>
      <c r="M486">
        <v>1</v>
      </c>
      <c r="N486">
        <v>0</v>
      </c>
      <c r="O486">
        <f t="shared" si="64"/>
        <v>56</v>
      </c>
      <c r="P486">
        <f t="shared" si="65"/>
        <v>0.6428571428571429</v>
      </c>
      <c r="Q486">
        <f t="shared" si="66"/>
        <v>0.3392857142857143</v>
      </c>
      <c r="R486">
        <f t="shared" si="67"/>
        <v>0</v>
      </c>
      <c r="S486">
        <f t="shared" si="68"/>
        <v>0</v>
      </c>
      <c r="T486">
        <f t="shared" si="69"/>
        <v>1.7857142857142856E-2</v>
      </c>
      <c r="U486">
        <f t="shared" si="70"/>
        <v>0</v>
      </c>
      <c r="V486">
        <f t="shared" si="71"/>
        <v>0.6428571428571429</v>
      </c>
      <c r="W486" t="str">
        <f t="shared" si="72"/>
        <v>Bush</v>
      </c>
    </row>
    <row r="487" spans="1:23" x14ac:dyDescent="0.3">
      <c r="A487" t="s">
        <v>941</v>
      </c>
      <c r="B487" t="s">
        <v>899</v>
      </c>
      <c r="C487">
        <v>26</v>
      </c>
      <c r="D487" t="s">
        <v>44</v>
      </c>
      <c r="E487" t="s">
        <v>1008</v>
      </c>
      <c r="F487">
        <v>54.41</v>
      </c>
      <c r="G487">
        <v>68</v>
      </c>
      <c r="H487">
        <v>37</v>
      </c>
      <c r="I487">
        <v>19</v>
      </c>
      <c r="J487">
        <v>14</v>
      </c>
      <c r="K487">
        <v>0</v>
      </c>
      <c r="L487">
        <v>0</v>
      </c>
      <c r="M487">
        <v>0</v>
      </c>
      <c r="N487">
        <v>0</v>
      </c>
      <c r="O487">
        <f t="shared" si="64"/>
        <v>33</v>
      </c>
      <c r="P487">
        <f t="shared" si="65"/>
        <v>0.5757575757575758</v>
      </c>
      <c r="Q487">
        <f t="shared" si="66"/>
        <v>0.42424242424242425</v>
      </c>
      <c r="R487">
        <f t="shared" si="67"/>
        <v>0</v>
      </c>
      <c r="S487">
        <f t="shared" si="68"/>
        <v>0</v>
      </c>
      <c r="T487">
        <f t="shared" si="69"/>
        <v>0</v>
      </c>
      <c r="U487">
        <f t="shared" si="70"/>
        <v>0</v>
      </c>
      <c r="V487">
        <f t="shared" si="71"/>
        <v>0.5757575757575758</v>
      </c>
      <c r="W487" t="str">
        <f t="shared" si="72"/>
        <v>Bush</v>
      </c>
    </row>
    <row r="488" spans="1:23" x14ac:dyDescent="0.3">
      <c r="A488" t="s">
        <v>942</v>
      </c>
      <c r="B488" t="s">
        <v>900</v>
      </c>
      <c r="C488">
        <v>26</v>
      </c>
      <c r="D488" t="s">
        <v>44</v>
      </c>
      <c r="E488" t="s">
        <v>891</v>
      </c>
      <c r="F488">
        <v>62.43</v>
      </c>
      <c r="G488">
        <v>181</v>
      </c>
      <c r="H488">
        <v>113</v>
      </c>
      <c r="I488">
        <v>66</v>
      </c>
      <c r="J488">
        <v>31</v>
      </c>
      <c r="K488">
        <v>2</v>
      </c>
      <c r="L488">
        <v>3</v>
      </c>
      <c r="M488">
        <v>3</v>
      </c>
      <c r="N488">
        <v>0</v>
      </c>
      <c r="O488">
        <f t="shared" si="64"/>
        <v>105</v>
      </c>
      <c r="P488">
        <f t="shared" si="65"/>
        <v>0.62857142857142856</v>
      </c>
      <c r="Q488">
        <f t="shared" si="66"/>
        <v>0.29523809523809524</v>
      </c>
      <c r="R488">
        <f t="shared" si="67"/>
        <v>1.9047619047619049E-2</v>
      </c>
      <c r="S488">
        <f t="shared" si="68"/>
        <v>2.8571428571428571E-2</v>
      </c>
      <c r="T488">
        <f t="shared" si="69"/>
        <v>2.8571428571428571E-2</v>
      </c>
      <c r="U488">
        <f t="shared" si="70"/>
        <v>0</v>
      </c>
      <c r="V488">
        <f t="shared" si="71"/>
        <v>0.62857142857142856</v>
      </c>
      <c r="W488" t="str">
        <f t="shared" si="72"/>
        <v>Bush</v>
      </c>
    </row>
    <row r="489" spans="1:23" x14ac:dyDescent="0.3">
      <c r="A489" t="s">
        <v>943</v>
      </c>
      <c r="B489" t="s">
        <v>901</v>
      </c>
      <c r="C489">
        <v>26</v>
      </c>
      <c r="D489" t="s">
        <v>44</v>
      </c>
      <c r="E489" t="s">
        <v>1009</v>
      </c>
      <c r="F489">
        <v>58.12</v>
      </c>
      <c r="G489">
        <v>363</v>
      </c>
      <c r="H489">
        <v>211</v>
      </c>
      <c r="I489">
        <v>109</v>
      </c>
      <c r="J489">
        <v>88</v>
      </c>
      <c r="K489">
        <v>1</v>
      </c>
      <c r="L489">
        <v>1</v>
      </c>
      <c r="M489">
        <v>7</v>
      </c>
      <c r="N489">
        <v>1</v>
      </c>
      <c r="O489">
        <f t="shared" si="64"/>
        <v>207</v>
      </c>
      <c r="P489">
        <f t="shared" si="65"/>
        <v>0.52657004830917875</v>
      </c>
      <c r="Q489">
        <f t="shared" si="66"/>
        <v>0.4251207729468599</v>
      </c>
      <c r="R489">
        <f t="shared" si="67"/>
        <v>4.830917874396135E-3</v>
      </c>
      <c r="S489">
        <f t="shared" si="68"/>
        <v>4.830917874396135E-3</v>
      </c>
      <c r="T489">
        <f t="shared" si="69"/>
        <v>3.3816425120772944E-2</v>
      </c>
      <c r="U489">
        <f t="shared" si="70"/>
        <v>4.830917874396135E-3</v>
      </c>
      <c r="V489">
        <f t="shared" si="71"/>
        <v>0.52657004830917875</v>
      </c>
      <c r="W489" t="str">
        <f t="shared" si="72"/>
        <v>Bush</v>
      </c>
    </row>
    <row r="490" spans="1:23" x14ac:dyDescent="0.3">
      <c r="A490" t="s">
        <v>916</v>
      </c>
      <c r="B490" t="s">
        <v>902</v>
      </c>
      <c r="C490">
        <v>26</v>
      </c>
      <c r="D490" t="s">
        <v>44</v>
      </c>
      <c r="E490" t="s">
        <v>891</v>
      </c>
      <c r="F490">
        <v>71.95</v>
      </c>
      <c r="G490">
        <v>189</v>
      </c>
      <c r="H490">
        <v>136</v>
      </c>
      <c r="I490">
        <v>82</v>
      </c>
      <c r="J490">
        <v>44</v>
      </c>
      <c r="K490">
        <v>1</v>
      </c>
      <c r="L490">
        <v>2</v>
      </c>
      <c r="M490">
        <v>2</v>
      </c>
      <c r="N490">
        <v>0</v>
      </c>
      <c r="O490">
        <f t="shared" si="64"/>
        <v>131</v>
      </c>
      <c r="P490">
        <f t="shared" si="65"/>
        <v>0.62595419847328249</v>
      </c>
      <c r="Q490">
        <f t="shared" si="66"/>
        <v>0.33587786259541985</v>
      </c>
      <c r="R490">
        <f t="shared" si="67"/>
        <v>7.6335877862595417E-3</v>
      </c>
      <c r="S490">
        <f t="shared" si="68"/>
        <v>1.5267175572519083E-2</v>
      </c>
      <c r="T490">
        <f t="shared" si="69"/>
        <v>1.5267175572519083E-2</v>
      </c>
      <c r="U490">
        <f t="shared" si="70"/>
        <v>0</v>
      </c>
      <c r="V490">
        <f t="shared" si="71"/>
        <v>0.62595419847328249</v>
      </c>
      <c r="W490" t="str">
        <f t="shared" si="72"/>
        <v>Bush</v>
      </c>
    </row>
    <row r="491" spans="1:23" x14ac:dyDescent="0.3">
      <c r="A491" t="s">
        <v>917</v>
      </c>
      <c r="B491" t="s">
        <v>903</v>
      </c>
      <c r="C491">
        <v>26</v>
      </c>
      <c r="D491" t="s">
        <v>44</v>
      </c>
      <c r="E491" t="s">
        <v>1006</v>
      </c>
      <c r="F491">
        <v>68.959999999999994</v>
      </c>
      <c r="G491">
        <v>29</v>
      </c>
      <c r="H491">
        <v>20</v>
      </c>
      <c r="I491">
        <v>5</v>
      </c>
      <c r="J491">
        <v>12</v>
      </c>
      <c r="K491">
        <v>0</v>
      </c>
      <c r="L491">
        <v>1</v>
      </c>
      <c r="M491">
        <v>0</v>
      </c>
      <c r="N491">
        <v>0</v>
      </c>
      <c r="O491">
        <f t="shared" si="64"/>
        <v>18</v>
      </c>
      <c r="P491">
        <f t="shared" si="65"/>
        <v>0.27777777777777779</v>
      </c>
      <c r="Q491">
        <f t="shared" si="66"/>
        <v>0.66666666666666663</v>
      </c>
      <c r="R491">
        <f t="shared" si="67"/>
        <v>0</v>
      </c>
      <c r="S491">
        <f t="shared" si="68"/>
        <v>5.5555555555555552E-2</v>
      </c>
      <c r="T491">
        <f t="shared" si="69"/>
        <v>0</v>
      </c>
      <c r="U491">
        <f t="shared" si="70"/>
        <v>0</v>
      </c>
      <c r="V491">
        <f t="shared" si="71"/>
        <v>2.6666666666666665</v>
      </c>
      <c r="W491" t="str">
        <f t="shared" si="72"/>
        <v>Dukakis</v>
      </c>
    </row>
    <row r="492" spans="1:23" x14ac:dyDescent="0.3">
      <c r="A492" t="s">
        <v>918</v>
      </c>
      <c r="B492" t="s">
        <v>904</v>
      </c>
      <c r="C492">
        <v>26</v>
      </c>
      <c r="D492" t="s">
        <v>44</v>
      </c>
      <c r="E492" t="s">
        <v>1008</v>
      </c>
      <c r="F492">
        <v>43</v>
      </c>
      <c r="G492">
        <v>193</v>
      </c>
      <c r="H492">
        <v>83</v>
      </c>
      <c r="I492">
        <v>46</v>
      </c>
      <c r="J492">
        <v>32</v>
      </c>
      <c r="K492">
        <v>0</v>
      </c>
      <c r="L492">
        <v>0</v>
      </c>
      <c r="M492">
        <v>0</v>
      </c>
      <c r="N492">
        <v>0</v>
      </c>
      <c r="O492">
        <f t="shared" si="64"/>
        <v>78</v>
      </c>
      <c r="P492">
        <f t="shared" si="65"/>
        <v>0.58974358974358976</v>
      </c>
      <c r="Q492">
        <f t="shared" si="66"/>
        <v>0.41025641025641024</v>
      </c>
      <c r="R492">
        <f t="shared" si="67"/>
        <v>0</v>
      </c>
      <c r="S492">
        <f t="shared" si="68"/>
        <v>0</v>
      </c>
      <c r="T492">
        <f t="shared" si="69"/>
        <v>0</v>
      </c>
      <c r="U492">
        <f t="shared" si="70"/>
        <v>0</v>
      </c>
      <c r="V492">
        <f t="shared" si="71"/>
        <v>0.58974358974358976</v>
      </c>
      <c r="W492" t="str">
        <f t="shared" si="72"/>
        <v>Bush</v>
      </c>
    </row>
    <row r="493" spans="1:23" x14ac:dyDescent="0.3">
      <c r="A493" t="s">
        <v>919</v>
      </c>
      <c r="B493" t="s">
        <v>905</v>
      </c>
      <c r="C493">
        <v>26</v>
      </c>
      <c r="D493" t="s">
        <v>44</v>
      </c>
      <c r="E493" t="s">
        <v>1008</v>
      </c>
      <c r="F493">
        <v>50</v>
      </c>
      <c r="G493">
        <v>52</v>
      </c>
      <c r="H493">
        <v>26</v>
      </c>
      <c r="I493">
        <v>19</v>
      </c>
      <c r="J493">
        <v>6</v>
      </c>
      <c r="K493">
        <v>0</v>
      </c>
      <c r="L493">
        <v>0</v>
      </c>
      <c r="M493">
        <v>0</v>
      </c>
      <c r="N493">
        <v>0</v>
      </c>
      <c r="O493">
        <f t="shared" si="64"/>
        <v>25</v>
      </c>
      <c r="P493">
        <f t="shared" si="65"/>
        <v>0.76</v>
      </c>
      <c r="Q493">
        <f t="shared" si="66"/>
        <v>0.24</v>
      </c>
      <c r="R493">
        <f t="shared" si="67"/>
        <v>0</v>
      </c>
      <c r="S493">
        <f t="shared" si="68"/>
        <v>0</v>
      </c>
      <c r="T493">
        <f t="shared" si="69"/>
        <v>0</v>
      </c>
      <c r="U493">
        <f t="shared" si="70"/>
        <v>0</v>
      </c>
      <c r="V493">
        <f t="shared" si="71"/>
        <v>0.76</v>
      </c>
      <c r="W493" t="str">
        <f t="shared" si="72"/>
        <v>Bush</v>
      </c>
    </row>
    <row r="494" spans="1:23" x14ac:dyDescent="0.3">
      <c r="A494" t="s">
        <v>920</v>
      </c>
      <c r="B494" t="s">
        <v>906</v>
      </c>
      <c r="C494">
        <v>26</v>
      </c>
      <c r="D494" t="s">
        <v>44</v>
      </c>
      <c r="E494" t="s">
        <v>1008</v>
      </c>
      <c r="F494">
        <v>39.18</v>
      </c>
      <c r="G494">
        <v>74</v>
      </c>
      <c r="H494">
        <v>29</v>
      </c>
      <c r="I494">
        <v>22</v>
      </c>
      <c r="J494">
        <v>6</v>
      </c>
      <c r="K494">
        <v>0</v>
      </c>
      <c r="L494">
        <v>1</v>
      </c>
      <c r="M494">
        <v>0</v>
      </c>
      <c r="N494">
        <v>0</v>
      </c>
      <c r="O494">
        <f t="shared" si="64"/>
        <v>29</v>
      </c>
      <c r="P494">
        <f t="shared" si="65"/>
        <v>0.75862068965517238</v>
      </c>
      <c r="Q494">
        <f t="shared" si="66"/>
        <v>0.20689655172413793</v>
      </c>
      <c r="R494">
        <f t="shared" si="67"/>
        <v>0</v>
      </c>
      <c r="S494">
        <f t="shared" si="68"/>
        <v>3.4482758620689655E-2</v>
      </c>
      <c r="T494">
        <f t="shared" si="69"/>
        <v>0</v>
      </c>
      <c r="U494">
        <f t="shared" si="70"/>
        <v>0</v>
      </c>
      <c r="V494">
        <f t="shared" si="71"/>
        <v>0.75862068965517238</v>
      </c>
      <c r="W494" t="str">
        <f t="shared" si="72"/>
        <v>Bush</v>
      </c>
    </row>
    <row r="495" spans="1:23" x14ac:dyDescent="0.3">
      <c r="A495" t="s">
        <v>921</v>
      </c>
      <c r="B495" t="s">
        <v>907</v>
      </c>
      <c r="C495">
        <v>26</v>
      </c>
      <c r="D495" t="s">
        <v>44</v>
      </c>
      <c r="E495" t="s">
        <v>1007</v>
      </c>
      <c r="F495">
        <v>39.159999999999997</v>
      </c>
      <c r="G495">
        <v>457</v>
      </c>
      <c r="H495">
        <v>179</v>
      </c>
      <c r="I495">
        <v>102</v>
      </c>
      <c r="J495">
        <v>69</v>
      </c>
      <c r="K495">
        <v>0</v>
      </c>
      <c r="L495">
        <v>0</v>
      </c>
      <c r="M495">
        <v>0</v>
      </c>
      <c r="N495">
        <v>4</v>
      </c>
      <c r="O495">
        <f t="shared" si="64"/>
        <v>175</v>
      </c>
      <c r="P495">
        <f t="shared" si="65"/>
        <v>0.58285714285714285</v>
      </c>
      <c r="Q495">
        <f t="shared" si="66"/>
        <v>0.39428571428571429</v>
      </c>
      <c r="R495">
        <f t="shared" si="67"/>
        <v>0</v>
      </c>
      <c r="S495">
        <f t="shared" si="68"/>
        <v>0</v>
      </c>
      <c r="T495">
        <f t="shared" si="69"/>
        <v>0</v>
      </c>
      <c r="U495">
        <f t="shared" si="70"/>
        <v>2.2857142857142857E-2</v>
      </c>
      <c r="V495">
        <f t="shared" si="71"/>
        <v>0.58285714285714285</v>
      </c>
      <c r="W495" t="str">
        <f t="shared" si="72"/>
        <v>Bush</v>
      </c>
    </row>
    <row r="496" spans="1:23" x14ac:dyDescent="0.3">
      <c r="A496" t="s">
        <v>922</v>
      </c>
      <c r="B496" t="s">
        <v>908</v>
      </c>
      <c r="C496">
        <v>26</v>
      </c>
      <c r="D496" t="s">
        <v>44</v>
      </c>
      <c r="E496" t="s">
        <v>1009</v>
      </c>
      <c r="F496">
        <v>44.94</v>
      </c>
      <c r="G496">
        <v>89</v>
      </c>
      <c r="H496">
        <v>40</v>
      </c>
      <c r="I496">
        <v>22</v>
      </c>
      <c r="J496">
        <v>12</v>
      </c>
      <c r="K496">
        <v>0</v>
      </c>
      <c r="L496">
        <v>1</v>
      </c>
      <c r="M496">
        <v>1</v>
      </c>
      <c r="N496">
        <v>0</v>
      </c>
      <c r="O496">
        <f t="shared" si="64"/>
        <v>36</v>
      </c>
      <c r="P496">
        <f t="shared" si="65"/>
        <v>0.61111111111111116</v>
      </c>
      <c r="Q496">
        <f t="shared" si="66"/>
        <v>0.33333333333333331</v>
      </c>
      <c r="R496">
        <f t="shared" si="67"/>
        <v>0</v>
      </c>
      <c r="S496">
        <f t="shared" si="68"/>
        <v>2.7777777777777776E-2</v>
      </c>
      <c r="T496">
        <f t="shared" si="69"/>
        <v>2.7777777777777776E-2</v>
      </c>
      <c r="U496">
        <f t="shared" si="70"/>
        <v>0</v>
      </c>
      <c r="V496">
        <f t="shared" si="71"/>
        <v>0.61111111111111116</v>
      </c>
      <c r="W496" t="str">
        <f t="shared" si="72"/>
        <v>Bush</v>
      </c>
    </row>
    <row r="497" spans="1:23" x14ac:dyDescent="0.3">
      <c r="A497" t="s">
        <v>923</v>
      </c>
      <c r="B497" t="s">
        <v>909</v>
      </c>
      <c r="C497">
        <v>26</v>
      </c>
      <c r="D497" t="s">
        <v>44</v>
      </c>
      <c r="E497" t="s">
        <v>1006</v>
      </c>
      <c r="F497">
        <v>57.14</v>
      </c>
      <c r="G497">
        <v>91</v>
      </c>
      <c r="H497">
        <v>52</v>
      </c>
      <c r="I497">
        <v>27</v>
      </c>
      <c r="J497">
        <v>22</v>
      </c>
      <c r="K497">
        <v>0</v>
      </c>
      <c r="L497">
        <v>1</v>
      </c>
      <c r="M497">
        <v>1</v>
      </c>
      <c r="N497">
        <v>0</v>
      </c>
      <c r="O497">
        <f t="shared" si="64"/>
        <v>51</v>
      </c>
      <c r="P497">
        <f t="shared" si="65"/>
        <v>0.52941176470588236</v>
      </c>
      <c r="Q497">
        <f t="shared" si="66"/>
        <v>0.43137254901960786</v>
      </c>
      <c r="R497">
        <f t="shared" si="67"/>
        <v>0</v>
      </c>
      <c r="S497">
        <f t="shared" si="68"/>
        <v>1.9607843137254902E-2</v>
      </c>
      <c r="T497">
        <f t="shared" si="69"/>
        <v>1.9607843137254902E-2</v>
      </c>
      <c r="U497">
        <f t="shared" si="70"/>
        <v>0</v>
      </c>
      <c r="V497">
        <f t="shared" si="71"/>
        <v>0.52941176470588236</v>
      </c>
      <c r="W497" t="str">
        <f t="shared" si="72"/>
        <v>Bush</v>
      </c>
    </row>
    <row r="498" spans="1:23" x14ac:dyDescent="0.3">
      <c r="A498" t="s">
        <v>924</v>
      </c>
      <c r="B498" t="s">
        <v>910</v>
      </c>
      <c r="C498">
        <v>26</v>
      </c>
      <c r="D498" t="s">
        <v>44</v>
      </c>
      <c r="E498" t="s">
        <v>1006</v>
      </c>
      <c r="F498">
        <v>43.26</v>
      </c>
      <c r="G498">
        <v>312</v>
      </c>
      <c r="H498">
        <v>135</v>
      </c>
      <c r="I498">
        <v>73</v>
      </c>
      <c r="J498">
        <v>57</v>
      </c>
      <c r="K498">
        <v>1</v>
      </c>
      <c r="L498">
        <v>0</v>
      </c>
      <c r="M498">
        <v>0</v>
      </c>
      <c r="N498">
        <v>0</v>
      </c>
      <c r="O498">
        <f t="shared" si="64"/>
        <v>131</v>
      </c>
      <c r="P498">
        <f t="shared" si="65"/>
        <v>0.5572519083969466</v>
      </c>
      <c r="Q498">
        <f t="shared" si="66"/>
        <v>0.4351145038167939</v>
      </c>
      <c r="R498">
        <f t="shared" si="67"/>
        <v>7.6335877862595417E-3</v>
      </c>
      <c r="S498">
        <f t="shared" si="68"/>
        <v>0</v>
      </c>
      <c r="T498">
        <f t="shared" si="69"/>
        <v>0</v>
      </c>
      <c r="U498">
        <f t="shared" si="70"/>
        <v>0</v>
      </c>
      <c r="V498">
        <f t="shared" si="71"/>
        <v>0.5572519083969466</v>
      </c>
      <c r="W498" t="str">
        <f t="shared" si="72"/>
        <v>Bush</v>
      </c>
    </row>
    <row r="499" spans="1:23" x14ac:dyDescent="0.3">
      <c r="A499" t="s">
        <v>925</v>
      </c>
      <c r="B499" t="s">
        <v>911</v>
      </c>
      <c r="C499">
        <v>26</v>
      </c>
      <c r="D499" t="s">
        <v>44</v>
      </c>
      <c r="E499" t="s">
        <v>891</v>
      </c>
      <c r="F499">
        <v>47.55</v>
      </c>
      <c r="G499">
        <v>307</v>
      </c>
      <c r="H499">
        <v>146</v>
      </c>
      <c r="I499">
        <v>102</v>
      </c>
      <c r="J499">
        <v>37</v>
      </c>
      <c r="K499">
        <v>0</v>
      </c>
      <c r="L499">
        <v>2</v>
      </c>
      <c r="M499">
        <v>5</v>
      </c>
      <c r="N499">
        <v>0</v>
      </c>
      <c r="O499">
        <f t="shared" si="64"/>
        <v>146</v>
      </c>
      <c r="P499">
        <f t="shared" si="65"/>
        <v>0.69863013698630139</v>
      </c>
      <c r="Q499">
        <f t="shared" si="66"/>
        <v>0.25342465753424659</v>
      </c>
      <c r="R499">
        <f t="shared" si="67"/>
        <v>0</v>
      </c>
      <c r="S499">
        <f t="shared" si="68"/>
        <v>1.3698630136986301E-2</v>
      </c>
      <c r="T499">
        <f t="shared" si="69"/>
        <v>3.4246575342465752E-2</v>
      </c>
      <c r="U499">
        <f t="shared" si="70"/>
        <v>0</v>
      </c>
      <c r="V499">
        <f t="shared" si="71"/>
        <v>0.69863013698630139</v>
      </c>
      <c r="W499" t="str">
        <f t="shared" si="72"/>
        <v>Bush</v>
      </c>
    </row>
    <row r="500" spans="1:23" x14ac:dyDescent="0.3">
      <c r="A500" t="s">
        <v>926</v>
      </c>
      <c r="B500" t="s">
        <v>912</v>
      </c>
      <c r="C500">
        <v>26</v>
      </c>
      <c r="D500" t="s">
        <v>44</v>
      </c>
      <c r="E500" t="s">
        <v>1006</v>
      </c>
      <c r="F500">
        <v>54.31</v>
      </c>
      <c r="G500">
        <v>637</v>
      </c>
      <c r="H500">
        <v>346</v>
      </c>
      <c r="I500">
        <v>175</v>
      </c>
      <c r="J500">
        <v>149</v>
      </c>
      <c r="K500">
        <v>3</v>
      </c>
      <c r="L500">
        <v>1</v>
      </c>
      <c r="M500">
        <v>8</v>
      </c>
      <c r="N500">
        <v>2</v>
      </c>
      <c r="O500">
        <f t="shared" si="64"/>
        <v>338</v>
      </c>
      <c r="P500">
        <f t="shared" si="65"/>
        <v>0.51775147928994081</v>
      </c>
      <c r="Q500">
        <f t="shared" si="66"/>
        <v>0.44082840236686388</v>
      </c>
      <c r="R500">
        <f t="shared" si="67"/>
        <v>8.8757396449704144E-3</v>
      </c>
      <c r="S500">
        <f t="shared" si="68"/>
        <v>2.9585798816568047E-3</v>
      </c>
      <c r="T500">
        <f t="shared" si="69"/>
        <v>2.3668639053254437E-2</v>
      </c>
      <c r="U500">
        <f t="shared" si="70"/>
        <v>5.9171597633136093E-3</v>
      </c>
      <c r="V500">
        <f t="shared" si="71"/>
        <v>0.51775147928994081</v>
      </c>
      <c r="W500" t="str">
        <f t="shared" si="72"/>
        <v>Bush</v>
      </c>
    </row>
    <row r="501" spans="1:23" x14ac:dyDescent="0.3">
      <c r="A501" t="s">
        <v>915</v>
      </c>
      <c r="B501" t="s">
        <v>55</v>
      </c>
      <c r="C501">
        <v>26</v>
      </c>
      <c r="D501" t="s">
        <v>66</v>
      </c>
      <c r="E501">
        <v>0</v>
      </c>
      <c r="F501">
        <v>0</v>
      </c>
      <c r="G501">
        <v>0</v>
      </c>
      <c r="H501">
        <v>835</v>
      </c>
      <c r="I501">
        <v>576</v>
      </c>
      <c r="J501">
        <v>216</v>
      </c>
      <c r="K501">
        <v>2</v>
      </c>
      <c r="L501">
        <v>4</v>
      </c>
      <c r="M501">
        <v>23</v>
      </c>
      <c r="N501">
        <v>2</v>
      </c>
      <c r="O501">
        <f t="shared" si="64"/>
        <v>823</v>
      </c>
      <c r="P501">
        <f t="shared" si="65"/>
        <v>0.69987849331713248</v>
      </c>
      <c r="Q501">
        <f t="shared" si="66"/>
        <v>0.26245443499392468</v>
      </c>
      <c r="R501">
        <f t="shared" si="67"/>
        <v>2.4301336573511541E-3</v>
      </c>
      <c r="S501">
        <f t="shared" si="68"/>
        <v>4.8602673147023082E-3</v>
      </c>
      <c r="T501">
        <f t="shared" si="69"/>
        <v>2.7946537059538274E-2</v>
      </c>
      <c r="U501">
        <f t="shared" si="70"/>
        <v>2.4301336573511541E-3</v>
      </c>
      <c r="V501">
        <f t="shared" si="71"/>
        <v>0.69987849331713248</v>
      </c>
      <c r="W501" t="str">
        <f t="shared" si="72"/>
        <v>Bush</v>
      </c>
    </row>
    <row r="502" spans="1:23" x14ac:dyDescent="0.3">
      <c r="A502" t="s">
        <v>914</v>
      </c>
      <c r="B502" t="s">
        <v>56</v>
      </c>
      <c r="C502">
        <v>26</v>
      </c>
      <c r="D502" t="s">
        <v>67</v>
      </c>
      <c r="E502">
        <v>0</v>
      </c>
      <c r="F502">
        <v>0</v>
      </c>
      <c r="G502">
        <v>0</v>
      </c>
      <c r="H502">
        <v>267</v>
      </c>
      <c r="I502">
        <v>177</v>
      </c>
      <c r="J502">
        <v>77</v>
      </c>
      <c r="K502">
        <v>3</v>
      </c>
      <c r="L502">
        <v>1</v>
      </c>
      <c r="M502">
        <v>3</v>
      </c>
      <c r="N502">
        <v>0</v>
      </c>
      <c r="O502">
        <f t="shared" si="64"/>
        <v>261</v>
      </c>
      <c r="P502">
        <f t="shared" si="65"/>
        <v>0.67816091954022983</v>
      </c>
      <c r="Q502">
        <f t="shared" si="66"/>
        <v>0.2950191570881226</v>
      </c>
      <c r="R502">
        <f t="shared" si="67"/>
        <v>1.1494252873563218E-2</v>
      </c>
      <c r="S502">
        <f t="shared" si="68"/>
        <v>3.8314176245210726E-3</v>
      </c>
      <c r="T502">
        <f t="shared" si="69"/>
        <v>1.1494252873563218E-2</v>
      </c>
      <c r="U502">
        <f t="shared" si="70"/>
        <v>0</v>
      </c>
      <c r="V502">
        <f t="shared" si="71"/>
        <v>0.67816091954022983</v>
      </c>
      <c r="W502" t="str">
        <f t="shared" si="72"/>
        <v>Bush</v>
      </c>
    </row>
    <row r="503" spans="1:23" x14ac:dyDescent="0.3">
      <c r="A503" t="s">
        <v>913</v>
      </c>
      <c r="B503" t="s">
        <v>57</v>
      </c>
      <c r="C503">
        <v>26</v>
      </c>
      <c r="D503" t="s">
        <v>68</v>
      </c>
      <c r="E503">
        <v>0</v>
      </c>
      <c r="F503">
        <v>66.69</v>
      </c>
      <c r="G503">
        <v>7198</v>
      </c>
      <c r="H503">
        <v>4801</v>
      </c>
      <c r="I503">
        <v>2959</v>
      </c>
      <c r="J503">
        <v>1568</v>
      </c>
      <c r="K503">
        <v>19</v>
      </c>
      <c r="L503">
        <v>27</v>
      </c>
      <c r="M503">
        <v>82</v>
      </c>
      <c r="N503">
        <v>19</v>
      </c>
      <c r="O503">
        <f t="shared" si="64"/>
        <v>4674</v>
      </c>
      <c r="P503">
        <f t="shared" si="65"/>
        <v>0.63307659392383397</v>
      </c>
      <c r="Q503">
        <f t="shared" si="66"/>
        <v>0.33547282841249465</v>
      </c>
      <c r="R503">
        <f t="shared" si="67"/>
        <v>4.0650406504065045E-3</v>
      </c>
      <c r="S503">
        <f t="shared" si="68"/>
        <v>5.7766367137355584E-3</v>
      </c>
      <c r="T503">
        <f t="shared" si="69"/>
        <v>1.7543859649122806E-2</v>
      </c>
      <c r="U503">
        <f t="shared" si="70"/>
        <v>4.0650406504065045E-3</v>
      </c>
      <c r="V503">
        <f t="shared" si="71"/>
        <v>0.63307659392383397</v>
      </c>
      <c r="W503" t="str">
        <f t="shared" si="72"/>
        <v>Bush</v>
      </c>
    </row>
    <row r="504" spans="1:23" x14ac:dyDescent="0.3">
      <c r="A504" t="s">
        <v>961</v>
      </c>
      <c r="B504" t="s">
        <v>944</v>
      </c>
      <c r="C504">
        <v>27</v>
      </c>
      <c r="D504" t="s">
        <v>44</v>
      </c>
      <c r="E504" t="s">
        <v>1010</v>
      </c>
      <c r="F504">
        <v>47.16</v>
      </c>
      <c r="G504">
        <v>53</v>
      </c>
      <c r="H504">
        <v>25</v>
      </c>
      <c r="I504">
        <v>15</v>
      </c>
      <c r="J504">
        <v>9</v>
      </c>
      <c r="K504">
        <v>1</v>
      </c>
      <c r="L504">
        <v>0</v>
      </c>
      <c r="M504">
        <v>0</v>
      </c>
      <c r="N504">
        <v>0</v>
      </c>
      <c r="O504">
        <f t="shared" si="64"/>
        <v>25</v>
      </c>
      <c r="P504">
        <f t="shared" si="65"/>
        <v>0.6</v>
      </c>
      <c r="Q504">
        <f t="shared" si="66"/>
        <v>0.36</v>
      </c>
      <c r="R504">
        <f t="shared" si="67"/>
        <v>0.04</v>
      </c>
      <c r="S504">
        <f t="shared" si="68"/>
        <v>0</v>
      </c>
      <c r="T504">
        <f t="shared" si="69"/>
        <v>0</v>
      </c>
      <c r="U504">
        <f t="shared" si="70"/>
        <v>0</v>
      </c>
      <c r="V504">
        <f t="shared" si="71"/>
        <v>0.6</v>
      </c>
      <c r="W504" t="str">
        <f t="shared" si="72"/>
        <v>Bush</v>
      </c>
    </row>
    <row r="505" spans="1:23" x14ac:dyDescent="0.3">
      <c r="A505" t="s">
        <v>962</v>
      </c>
      <c r="B505" t="s">
        <v>945</v>
      </c>
      <c r="C505">
        <v>27</v>
      </c>
      <c r="D505" t="s">
        <v>44</v>
      </c>
      <c r="E505" t="s">
        <v>1010</v>
      </c>
      <c r="F505">
        <v>58.94</v>
      </c>
      <c r="G505">
        <v>95</v>
      </c>
      <c r="H505">
        <v>56</v>
      </c>
      <c r="I505">
        <v>20</v>
      </c>
      <c r="J505">
        <v>25</v>
      </c>
      <c r="K505">
        <v>2</v>
      </c>
      <c r="L505">
        <v>1</v>
      </c>
      <c r="M505">
        <v>6</v>
      </c>
      <c r="N505">
        <v>0</v>
      </c>
      <c r="O505">
        <f t="shared" si="64"/>
        <v>54</v>
      </c>
      <c r="P505">
        <f t="shared" si="65"/>
        <v>0.37037037037037035</v>
      </c>
      <c r="Q505">
        <f t="shared" si="66"/>
        <v>0.46296296296296297</v>
      </c>
      <c r="R505">
        <f t="shared" si="67"/>
        <v>3.7037037037037035E-2</v>
      </c>
      <c r="S505">
        <f t="shared" si="68"/>
        <v>1.8518518518518517E-2</v>
      </c>
      <c r="T505">
        <f t="shared" si="69"/>
        <v>0.1111111111111111</v>
      </c>
      <c r="U505">
        <f t="shared" si="70"/>
        <v>0</v>
      </c>
      <c r="V505">
        <f t="shared" si="71"/>
        <v>2.4629629629629628</v>
      </c>
      <c r="W505" t="str">
        <f t="shared" si="72"/>
        <v>Dukakis</v>
      </c>
    </row>
    <row r="506" spans="1:23" x14ac:dyDescent="0.3">
      <c r="A506" t="s">
        <v>963</v>
      </c>
      <c r="B506" t="s">
        <v>946</v>
      </c>
      <c r="C506">
        <v>27</v>
      </c>
      <c r="D506" t="s">
        <v>44</v>
      </c>
      <c r="E506" t="s">
        <v>1008</v>
      </c>
      <c r="F506">
        <v>20.350000000000001</v>
      </c>
      <c r="G506">
        <v>167</v>
      </c>
      <c r="H506">
        <v>34</v>
      </c>
      <c r="I506">
        <v>22</v>
      </c>
      <c r="J506">
        <v>10</v>
      </c>
      <c r="K506">
        <v>0</v>
      </c>
      <c r="L506">
        <v>0</v>
      </c>
      <c r="M506">
        <v>0</v>
      </c>
      <c r="N506">
        <v>0</v>
      </c>
      <c r="O506">
        <f t="shared" si="64"/>
        <v>32</v>
      </c>
      <c r="P506">
        <f t="shared" si="65"/>
        <v>0.6875</v>
      </c>
      <c r="Q506">
        <f t="shared" si="66"/>
        <v>0.3125</v>
      </c>
      <c r="R506">
        <f t="shared" si="67"/>
        <v>0</v>
      </c>
      <c r="S506">
        <f t="shared" si="68"/>
        <v>0</v>
      </c>
      <c r="T506">
        <f t="shared" si="69"/>
        <v>0</v>
      </c>
      <c r="U506">
        <f t="shared" si="70"/>
        <v>0</v>
      </c>
      <c r="V506">
        <f t="shared" si="71"/>
        <v>0.6875</v>
      </c>
      <c r="W506" t="str">
        <f t="shared" si="72"/>
        <v>Bush</v>
      </c>
    </row>
    <row r="507" spans="1:23" x14ac:dyDescent="0.3">
      <c r="A507" t="s">
        <v>964</v>
      </c>
      <c r="B507" t="s">
        <v>947</v>
      </c>
      <c r="C507">
        <v>27</v>
      </c>
      <c r="D507" t="s">
        <v>44</v>
      </c>
      <c r="E507" t="s">
        <v>1010</v>
      </c>
      <c r="F507">
        <v>38.369999999999997</v>
      </c>
      <c r="G507">
        <v>1350</v>
      </c>
      <c r="H507">
        <v>518</v>
      </c>
      <c r="I507">
        <v>361</v>
      </c>
      <c r="J507">
        <v>133</v>
      </c>
      <c r="K507">
        <v>2</v>
      </c>
      <c r="L507">
        <v>0</v>
      </c>
      <c r="M507">
        <v>13</v>
      </c>
      <c r="N507">
        <v>4</v>
      </c>
      <c r="O507">
        <f t="shared" si="64"/>
        <v>513</v>
      </c>
      <c r="P507">
        <f t="shared" si="65"/>
        <v>0.70370370370370372</v>
      </c>
      <c r="Q507">
        <f t="shared" si="66"/>
        <v>0.25925925925925924</v>
      </c>
      <c r="R507">
        <f t="shared" si="67"/>
        <v>3.8986354775828458E-3</v>
      </c>
      <c r="S507">
        <f t="shared" si="68"/>
        <v>0</v>
      </c>
      <c r="T507">
        <f t="shared" si="69"/>
        <v>2.5341130604288498E-2</v>
      </c>
      <c r="U507">
        <f t="shared" si="70"/>
        <v>7.7972709551656916E-3</v>
      </c>
      <c r="V507">
        <f t="shared" si="71"/>
        <v>0.70370370370370372</v>
      </c>
      <c r="W507" t="str">
        <f t="shared" si="72"/>
        <v>Bush</v>
      </c>
    </row>
    <row r="508" spans="1:23" x14ac:dyDescent="0.3">
      <c r="A508" t="s">
        <v>965</v>
      </c>
      <c r="B508" t="s">
        <v>948</v>
      </c>
      <c r="C508">
        <v>27</v>
      </c>
      <c r="D508" t="s">
        <v>44</v>
      </c>
      <c r="E508" t="s">
        <v>1008</v>
      </c>
      <c r="F508">
        <v>27.94</v>
      </c>
      <c r="G508">
        <v>68</v>
      </c>
      <c r="H508">
        <v>19</v>
      </c>
      <c r="I508">
        <v>12</v>
      </c>
      <c r="J508">
        <v>6</v>
      </c>
      <c r="K508">
        <v>1</v>
      </c>
      <c r="L508">
        <v>0</v>
      </c>
      <c r="M508">
        <v>0</v>
      </c>
      <c r="N508">
        <v>0</v>
      </c>
      <c r="O508">
        <f t="shared" si="64"/>
        <v>19</v>
      </c>
      <c r="P508">
        <f t="shared" si="65"/>
        <v>0.63157894736842102</v>
      </c>
      <c r="Q508">
        <f t="shared" si="66"/>
        <v>0.31578947368421051</v>
      </c>
      <c r="R508">
        <f t="shared" si="67"/>
        <v>5.2631578947368418E-2</v>
      </c>
      <c r="S508">
        <f t="shared" si="68"/>
        <v>0</v>
      </c>
      <c r="T508">
        <f t="shared" si="69"/>
        <v>0</v>
      </c>
      <c r="U508">
        <f t="shared" si="70"/>
        <v>0</v>
      </c>
      <c r="V508">
        <f t="shared" si="71"/>
        <v>0.63157894736842102</v>
      </c>
      <c r="W508" t="str">
        <f t="shared" si="72"/>
        <v>Bush</v>
      </c>
    </row>
    <row r="509" spans="1:23" x14ac:dyDescent="0.3">
      <c r="A509" t="s">
        <v>966</v>
      </c>
      <c r="B509" t="s">
        <v>949</v>
      </c>
      <c r="C509">
        <v>27</v>
      </c>
      <c r="D509" t="s">
        <v>44</v>
      </c>
      <c r="E509" t="s">
        <v>1010</v>
      </c>
      <c r="F509">
        <v>57.57</v>
      </c>
      <c r="G509">
        <v>33</v>
      </c>
      <c r="H509">
        <v>19</v>
      </c>
      <c r="I509">
        <v>5</v>
      </c>
      <c r="J509">
        <v>12</v>
      </c>
      <c r="K509">
        <v>0</v>
      </c>
      <c r="L509">
        <v>0</v>
      </c>
      <c r="M509">
        <v>0</v>
      </c>
      <c r="N509">
        <v>0</v>
      </c>
      <c r="O509">
        <f t="shared" si="64"/>
        <v>17</v>
      </c>
      <c r="P509">
        <f t="shared" si="65"/>
        <v>0.29411764705882354</v>
      </c>
      <c r="Q509">
        <f t="shared" si="66"/>
        <v>0.70588235294117652</v>
      </c>
      <c r="R509">
        <f t="shared" si="67"/>
        <v>0</v>
      </c>
      <c r="S509">
        <f t="shared" si="68"/>
        <v>0</v>
      </c>
      <c r="T509">
        <f t="shared" si="69"/>
        <v>0</v>
      </c>
      <c r="U509">
        <f t="shared" si="70"/>
        <v>0</v>
      </c>
      <c r="V509">
        <f t="shared" si="71"/>
        <v>2.7058823529411766</v>
      </c>
      <c r="W509" t="str">
        <f t="shared" si="72"/>
        <v>Dukakis</v>
      </c>
    </row>
    <row r="510" spans="1:23" x14ac:dyDescent="0.3">
      <c r="A510" t="s">
        <v>967</v>
      </c>
      <c r="B510" t="s">
        <v>950</v>
      </c>
      <c r="C510">
        <v>27</v>
      </c>
      <c r="D510" t="s">
        <v>44</v>
      </c>
      <c r="E510" t="s">
        <v>1010</v>
      </c>
      <c r="F510">
        <v>50</v>
      </c>
      <c r="G510">
        <v>1246</v>
      </c>
      <c r="H510">
        <v>623</v>
      </c>
      <c r="I510">
        <v>383</v>
      </c>
      <c r="J510">
        <v>195</v>
      </c>
      <c r="K510">
        <v>3</v>
      </c>
      <c r="L510">
        <v>3</v>
      </c>
      <c r="M510">
        <v>15</v>
      </c>
      <c r="N510">
        <v>3</v>
      </c>
      <c r="O510">
        <f t="shared" si="64"/>
        <v>602</v>
      </c>
      <c r="P510">
        <f t="shared" si="65"/>
        <v>0.63621262458471761</v>
      </c>
      <c r="Q510">
        <f t="shared" si="66"/>
        <v>0.32392026578073091</v>
      </c>
      <c r="R510">
        <f t="shared" si="67"/>
        <v>4.9833887043189366E-3</v>
      </c>
      <c r="S510">
        <f t="shared" si="68"/>
        <v>4.9833887043189366E-3</v>
      </c>
      <c r="T510">
        <f t="shared" si="69"/>
        <v>2.4916943521594685E-2</v>
      </c>
      <c r="U510">
        <f t="shared" si="70"/>
        <v>4.9833887043189366E-3</v>
      </c>
      <c r="V510">
        <f t="shared" si="71"/>
        <v>0.63621262458471761</v>
      </c>
      <c r="W510" t="str">
        <f t="shared" si="72"/>
        <v>Bush</v>
      </c>
    </row>
    <row r="511" spans="1:23" x14ac:dyDescent="0.3">
      <c r="A511" t="s">
        <v>968</v>
      </c>
      <c r="B511" t="s">
        <v>951</v>
      </c>
      <c r="C511">
        <v>27</v>
      </c>
      <c r="D511" t="s">
        <v>44</v>
      </c>
      <c r="E511" t="s">
        <v>1010</v>
      </c>
      <c r="F511">
        <v>51.16</v>
      </c>
      <c r="G511">
        <v>729</v>
      </c>
      <c r="H511">
        <v>373</v>
      </c>
      <c r="I511">
        <v>199</v>
      </c>
      <c r="J511">
        <v>143</v>
      </c>
      <c r="K511">
        <v>4</v>
      </c>
      <c r="L511">
        <v>0</v>
      </c>
      <c r="M511">
        <v>9</v>
      </c>
      <c r="N511">
        <v>3</v>
      </c>
      <c r="O511">
        <f t="shared" si="64"/>
        <v>358</v>
      </c>
      <c r="P511">
        <f t="shared" si="65"/>
        <v>0.55586592178770955</v>
      </c>
      <c r="Q511">
        <f t="shared" si="66"/>
        <v>0.3994413407821229</v>
      </c>
      <c r="R511">
        <f t="shared" si="67"/>
        <v>1.11731843575419E-2</v>
      </c>
      <c r="S511">
        <f t="shared" si="68"/>
        <v>0</v>
      </c>
      <c r="T511">
        <f t="shared" si="69"/>
        <v>2.5139664804469275E-2</v>
      </c>
      <c r="U511">
        <f t="shared" si="70"/>
        <v>8.3798882681564244E-3</v>
      </c>
      <c r="V511">
        <f t="shared" si="71"/>
        <v>0.55586592178770955</v>
      </c>
      <c r="W511" t="str">
        <f t="shared" si="72"/>
        <v>Bush</v>
      </c>
    </row>
    <row r="512" spans="1:23" x14ac:dyDescent="0.3">
      <c r="A512" t="s">
        <v>969</v>
      </c>
      <c r="B512" t="s">
        <v>952</v>
      </c>
      <c r="C512">
        <v>27</v>
      </c>
      <c r="D512" t="s">
        <v>44</v>
      </c>
      <c r="E512" t="s">
        <v>1010</v>
      </c>
      <c r="F512">
        <v>52.39</v>
      </c>
      <c r="G512">
        <v>960</v>
      </c>
      <c r="H512">
        <v>503</v>
      </c>
      <c r="I512">
        <v>327</v>
      </c>
      <c r="J512">
        <v>152</v>
      </c>
      <c r="K512">
        <v>2</v>
      </c>
      <c r="L512">
        <v>0</v>
      </c>
      <c r="M512">
        <v>10</v>
      </c>
      <c r="N512">
        <v>3</v>
      </c>
      <c r="O512">
        <f t="shared" si="64"/>
        <v>494</v>
      </c>
      <c r="P512">
        <f t="shared" si="65"/>
        <v>0.66194331983805665</v>
      </c>
      <c r="Q512">
        <f t="shared" si="66"/>
        <v>0.30769230769230771</v>
      </c>
      <c r="R512">
        <f t="shared" si="67"/>
        <v>4.048582995951417E-3</v>
      </c>
      <c r="S512">
        <f t="shared" si="68"/>
        <v>0</v>
      </c>
      <c r="T512">
        <f t="shared" si="69"/>
        <v>2.0242914979757085E-2</v>
      </c>
      <c r="U512">
        <f t="shared" si="70"/>
        <v>6.0728744939271256E-3</v>
      </c>
      <c r="V512">
        <f t="shared" si="71"/>
        <v>0.66194331983805665</v>
      </c>
      <c r="W512" t="str">
        <f t="shared" si="72"/>
        <v>Bush</v>
      </c>
    </row>
    <row r="513" spans="1:23" x14ac:dyDescent="0.3">
      <c r="A513" t="s">
        <v>970</v>
      </c>
      <c r="B513" t="s">
        <v>953</v>
      </c>
      <c r="C513">
        <v>27</v>
      </c>
      <c r="D513" t="s">
        <v>44</v>
      </c>
      <c r="E513" t="s">
        <v>1010</v>
      </c>
      <c r="F513">
        <v>33.69</v>
      </c>
      <c r="G513">
        <v>92</v>
      </c>
      <c r="H513">
        <v>31</v>
      </c>
      <c r="I513">
        <v>17</v>
      </c>
      <c r="J513">
        <v>11</v>
      </c>
      <c r="K513">
        <v>1</v>
      </c>
      <c r="L513">
        <v>1</v>
      </c>
      <c r="M513">
        <v>0</v>
      </c>
      <c r="N513">
        <v>0</v>
      </c>
      <c r="O513">
        <f t="shared" si="64"/>
        <v>30</v>
      </c>
      <c r="P513">
        <f t="shared" si="65"/>
        <v>0.56666666666666665</v>
      </c>
      <c r="Q513">
        <f t="shared" si="66"/>
        <v>0.36666666666666664</v>
      </c>
      <c r="R513">
        <f t="shared" si="67"/>
        <v>3.3333333333333333E-2</v>
      </c>
      <c r="S513">
        <f t="shared" si="68"/>
        <v>3.3333333333333333E-2</v>
      </c>
      <c r="T513">
        <f t="shared" si="69"/>
        <v>0</v>
      </c>
      <c r="U513">
        <f t="shared" si="70"/>
        <v>0</v>
      </c>
      <c r="V513">
        <f t="shared" si="71"/>
        <v>0.56666666666666665</v>
      </c>
      <c r="W513" t="str">
        <f t="shared" si="72"/>
        <v>Bush</v>
      </c>
    </row>
    <row r="514" spans="1:23" x14ac:dyDescent="0.3">
      <c r="A514" t="s">
        <v>971</v>
      </c>
      <c r="B514" t="s">
        <v>954</v>
      </c>
      <c r="C514">
        <v>27</v>
      </c>
      <c r="D514" t="s">
        <v>44</v>
      </c>
      <c r="E514" t="s">
        <v>1010</v>
      </c>
      <c r="F514">
        <v>55.84</v>
      </c>
      <c r="G514">
        <v>1291</v>
      </c>
      <c r="H514">
        <v>721</v>
      </c>
      <c r="I514">
        <v>432</v>
      </c>
      <c r="J514">
        <v>248</v>
      </c>
      <c r="K514">
        <v>1</v>
      </c>
      <c r="L514">
        <v>2</v>
      </c>
      <c r="M514">
        <v>22</v>
      </c>
      <c r="N514">
        <v>5</v>
      </c>
      <c r="O514">
        <f t="shared" si="64"/>
        <v>710</v>
      </c>
      <c r="P514">
        <f t="shared" si="65"/>
        <v>0.60845070422535208</v>
      </c>
      <c r="Q514">
        <f t="shared" si="66"/>
        <v>0.3492957746478873</v>
      </c>
      <c r="R514">
        <f t="shared" si="67"/>
        <v>1.4084507042253522E-3</v>
      </c>
      <c r="S514">
        <f t="shared" si="68"/>
        <v>2.8169014084507044E-3</v>
      </c>
      <c r="T514">
        <f t="shared" si="69"/>
        <v>3.0985915492957747E-2</v>
      </c>
      <c r="U514">
        <f t="shared" si="70"/>
        <v>7.0422535211267607E-3</v>
      </c>
      <c r="V514">
        <f t="shared" si="71"/>
        <v>0.60845070422535208</v>
      </c>
      <c r="W514" t="str">
        <f t="shared" si="72"/>
        <v>Bush</v>
      </c>
    </row>
    <row r="515" spans="1:23" x14ac:dyDescent="0.3">
      <c r="A515" t="s">
        <v>972</v>
      </c>
      <c r="B515" t="s">
        <v>955</v>
      </c>
      <c r="C515">
        <v>27</v>
      </c>
      <c r="D515" t="s">
        <v>44</v>
      </c>
      <c r="E515" t="s">
        <v>1010</v>
      </c>
      <c r="F515">
        <v>34.22</v>
      </c>
      <c r="G515">
        <v>187</v>
      </c>
      <c r="H515">
        <v>64</v>
      </c>
      <c r="I515">
        <v>43</v>
      </c>
      <c r="J515">
        <v>19</v>
      </c>
      <c r="K515">
        <v>0</v>
      </c>
      <c r="L515">
        <v>0</v>
      </c>
      <c r="M515">
        <v>0</v>
      </c>
      <c r="N515">
        <v>0</v>
      </c>
      <c r="O515">
        <f t="shared" ref="O515:O524" si="73">SUM(I515:N515)</f>
        <v>62</v>
      </c>
      <c r="P515">
        <f t="shared" ref="P515:P524" si="74">I515/$O515</f>
        <v>0.69354838709677424</v>
      </c>
      <c r="Q515">
        <f t="shared" ref="Q515:Q524" si="75">J515/$O515</f>
        <v>0.30645161290322581</v>
      </c>
      <c r="R515">
        <f t="shared" ref="R515:R524" si="76">K515/$O515</f>
        <v>0</v>
      </c>
      <c r="S515">
        <f t="shared" ref="S515:S524" si="77">L515/$O515</f>
        <v>0</v>
      </c>
      <c r="T515">
        <f t="shared" ref="T515:T524" si="78">M515/$O515</f>
        <v>0</v>
      </c>
      <c r="U515">
        <f t="shared" ref="U515:U524" si="79">N515/$O515</f>
        <v>0</v>
      </c>
      <c r="V515">
        <f t="shared" ref="V515:V524" si="80">IF(O515=0,10,IF(MAX(I515:N515)=LARGE(I515:N515,2),9,IF(I515=MAX(I515:N515),P515,IF(K515=MAX(I515:N515),R515+1,IF(J515=MAX(I515:N515),Q515+2,IF(M515=MAX(I515:N515),T515+3,IF(L515=MAX(I515:N515),S515+4,-1)))))))</f>
        <v>0.69354838709677424</v>
      </c>
      <c r="W515" t="str">
        <f t="shared" ref="W515:W524" si="81">IF(O515=0,"No Votes",IF(MAX(I515:N515)=LARGE(I515:N515,2),"Tie",IF(I515=MAX(I515:N515),"Bush",IF(K515=MAX(I515:N515),"Fulani",IF(J515=MAX(I515:N515),"Dukakis",IF(M515=MAX(I515:N515),"Paul",IF(L515=MAX(I515:N515),"LaRouche",-1)))))))</f>
        <v>Bush</v>
      </c>
    </row>
    <row r="516" spans="1:23" x14ac:dyDescent="0.3">
      <c r="A516" t="s">
        <v>973</v>
      </c>
      <c r="B516" t="s">
        <v>956</v>
      </c>
      <c r="C516">
        <v>27</v>
      </c>
      <c r="D516" t="s">
        <v>44</v>
      </c>
      <c r="E516" t="s">
        <v>1010</v>
      </c>
      <c r="F516">
        <v>48.67</v>
      </c>
      <c r="G516">
        <v>113</v>
      </c>
      <c r="H516">
        <v>55</v>
      </c>
      <c r="I516">
        <v>22</v>
      </c>
      <c r="J516">
        <v>31</v>
      </c>
      <c r="K516">
        <v>1</v>
      </c>
      <c r="L516">
        <v>0</v>
      </c>
      <c r="M516">
        <v>0</v>
      </c>
      <c r="N516">
        <v>0</v>
      </c>
      <c r="O516">
        <f t="shared" si="73"/>
        <v>54</v>
      </c>
      <c r="P516">
        <f t="shared" si="74"/>
        <v>0.40740740740740738</v>
      </c>
      <c r="Q516">
        <f t="shared" si="75"/>
        <v>0.57407407407407407</v>
      </c>
      <c r="R516">
        <f t="shared" si="76"/>
        <v>1.8518518518518517E-2</v>
      </c>
      <c r="S516">
        <f t="shared" si="77"/>
        <v>0</v>
      </c>
      <c r="T516">
        <f t="shared" si="78"/>
        <v>0</v>
      </c>
      <c r="U516">
        <f t="shared" si="79"/>
        <v>0</v>
      </c>
      <c r="V516">
        <f t="shared" si="80"/>
        <v>2.574074074074074</v>
      </c>
      <c r="W516" t="str">
        <f t="shared" si="81"/>
        <v>Dukakis</v>
      </c>
    </row>
    <row r="517" spans="1:23" x14ac:dyDescent="0.3">
      <c r="A517" t="s">
        <v>974</v>
      </c>
      <c r="B517" t="s">
        <v>957</v>
      </c>
      <c r="C517">
        <v>27</v>
      </c>
      <c r="D517" t="s">
        <v>44</v>
      </c>
      <c r="E517" t="s">
        <v>1010</v>
      </c>
      <c r="F517">
        <v>39.58</v>
      </c>
      <c r="G517">
        <v>192</v>
      </c>
      <c r="H517">
        <v>76</v>
      </c>
      <c r="I517">
        <v>41</v>
      </c>
      <c r="J517">
        <v>31</v>
      </c>
      <c r="K517">
        <v>0</v>
      </c>
      <c r="L517">
        <v>0</v>
      </c>
      <c r="M517">
        <v>2</v>
      </c>
      <c r="N517">
        <v>0</v>
      </c>
      <c r="O517">
        <f t="shared" si="73"/>
        <v>74</v>
      </c>
      <c r="P517">
        <f t="shared" si="74"/>
        <v>0.55405405405405406</v>
      </c>
      <c r="Q517">
        <f t="shared" si="75"/>
        <v>0.41891891891891891</v>
      </c>
      <c r="R517">
        <f t="shared" si="76"/>
        <v>0</v>
      </c>
      <c r="S517">
        <f t="shared" si="77"/>
        <v>0</v>
      </c>
      <c r="T517">
        <f t="shared" si="78"/>
        <v>2.7027027027027029E-2</v>
      </c>
      <c r="U517">
        <f t="shared" si="79"/>
        <v>0</v>
      </c>
      <c r="V517">
        <f t="shared" si="80"/>
        <v>0.55405405405405406</v>
      </c>
      <c r="W517" t="str">
        <f t="shared" si="81"/>
        <v>Bush</v>
      </c>
    </row>
    <row r="518" spans="1:23" x14ac:dyDescent="0.3">
      <c r="A518" t="s">
        <v>960</v>
      </c>
      <c r="B518" t="s">
        <v>55</v>
      </c>
      <c r="C518">
        <v>27</v>
      </c>
      <c r="D518" t="s">
        <v>66</v>
      </c>
      <c r="E518">
        <v>0</v>
      </c>
      <c r="F518">
        <v>0</v>
      </c>
      <c r="G518">
        <v>0</v>
      </c>
      <c r="H518">
        <v>913</v>
      </c>
      <c r="I518">
        <v>597</v>
      </c>
      <c r="J518">
        <v>273</v>
      </c>
      <c r="K518">
        <v>4</v>
      </c>
      <c r="L518">
        <v>0</v>
      </c>
      <c r="M518">
        <v>19</v>
      </c>
      <c r="N518">
        <v>3</v>
      </c>
      <c r="O518">
        <f t="shared" si="73"/>
        <v>896</v>
      </c>
      <c r="P518">
        <f t="shared" si="74"/>
        <v>0.6662946428571429</v>
      </c>
      <c r="Q518">
        <f t="shared" si="75"/>
        <v>0.3046875</v>
      </c>
      <c r="R518">
        <f t="shared" si="76"/>
        <v>4.464285714285714E-3</v>
      </c>
      <c r="S518">
        <f t="shared" si="77"/>
        <v>0</v>
      </c>
      <c r="T518">
        <f t="shared" si="78"/>
        <v>2.1205357142857144E-2</v>
      </c>
      <c r="U518">
        <f t="shared" si="79"/>
        <v>3.3482142857142855E-3</v>
      </c>
      <c r="V518">
        <f t="shared" si="80"/>
        <v>0.6662946428571429</v>
      </c>
      <c r="W518" t="str">
        <f t="shared" si="81"/>
        <v>Bush</v>
      </c>
    </row>
    <row r="519" spans="1:23" x14ac:dyDescent="0.3">
      <c r="A519" t="s">
        <v>959</v>
      </c>
      <c r="B519" t="s">
        <v>56</v>
      </c>
      <c r="C519">
        <v>27</v>
      </c>
      <c r="D519" t="s">
        <v>67</v>
      </c>
      <c r="E519">
        <v>0</v>
      </c>
      <c r="F519">
        <v>0</v>
      </c>
      <c r="G519">
        <v>0</v>
      </c>
      <c r="H519">
        <v>247</v>
      </c>
      <c r="I519">
        <v>161</v>
      </c>
      <c r="J519">
        <v>74</v>
      </c>
      <c r="K519">
        <v>1</v>
      </c>
      <c r="L519">
        <v>0</v>
      </c>
      <c r="M519">
        <v>8</v>
      </c>
      <c r="N519">
        <v>0</v>
      </c>
      <c r="O519">
        <f t="shared" si="73"/>
        <v>244</v>
      </c>
      <c r="P519">
        <f t="shared" si="74"/>
        <v>0.6598360655737705</v>
      </c>
      <c r="Q519">
        <f t="shared" si="75"/>
        <v>0.30327868852459017</v>
      </c>
      <c r="R519">
        <f t="shared" si="76"/>
        <v>4.0983606557377051E-3</v>
      </c>
      <c r="S519">
        <f t="shared" si="77"/>
        <v>0</v>
      </c>
      <c r="T519">
        <f t="shared" si="78"/>
        <v>3.2786885245901641E-2</v>
      </c>
      <c r="U519">
        <f t="shared" si="79"/>
        <v>0</v>
      </c>
      <c r="V519">
        <f t="shared" si="80"/>
        <v>0.6598360655737705</v>
      </c>
      <c r="W519" t="str">
        <f t="shared" si="81"/>
        <v>Bush</v>
      </c>
    </row>
    <row r="520" spans="1:23" x14ac:dyDescent="0.3">
      <c r="A520" t="s">
        <v>958</v>
      </c>
      <c r="B520" t="s">
        <v>57</v>
      </c>
      <c r="C520">
        <v>27</v>
      </c>
      <c r="D520" t="s">
        <v>68</v>
      </c>
      <c r="E520">
        <v>0</v>
      </c>
      <c r="F520">
        <v>65.03</v>
      </c>
      <c r="G520">
        <v>6576</v>
      </c>
      <c r="H520">
        <v>4277</v>
      </c>
      <c r="I520">
        <v>2657</v>
      </c>
      <c r="J520">
        <v>1372</v>
      </c>
      <c r="K520">
        <v>23</v>
      </c>
      <c r="L520">
        <v>7</v>
      </c>
      <c r="M520">
        <v>104</v>
      </c>
      <c r="N520">
        <v>21</v>
      </c>
      <c r="O520">
        <f t="shared" si="73"/>
        <v>4184</v>
      </c>
      <c r="P520">
        <f t="shared" si="74"/>
        <v>0.63503824091778205</v>
      </c>
      <c r="Q520">
        <f t="shared" si="75"/>
        <v>0.32791586998087952</v>
      </c>
      <c r="R520">
        <f t="shared" si="76"/>
        <v>5.4971319311663477E-3</v>
      </c>
      <c r="S520">
        <f t="shared" si="77"/>
        <v>1.6730401529636712E-3</v>
      </c>
      <c r="T520">
        <f t="shared" si="78"/>
        <v>2.4856596558317401E-2</v>
      </c>
      <c r="U520">
        <f t="shared" si="79"/>
        <v>5.019120458891013E-3</v>
      </c>
      <c r="V520">
        <f t="shared" si="80"/>
        <v>0.63503824091778205</v>
      </c>
      <c r="W520" t="str">
        <f t="shared" si="81"/>
        <v>Bush</v>
      </c>
    </row>
    <row r="521" spans="1:23" x14ac:dyDescent="0.3">
      <c r="A521" t="s">
        <v>975</v>
      </c>
      <c r="B521" t="s">
        <v>978</v>
      </c>
      <c r="C521" t="s">
        <v>68</v>
      </c>
      <c r="D521" t="s">
        <v>975</v>
      </c>
      <c r="E521">
        <v>0</v>
      </c>
      <c r="G521">
        <f t="shared" ref="G521:N521" si="82">SUMIF($D$2:$D$520,"ED",G$2:G$520)</f>
        <v>292441</v>
      </c>
      <c r="H521">
        <f t="shared" si="82"/>
        <v>164365</v>
      </c>
      <c r="I521">
        <f t="shared" si="82"/>
        <v>95748</v>
      </c>
      <c r="J521">
        <f t="shared" si="82"/>
        <v>59072</v>
      </c>
      <c r="K521">
        <f t="shared" si="82"/>
        <v>853</v>
      </c>
      <c r="L521">
        <f t="shared" si="82"/>
        <v>686</v>
      </c>
      <c r="M521">
        <f t="shared" si="82"/>
        <v>4554</v>
      </c>
      <c r="N521">
        <f t="shared" si="82"/>
        <v>776</v>
      </c>
      <c r="O521">
        <f t="shared" si="73"/>
        <v>161689</v>
      </c>
      <c r="P521">
        <f t="shared" si="74"/>
        <v>0.59217386464137944</v>
      </c>
      <c r="Q521">
        <f t="shared" si="75"/>
        <v>0.36534334432150611</v>
      </c>
      <c r="R521">
        <f t="shared" si="76"/>
        <v>5.275559871110589E-3</v>
      </c>
      <c r="S521">
        <f t="shared" si="77"/>
        <v>4.2427128623468511E-3</v>
      </c>
      <c r="T521">
        <f t="shared" si="78"/>
        <v>2.816518130485067E-2</v>
      </c>
      <c r="U521">
        <f t="shared" si="79"/>
        <v>4.7993369988063505E-3</v>
      </c>
      <c r="V521">
        <f t="shared" si="80"/>
        <v>0.59217386464137944</v>
      </c>
      <c r="W521" t="str">
        <f t="shared" si="81"/>
        <v>Bush</v>
      </c>
    </row>
    <row r="522" spans="1:23" x14ac:dyDescent="0.3">
      <c r="A522" t="s">
        <v>976</v>
      </c>
      <c r="B522" t="s">
        <v>980</v>
      </c>
      <c r="C522" t="s">
        <v>68</v>
      </c>
      <c r="D522" t="s">
        <v>976</v>
      </c>
      <c r="E522">
        <v>0</v>
      </c>
      <c r="G522">
        <f>SUMIF($D$2:$D$520,"ABS",G$2:G$520)</f>
        <v>0</v>
      </c>
      <c r="H522">
        <f t="shared" ref="H522:N522" si="83">SUMIF($D$2:$D$520,"ABS",H$2:H$520)</f>
        <v>27459</v>
      </c>
      <c r="I522">
        <f t="shared" si="83"/>
        <v>16842</v>
      </c>
      <c r="J522">
        <f t="shared" si="83"/>
        <v>9296</v>
      </c>
      <c r="K522">
        <f t="shared" si="83"/>
        <v>102</v>
      </c>
      <c r="L522">
        <f t="shared" si="83"/>
        <v>69</v>
      </c>
      <c r="M522">
        <f t="shared" si="83"/>
        <v>640</v>
      </c>
      <c r="N522">
        <f t="shared" si="83"/>
        <v>127</v>
      </c>
      <c r="O522">
        <f t="shared" si="73"/>
        <v>27076</v>
      </c>
      <c r="P522">
        <f t="shared" si="74"/>
        <v>0.62202688728024824</v>
      </c>
      <c r="Q522">
        <f t="shared" si="75"/>
        <v>0.34332988624612204</v>
      </c>
      <c r="R522">
        <f t="shared" si="76"/>
        <v>3.7671738809277591E-3</v>
      </c>
      <c r="S522">
        <f t="shared" si="77"/>
        <v>2.548382331215837E-3</v>
      </c>
      <c r="T522">
        <f t="shared" si="78"/>
        <v>2.3637169448958488E-2</v>
      </c>
      <c r="U522">
        <f t="shared" si="79"/>
        <v>4.6905008125276999E-3</v>
      </c>
      <c r="V522">
        <f t="shared" si="80"/>
        <v>0.62202688728024824</v>
      </c>
      <c r="W522" t="str">
        <f t="shared" si="81"/>
        <v>Bush</v>
      </c>
    </row>
    <row r="523" spans="1:23" x14ac:dyDescent="0.3">
      <c r="A523" t="s">
        <v>977</v>
      </c>
      <c r="B523" t="s">
        <v>981</v>
      </c>
      <c r="C523" t="s">
        <v>68</v>
      </c>
      <c r="D523" t="s">
        <v>977</v>
      </c>
      <c r="E523">
        <v>0</v>
      </c>
      <c r="G523">
        <f>SUMIF($D$2:$D$520,"QUE",G$2:G$520)</f>
        <v>0</v>
      </c>
      <c r="H523">
        <f t="shared" ref="H523:N523" si="84">SUMIF($D$2:$D$520,"QUE",H$2:H$520)</f>
        <v>11609</v>
      </c>
      <c r="I523">
        <f t="shared" si="84"/>
        <v>6661</v>
      </c>
      <c r="J523">
        <f t="shared" si="84"/>
        <v>4216</v>
      </c>
      <c r="K523">
        <f t="shared" si="84"/>
        <v>69</v>
      </c>
      <c r="L523">
        <f t="shared" si="84"/>
        <v>61</v>
      </c>
      <c r="M523">
        <f t="shared" si="84"/>
        <v>290</v>
      </c>
      <c r="N523">
        <f t="shared" si="84"/>
        <v>54</v>
      </c>
      <c r="O523">
        <f t="shared" si="73"/>
        <v>11351</v>
      </c>
      <c r="P523">
        <f t="shared" si="74"/>
        <v>0.58682054444542331</v>
      </c>
      <c r="Q523">
        <f t="shared" si="75"/>
        <v>0.37142102017443396</v>
      </c>
      <c r="R523">
        <f t="shared" si="76"/>
        <v>6.078759580653687E-3</v>
      </c>
      <c r="S523">
        <f t="shared" si="77"/>
        <v>5.3739758611576075E-3</v>
      </c>
      <c r="T523">
        <f t="shared" si="78"/>
        <v>2.5548409831732889E-2</v>
      </c>
      <c r="U523">
        <f t="shared" si="79"/>
        <v>4.7572901065985372E-3</v>
      </c>
      <c r="V523">
        <f t="shared" si="80"/>
        <v>0.58682054444542331</v>
      </c>
      <c r="W523" t="str">
        <f t="shared" si="81"/>
        <v>Bush</v>
      </c>
    </row>
    <row r="524" spans="1:23" x14ac:dyDescent="0.3">
      <c r="A524" t="s">
        <v>979</v>
      </c>
      <c r="B524" t="s">
        <v>982</v>
      </c>
      <c r="C524" t="s">
        <v>68</v>
      </c>
      <c r="D524" t="s">
        <v>979</v>
      </c>
      <c r="E524">
        <v>0</v>
      </c>
      <c r="G524">
        <f t="shared" ref="G524:N524" si="85">G521+G522+G523</f>
        <v>292441</v>
      </c>
      <c r="H524">
        <f t="shared" si="85"/>
        <v>203433</v>
      </c>
      <c r="I524">
        <f t="shared" si="85"/>
        <v>119251</v>
      </c>
      <c r="J524">
        <f t="shared" si="85"/>
        <v>72584</v>
      </c>
      <c r="K524">
        <f t="shared" si="85"/>
        <v>1024</v>
      </c>
      <c r="L524">
        <f t="shared" si="85"/>
        <v>816</v>
      </c>
      <c r="M524">
        <f t="shared" si="85"/>
        <v>5484</v>
      </c>
      <c r="N524">
        <f t="shared" si="85"/>
        <v>957</v>
      </c>
      <c r="O524">
        <f t="shared" si="73"/>
        <v>200116</v>
      </c>
      <c r="P524">
        <f t="shared" si="74"/>
        <v>0.59590937256391296</v>
      </c>
      <c r="Q524">
        <f t="shared" si="75"/>
        <v>0.36270962841551901</v>
      </c>
      <c r="R524">
        <f t="shared" si="76"/>
        <v>5.1170321213696059E-3</v>
      </c>
      <c r="S524">
        <f t="shared" si="77"/>
        <v>4.0776349717164045E-3</v>
      </c>
      <c r="T524">
        <f t="shared" si="78"/>
        <v>2.7404105618741129E-2</v>
      </c>
      <c r="U524">
        <f t="shared" si="79"/>
        <v>4.7822263087409301E-3</v>
      </c>
      <c r="V524">
        <f t="shared" si="80"/>
        <v>0.59590937256391296</v>
      </c>
      <c r="W524" t="str">
        <f t="shared" si="81"/>
        <v>Bush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4D30-017E-4C84-9069-5C30711B7292}">
  <dimension ref="A1:CH30"/>
  <sheetViews>
    <sheetView topLeftCell="AJ12" workbookViewId="0">
      <selection activeCell="BD29" sqref="A1:CH30"/>
    </sheetView>
  </sheetViews>
  <sheetFormatPr defaultRowHeight="14.4" x14ac:dyDescent="0.3"/>
  <sheetData>
    <row r="1" spans="1:86" x14ac:dyDescent="0.3"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  <c r="R1" t="s">
        <v>44</v>
      </c>
      <c r="S1" s="3" t="s">
        <v>44</v>
      </c>
      <c r="T1" s="3" t="s">
        <v>44</v>
      </c>
      <c r="U1" s="3" t="s">
        <v>44</v>
      </c>
      <c r="V1" s="3" t="s">
        <v>44</v>
      </c>
      <c r="W1" t="s">
        <v>66</v>
      </c>
      <c r="X1" t="s">
        <v>66</v>
      </c>
      <c r="Y1" t="s">
        <v>66</v>
      </c>
      <c r="Z1" t="s">
        <v>66</v>
      </c>
      <c r="AA1" t="s">
        <v>66</v>
      </c>
      <c r="AB1" t="s">
        <v>66</v>
      </c>
      <c r="AC1" t="s">
        <v>66</v>
      </c>
      <c r="AD1" t="s">
        <v>66</v>
      </c>
      <c r="AE1" t="s">
        <v>66</v>
      </c>
      <c r="AF1" t="s">
        <v>66</v>
      </c>
      <c r="AG1" t="s">
        <v>66</v>
      </c>
      <c r="AH1" t="s">
        <v>66</v>
      </c>
      <c r="AI1" t="s">
        <v>66</v>
      </c>
      <c r="AJ1" t="s">
        <v>66</v>
      </c>
      <c r="AK1" t="s">
        <v>66</v>
      </c>
      <c r="AL1" t="s">
        <v>66</v>
      </c>
      <c r="AM1" t="s">
        <v>66</v>
      </c>
      <c r="AN1" s="3" t="s">
        <v>66</v>
      </c>
      <c r="AO1" s="3" t="s">
        <v>66</v>
      </c>
      <c r="AP1" s="3" t="s">
        <v>66</v>
      </c>
      <c r="AQ1" s="3" t="s">
        <v>66</v>
      </c>
      <c r="AR1" t="s">
        <v>67</v>
      </c>
      <c r="AS1" t="s">
        <v>67</v>
      </c>
      <c r="AT1" t="s">
        <v>67</v>
      </c>
      <c r="AU1" t="s">
        <v>67</v>
      </c>
      <c r="AV1" t="s">
        <v>67</v>
      </c>
      <c r="AW1" t="s">
        <v>67</v>
      </c>
      <c r="AX1" t="s">
        <v>67</v>
      </c>
      <c r="AY1" t="s">
        <v>67</v>
      </c>
      <c r="AZ1" t="s">
        <v>67</v>
      </c>
      <c r="BA1" t="s">
        <v>67</v>
      </c>
      <c r="BB1" t="s">
        <v>67</v>
      </c>
      <c r="BC1" t="s">
        <v>67</v>
      </c>
      <c r="BD1" t="s">
        <v>67</v>
      </c>
      <c r="BE1" t="s">
        <v>67</v>
      </c>
      <c r="BF1" t="s">
        <v>67</v>
      </c>
      <c r="BG1" t="s">
        <v>67</v>
      </c>
      <c r="BH1" t="s">
        <v>67</v>
      </c>
      <c r="BI1" s="3" t="s">
        <v>67</v>
      </c>
      <c r="BJ1" s="3" t="s">
        <v>67</v>
      </c>
      <c r="BK1" s="3" t="s">
        <v>67</v>
      </c>
      <c r="BL1" s="3" t="s">
        <v>67</v>
      </c>
      <c r="BM1" t="s">
        <v>68</v>
      </c>
      <c r="BN1" t="s">
        <v>68</v>
      </c>
      <c r="BO1" t="s">
        <v>68</v>
      </c>
      <c r="BP1" t="s">
        <v>68</v>
      </c>
      <c r="BQ1" t="s">
        <v>68</v>
      </c>
      <c r="BR1" t="s">
        <v>68</v>
      </c>
      <c r="BS1" t="s">
        <v>68</v>
      </c>
      <c r="BT1" t="s">
        <v>68</v>
      </c>
      <c r="BU1" t="s">
        <v>68</v>
      </c>
      <c r="BV1" t="s">
        <v>68</v>
      </c>
      <c r="BW1" t="s">
        <v>68</v>
      </c>
      <c r="BX1" t="s">
        <v>68</v>
      </c>
      <c r="BY1" t="s">
        <v>68</v>
      </c>
      <c r="BZ1" t="s">
        <v>68</v>
      </c>
      <c r="CA1" t="s">
        <v>68</v>
      </c>
      <c r="CB1" t="s">
        <v>68</v>
      </c>
      <c r="CC1" t="s">
        <v>68</v>
      </c>
      <c r="CD1" t="s">
        <v>68</v>
      </c>
      <c r="CE1" s="4" t="s">
        <v>68</v>
      </c>
      <c r="CF1" s="4" t="s">
        <v>68</v>
      </c>
      <c r="CG1" s="4" t="s">
        <v>68</v>
      </c>
      <c r="CH1" s="4" t="s">
        <v>68</v>
      </c>
    </row>
    <row r="2" spans="1:86" x14ac:dyDescent="0.3">
      <c r="A2" t="s">
        <v>2</v>
      </c>
      <c r="B2" t="s">
        <v>1019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5"/>
      <c r="J2" s="5"/>
      <c r="K2" s="6"/>
      <c r="L2" s="5"/>
      <c r="M2" s="5" t="s">
        <v>1012</v>
      </c>
      <c r="N2" s="5" t="s">
        <v>1013</v>
      </c>
      <c r="O2" s="5" t="s">
        <v>1014</v>
      </c>
      <c r="P2" s="5" t="s">
        <v>1020</v>
      </c>
      <c r="Q2" s="5" t="s">
        <v>1016</v>
      </c>
      <c r="R2" s="5" t="s">
        <v>1021</v>
      </c>
      <c r="S2" s="5"/>
      <c r="T2" s="5"/>
      <c r="U2" s="5"/>
      <c r="V2" s="5"/>
      <c r="W2" t="s">
        <v>1022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s="5"/>
      <c r="AE2" s="5"/>
      <c r="AF2" s="6"/>
      <c r="AG2" s="5"/>
      <c r="AH2" s="5" t="s">
        <v>1012</v>
      </c>
      <c r="AI2" s="5" t="s">
        <v>1013</v>
      </c>
      <c r="AJ2" s="5" t="s">
        <v>1014</v>
      </c>
      <c r="AK2" s="5" t="s">
        <v>1020</v>
      </c>
      <c r="AL2" s="5" t="s">
        <v>1016</v>
      </c>
      <c r="AM2" s="5" t="s">
        <v>1021</v>
      </c>
      <c r="AN2" s="5"/>
      <c r="AO2" s="5"/>
      <c r="AP2" s="5"/>
      <c r="AQ2" s="5"/>
      <c r="AR2" t="s">
        <v>1023</v>
      </c>
      <c r="AS2" t="s">
        <v>4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s="5"/>
      <c r="AZ2" s="5"/>
      <c r="BA2" s="6"/>
      <c r="BB2" s="5"/>
      <c r="BC2" s="5" t="s">
        <v>1012</v>
      </c>
      <c r="BD2" s="5" t="s">
        <v>1013</v>
      </c>
      <c r="BE2" s="5" t="s">
        <v>1014</v>
      </c>
      <c r="BF2" s="5" t="s">
        <v>1020</v>
      </c>
      <c r="BG2" s="5" t="s">
        <v>1016</v>
      </c>
      <c r="BH2" s="5" t="s">
        <v>1021</v>
      </c>
      <c r="BI2" s="5"/>
      <c r="BJ2" s="5"/>
      <c r="BK2" s="5"/>
      <c r="BL2" s="5"/>
      <c r="BM2" t="s">
        <v>1024</v>
      </c>
      <c r="BN2" t="s">
        <v>4</v>
      </c>
      <c r="BO2" t="s">
        <v>5</v>
      </c>
      <c r="BP2" t="s">
        <v>6</v>
      </c>
      <c r="BQ2" t="s">
        <v>7</v>
      </c>
      <c r="BR2" t="s">
        <v>8</v>
      </c>
      <c r="BS2" t="s">
        <v>9</v>
      </c>
      <c r="BT2" s="5"/>
      <c r="BU2" s="5"/>
      <c r="BV2" s="6"/>
      <c r="BW2" s="5"/>
      <c r="BX2" s="5" t="s">
        <v>1012</v>
      </c>
      <c r="BY2" s="5" t="s">
        <v>1013</v>
      </c>
      <c r="BZ2" s="5" t="s">
        <v>1014</v>
      </c>
      <c r="CA2" s="5" t="s">
        <v>1020</v>
      </c>
      <c r="CB2" s="5" t="s">
        <v>1016</v>
      </c>
      <c r="CC2" s="5" t="s">
        <v>1021</v>
      </c>
      <c r="CD2" s="5"/>
      <c r="CE2" s="5"/>
      <c r="CF2" s="5"/>
      <c r="CG2" s="5"/>
      <c r="CH2" s="4" t="s">
        <v>1025</v>
      </c>
    </row>
    <row r="3" spans="1:86" x14ac:dyDescent="0.3">
      <c r="A3">
        <v>1</v>
      </c>
      <c r="B3" s="7">
        <f>SUMIFS('Pres Converted'!O$2:O$10000,'Pres Converted'!$D$2:$D$10000,B$1,'Pres Converted'!$C$2:$C$10000,$A3)</f>
        <v>6340</v>
      </c>
      <c r="C3" s="7">
        <f>SUMIFS('Pres Converted'!I$2:I$10000,'Pres Converted'!$D$2:$D$10000,C$1,'Pres Converted'!$C$2:$C$10000,$A3)</f>
        <v>3637</v>
      </c>
      <c r="D3" s="7">
        <f>SUMIFS('Pres Converted'!J$2:J$10000,'Pres Converted'!$D$2:$D$10000,D$1,'Pres Converted'!$C$2:$C$10000,$A3)</f>
        <v>2484</v>
      </c>
      <c r="E3" s="7">
        <f>SUMIFS('Pres Converted'!K$2:K$10000,'Pres Converted'!$D$2:$D$10000,E$1,'Pres Converted'!$C$2:$C$10000,$A3)</f>
        <v>28</v>
      </c>
      <c r="F3" s="7">
        <f>SUMIFS('Pres Converted'!L$2:L$10000,'Pres Converted'!$D$2:$D$10000,F$1,'Pres Converted'!$C$2:$C$10000,$A3)</f>
        <v>40</v>
      </c>
      <c r="G3" s="7">
        <f>SUMIFS('Pres Converted'!M$2:M$10000,'Pres Converted'!$D$2:$D$10000,G$1,'Pres Converted'!$C$2:$C$10000,$A3)</f>
        <v>132</v>
      </c>
      <c r="H3" s="7">
        <f>SUMIFS('Pres Converted'!N$2:N$10000,'Pres Converted'!$D$2:$D$10000,H$1,'Pres Converted'!$C$2:$C$10000,$A3)</f>
        <v>19</v>
      </c>
      <c r="I3" s="7"/>
      <c r="J3" s="7"/>
      <c r="K3" s="7"/>
      <c r="L3" s="7"/>
      <c r="M3" s="7">
        <f t="shared" ref="M3:M30" si="0">C3/B3</f>
        <v>0.57365930599369086</v>
      </c>
      <c r="N3" s="7">
        <f>D3/B3</f>
        <v>0.3917981072555205</v>
      </c>
      <c r="O3" s="7">
        <f>E3/B3</f>
        <v>4.4164037854889588E-3</v>
      </c>
      <c r="P3" s="7">
        <f>F3/B3</f>
        <v>6.3091482649842269E-3</v>
      </c>
      <c r="Q3" s="7">
        <f>G3/B3</f>
        <v>2.082018927444795E-2</v>
      </c>
      <c r="R3" s="7">
        <f>H3/B3</f>
        <v>2.9968454258675081E-3</v>
      </c>
      <c r="S3" s="7">
        <f>I3/B3</f>
        <v>0</v>
      </c>
      <c r="T3" s="7">
        <f>J3/B3</f>
        <v>0</v>
      </c>
      <c r="U3" s="7">
        <f>K3/B3</f>
        <v>0</v>
      </c>
      <c r="V3" s="7">
        <f>L3/B3</f>
        <v>0</v>
      </c>
      <c r="W3" s="7">
        <f>SUMIFS('Pres Converted'!O$2:O$10000,'Pres Converted'!$D$2:$D$10000,W$1,'Pres Converted'!$C$2:$C$10000,$A3)</f>
        <v>1277</v>
      </c>
      <c r="X3" s="7">
        <f>SUMIFS('Pres Converted'!I$2:I$10000,'Pres Converted'!$D$2:$D$10000,X$1,'Pres Converted'!$C$2:$C$10000,$A3)</f>
        <v>732</v>
      </c>
      <c r="Y3" s="7">
        <f>SUMIFS('Pres Converted'!J$2:J$10000,'Pres Converted'!$D$2:$D$10000,Y$1,'Pres Converted'!$C$2:$C$10000,$A3)</f>
        <v>499</v>
      </c>
      <c r="Z3" s="7">
        <f>SUMIFS('Pres Converted'!K$2:K$10000,'Pres Converted'!$D$2:$D$10000,Z$1,'Pres Converted'!$C$2:$C$10000,$A3)</f>
        <v>3</v>
      </c>
      <c r="AA3" s="7">
        <f>SUMIFS('Pres Converted'!L$2:L$10000,'Pres Converted'!$D$2:$D$10000,AA$1,'Pres Converted'!$C$2:$C$10000,$A3)</f>
        <v>5</v>
      </c>
      <c r="AB3" s="7">
        <f>SUMIFS('Pres Converted'!M$2:M$10000,'Pres Converted'!$D$2:$D$10000,AB$1,'Pres Converted'!$C$2:$C$10000,$A3)</f>
        <v>34</v>
      </c>
      <c r="AC3" s="7">
        <f>SUMIFS('Pres Converted'!N$2:N$10000,'Pres Converted'!$D$2:$D$10000,AC$1,'Pres Converted'!$C$2:$C$10000,$A3)</f>
        <v>4</v>
      </c>
      <c r="AD3" s="7"/>
      <c r="AE3" s="7"/>
      <c r="AF3" s="7"/>
      <c r="AG3" s="7"/>
      <c r="AH3" s="7">
        <f t="shared" ref="AH3" si="1">X3/W3</f>
        <v>0.57321848081440874</v>
      </c>
      <c r="AI3" s="7">
        <f>Y3/W3</f>
        <v>0.39075959279561473</v>
      </c>
      <c r="AJ3" s="7">
        <f>Z3/W3</f>
        <v>2.3492560689115116E-3</v>
      </c>
      <c r="AK3" s="7">
        <f>AA3/W3</f>
        <v>3.9154267815191858E-3</v>
      </c>
      <c r="AL3" s="7">
        <f>AB3/W3</f>
        <v>2.6624902114330461E-2</v>
      </c>
      <c r="AM3" s="7">
        <f>AC3/W3</f>
        <v>3.1323414252153485E-3</v>
      </c>
      <c r="AN3" s="7">
        <f>AD3/W3</f>
        <v>0</v>
      </c>
      <c r="AO3" s="7">
        <f>AE3/W3</f>
        <v>0</v>
      </c>
      <c r="AP3" s="7">
        <f>AF3/W3</f>
        <v>0</v>
      </c>
      <c r="AQ3" s="7">
        <f>AG3/W3</f>
        <v>0</v>
      </c>
      <c r="AR3" s="7">
        <f>SUMIFS('Pres Converted'!O$2:O$10000,'Pres Converted'!$D$2:$D$10000,AR$1,'Pres Converted'!$C$2:$C$10000,$A3)</f>
        <v>393</v>
      </c>
      <c r="AS3" s="7">
        <f>SUMIFS('Pres Converted'!I$2:I$10000,'Pres Converted'!$D$2:$D$10000,AS$1,'Pres Converted'!$C$2:$C$10000,$A3)</f>
        <v>195</v>
      </c>
      <c r="AT3" s="7">
        <f>SUMIFS('Pres Converted'!J$2:J$10000,'Pres Converted'!$D$2:$D$10000,AT$1,'Pres Converted'!$C$2:$C$10000,$A3)</f>
        <v>184</v>
      </c>
      <c r="AU3" s="7">
        <f>SUMIFS('Pres Converted'!K$2:K$10000,'Pres Converted'!$D$2:$D$10000,AU$1,'Pres Converted'!$C$2:$C$10000,$A3)</f>
        <v>2</v>
      </c>
      <c r="AV3" s="7">
        <f>SUMIFS('Pres Converted'!L$2:L$10000,'Pres Converted'!$D$2:$D$10000,AV$1,'Pres Converted'!$C$2:$C$10000,$A3)</f>
        <v>3</v>
      </c>
      <c r="AW3" s="7">
        <f>SUMIFS('Pres Converted'!M$2:M$10000,'Pres Converted'!$D$2:$D$10000,AW$1,'Pres Converted'!$C$2:$C$10000,$A3)</f>
        <v>7</v>
      </c>
      <c r="AX3" s="7">
        <f>SUMIFS('Pres Converted'!N$2:N$10000,'Pres Converted'!$D$2:$D$10000,AX$1,'Pres Converted'!$C$2:$C$10000,$A3)</f>
        <v>2</v>
      </c>
      <c r="AY3" s="7"/>
      <c r="AZ3" s="7"/>
      <c r="BA3" s="7"/>
      <c r="BB3" s="7"/>
      <c r="BC3" s="7">
        <f t="shared" ref="BC3" si="2">AS3/AR3</f>
        <v>0.49618320610687022</v>
      </c>
      <c r="BD3" s="7">
        <f>AT3/AR3</f>
        <v>0.4681933842239186</v>
      </c>
      <c r="BE3" s="7">
        <f>AU3/AR3</f>
        <v>5.0890585241730284E-3</v>
      </c>
      <c r="BF3" s="7">
        <f>AV3/AR3</f>
        <v>7.6335877862595417E-3</v>
      </c>
      <c r="BG3" s="7">
        <f>AW3/AR3</f>
        <v>1.7811704834605598E-2</v>
      </c>
      <c r="BH3" s="7">
        <f>AX3/AR3</f>
        <v>5.0890585241730284E-3</v>
      </c>
      <c r="BI3" s="7">
        <f>AY3/AR3</f>
        <v>0</v>
      </c>
      <c r="BJ3" s="7">
        <f>AZ3/AR3</f>
        <v>0</v>
      </c>
      <c r="BK3" s="7">
        <f>BA3/AR3</f>
        <v>0</v>
      </c>
      <c r="BL3" s="7">
        <f>BB3/AR3</f>
        <v>0</v>
      </c>
      <c r="BM3" s="7">
        <f>B3+W3+AR3</f>
        <v>8010</v>
      </c>
      <c r="BN3" s="7">
        <f t="shared" ref="BN3:BW3" si="3">C3+X3+AS3</f>
        <v>4564</v>
      </c>
      <c r="BO3" s="7">
        <f t="shared" si="3"/>
        <v>3167</v>
      </c>
      <c r="BP3" s="7">
        <f t="shared" si="3"/>
        <v>33</v>
      </c>
      <c r="BQ3" s="7">
        <f t="shared" si="3"/>
        <v>48</v>
      </c>
      <c r="BR3" s="7">
        <f t="shared" si="3"/>
        <v>173</v>
      </c>
      <c r="BS3" s="7">
        <f t="shared" si="3"/>
        <v>25</v>
      </c>
      <c r="BT3" s="7">
        <f t="shared" si="3"/>
        <v>0</v>
      </c>
      <c r="BU3" s="7">
        <f t="shared" si="3"/>
        <v>0</v>
      </c>
      <c r="BV3" s="7">
        <f t="shared" si="3"/>
        <v>0</v>
      </c>
      <c r="BW3" s="7">
        <f t="shared" si="3"/>
        <v>0</v>
      </c>
      <c r="BX3" s="7">
        <f t="shared" ref="BX3" si="4">BN3/BM3</f>
        <v>0.56978776529338326</v>
      </c>
      <c r="BY3" s="7">
        <f>BO3/BM3</f>
        <v>0.39538077403245941</v>
      </c>
      <c r="BZ3" s="7">
        <f>BP3/BM3</f>
        <v>4.1198501872659176E-3</v>
      </c>
      <c r="CA3" s="7">
        <f>BQ3/BM3</f>
        <v>5.9925093632958804E-3</v>
      </c>
      <c r="CB3" s="7">
        <f>BR3/BM3</f>
        <v>2.1598002496878901E-2</v>
      </c>
      <c r="CC3" s="7">
        <f>BS3/BM3</f>
        <v>3.1210986267166041E-3</v>
      </c>
      <c r="CD3" s="7">
        <f>BT3/BM3</f>
        <v>0</v>
      </c>
      <c r="CE3" s="7">
        <f>BU3/BM3</f>
        <v>0</v>
      </c>
      <c r="CF3" s="7">
        <f>BV3/BM3</f>
        <v>0</v>
      </c>
      <c r="CG3" s="7">
        <f>BW3/BM3</f>
        <v>0</v>
      </c>
      <c r="CH3" s="8">
        <f>IF(BM3=0,10,IF(MAX(BN3:BW3)=LARGE(BN3:BW3,2),9,IF(BN3=MAX(BN3:BW3),BX3,IF(BP3=MAX(BN3:BW3),BZ3+1,IF(BO3=MAX(BN3:BW3),BY3+2,IF(BR3=MAX(BN3:BW3),CB3+3,IF(BR3=MAX(BN3:BW3),CC3+4,-1)))))))</f>
        <v>0.56978776529338326</v>
      </c>
    </row>
    <row r="4" spans="1:86" x14ac:dyDescent="0.3">
      <c r="A4">
        <f>A3+1</f>
        <v>2</v>
      </c>
      <c r="B4" s="7">
        <f>SUMIFS('Pres Converted'!O$2:O$10000,'Pres Converted'!$D$2:$D$10000,B$1,'Pres Converted'!$C$2:$C$10000,$A4)</f>
        <v>3307</v>
      </c>
      <c r="C4" s="7">
        <f>SUMIFS('Pres Converted'!I$2:I$10000,'Pres Converted'!$D$2:$D$10000,C$1,'Pres Converted'!$C$2:$C$10000,$A4)</f>
        <v>1698</v>
      </c>
      <c r="D4" s="7">
        <f>SUMIFS('Pres Converted'!J$2:J$10000,'Pres Converted'!$D$2:$D$10000,D$1,'Pres Converted'!$C$2:$C$10000,$A4)</f>
        <v>1450</v>
      </c>
      <c r="E4" s="7">
        <f>SUMIFS('Pres Converted'!K$2:K$10000,'Pres Converted'!$D$2:$D$10000,E$1,'Pres Converted'!$C$2:$C$10000,$A4)</f>
        <v>20</v>
      </c>
      <c r="F4" s="7">
        <f>SUMIFS('Pres Converted'!L$2:L$10000,'Pres Converted'!$D$2:$D$10000,F$1,'Pres Converted'!$C$2:$C$10000,$A4)</f>
        <v>34</v>
      </c>
      <c r="G4" s="7">
        <f>SUMIFS('Pres Converted'!M$2:M$10000,'Pres Converted'!$D$2:$D$10000,G$1,'Pres Converted'!$C$2:$C$10000,$A4)</f>
        <v>86</v>
      </c>
      <c r="H4" s="7">
        <f>SUMIFS('Pres Converted'!N$2:N$10000,'Pres Converted'!$D$2:$D$10000,H$1,'Pres Converted'!$C$2:$C$10000,$A4)</f>
        <v>19</v>
      </c>
      <c r="I4" s="7"/>
      <c r="J4" s="7"/>
      <c r="K4" s="7"/>
      <c r="L4" s="7"/>
      <c r="M4" s="7">
        <f t="shared" ref="M4:M29" si="5">C4/B4</f>
        <v>0.5134563048079831</v>
      </c>
      <c r="N4" s="7">
        <f t="shared" ref="N4:N29" si="6">D4/B4</f>
        <v>0.43846386452978531</v>
      </c>
      <c r="O4" s="7">
        <f t="shared" ref="O4:O29" si="7">E4/B4</f>
        <v>6.0477774417901425E-3</v>
      </c>
      <c r="P4" s="7">
        <f t="shared" ref="P4:P29" si="8">F4/B4</f>
        <v>1.0281221651043242E-2</v>
      </c>
      <c r="Q4" s="7">
        <f t="shared" ref="Q4:Q29" si="9">G4/B4</f>
        <v>2.600544299969761E-2</v>
      </c>
      <c r="R4" s="7">
        <f t="shared" ref="R4:R29" si="10">H4/B4</f>
        <v>5.7453885697006353E-3</v>
      </c>
      <c r="S4" s="7">
        <f t="shared" ref="S4:S29" si="11">I4/B4</f>
        <v>0</v>
      </c>
      <c r="T4" s="7">
        <f t="shared" ref="T4:T29" si="12">J4/B4</f>
        <v>0</v>
      </c>
      <c r="U4" s="7">
        <f t="shared" ref="U4:U29" si="13">K4/B4</f>
        <v>0</v>
      </c>
      <c r="V4" s="7">
        <f t="shared" ref="V4:V29" si="14">L4/B4</f>
        <v>0</v>
      </c>
      <c r="W4" s="7">
        <f>SUMIFS('Pres Converted'!O$2:O$10000,'Pres Converted'!$D$2:$D$10000,W$1,'Pres Converted'!$C$2:$C$10000,$A4)</f>
        <v>832</v>
      </c>
      <c r="X4" s="7">
        <f>SUMIFS('Pres Converted'!I$2:I$10000,'Pres Converted'!$D$2:$D$10000,X$1,'Pres Converted'!$C$2:$C$10000,$A4)</f>
        <v>457</v>
      </c>
      <c r="Y4" s="7">
        <f>SUMIFS('Pres Converted'!J$2:J$10000,'Pres Converted'!$D$2:$D$10000,Y$1,'Pres Converted'!$C$2:$C$10000,$A4)</f>
        <v>353</v>
      </c>
      <c r="Z4" s="7">
        <f>SUMIFS('Pres Converted'!K$2:K$10000,'Pres Converted'!$D$2:$D$10000,Z$1,'Pres Converted'!$C$2:$C$10000,$A4)</f>
        <v>2</v>
      </c>
      <c r="AA4" s="7">
        <f>SUMIFS('Pres Converted'!L$2:L$10000,'Pres Converted'!$D$2:$D$10000,AA$1,'Pres Converted'!$C$2:$C$10000,$A4)</f>
        <v>4</v>
      </c>
      <c r="AB4" s="7">
        <f>SUMIFS('Pres Converted'!M$2:M$10000,'Pres Converted'!$D$2:$D$10000,AB$1,'Pres Converted'!$C$2:$C$10000,$A4)</f>
        <v>16</v>
      </c>
      <c r="AC4" s="7">
        <f>SUMIFS('Pres Converted'!N$2:N$10000,'Pres Converted'!$D$2:$D$10000,AC$1,'Pres Converted'!$C$2:$C$10000,$A4)</f>
        <v>0</v>
      </c>
      <c r="AD4" s="7"/>
      <c r="AE4" s="7"/>
      <c r="AF4" s="7"/>
      <c r="AG4" s="7"/>
      <c r="AH4" s="7">
        <f t="shared" ref="AH4:AH29" si="15">X4/W4</f>
        <v>0.54927884615384615</v>
      </c>
      <c r="AI4" s="7">
        <f t="shared" ref="AI4:AI29" si="16">Y4/W4</f>
        <v>0.42427884615384615</v>
      </c>
      <c r="AJ4" s="7">
        <f t="shared" ref="AJ4:AJ29" si="17">Z4/W4</f>
        <v>2.403846153846154E-3</v>
      </c>
      <c r="AK4" s="7">
        <f t="shared" ref="AK4:AK29" si="18">AA4/W4</f>
        <v>4.807692307692308E-3</v>
      </c>
      <c r="AL4" s="7">
        <f t="shared" ref="AL4:AL29" si="19">AB4/W4</f>
        <v>1.9230769230769232E-2</v>
      </c>
      <c r="AM4" s="7">
        <f t="shared" ref="AM4:AM29" si="20">AC4/W4</f>
        <v>0</v>
      </c>
      <c r="AN4" s="7">
        <f t="shared" ref="AN4:AN29" si="21">AD4/W4</f>
        <v>0</v>
      </c>
      <c r="AO4" s="7">
        <f t="shared" ref="AO4:AO29" si="22">AE4/W4</f>
        <v>0</v>
      </c>
      <c r="AP4" s="7">
        <f t="shared" ref="AP4:AP29" si="23">AF4/W4</f>
        <v>0</v>
      </c>
      <c r="AQ4" s="7">
        <f t="shared" ref="AQ4:AQ29" si="24">AG4/W4</f>
        <v>0</v>
      </c>
      <c r="AR4" s="7">
        <f>SUMIFS('Pres Converted'!O$2:O$10000,'Pres Converted'!$D$2:$D$10000,AR$1,'Pres Converted'!$C$2:$C$10000,$A4)</f>
        <v>203</v>
      </c>
      <c r="AS4" s="7">
        <f>SUMIFS('Pres Converted'!I$2:I$10000,'Pres Converted'!$D$2:$D$10000,AS$1,'Pres Converted'!$C$2:$C$10000,$A4)</f>
        <v>119</v>
      </c>
      <c r="AT4" s="7">
        <f>SUMIFS('Pres Converted'!J$2:J$10000,'Pres Converted'!$D$2:$D$10000,AT$1,'Pres Converted'!$C$2:$C$10000,$A4)</f>
        <v>76</v>
      </c>
      <c r="AU4" s="7">
        <f>SUMIFS('Pres Converted'!K$2:K$10000,'Pres Converted'!$D$2:$D$10000,AU$1,'Pres Converted'!$C$2:$C$10000,$A4)</f>
        <v>0</v>
      </c>
      <c r="AV4" s="7">
        <f>SUMIFS('Pres Converted'!L$2:L$10000,'Pres Converted'!$D$2:$D$10000,AV$1,'Pres Converted'!$C$2:$C$10000,$A4)</f>
        <v>3</v>
      </c>
      <c r="AW4" s="7">
        <f>SUMIFS('Pres Converted'!M$2:M$10000,'Pres Converted'!$D$2:$D$10000,AW$1,'Pres Converted'!$C$2:$C$10000,$A4)</f>
        <v>5</v>
      </c>
      <c r="AX4" s="7">
        <f>SUMIFS('Pres Converted'!N$2:N$10000,'Pres Converted'!$D$2:$D$10000,AX$1,'Pres Converted'!$C$2:$C$10000,$A4)</f>
        <v>0</v>
      </c>
      <c r="AY4" s="7"/>
      <c r="AZ4" s="7"/>
      <c r="BA4" s="7"/>
      <c r="BB4" s="7"/>
      <c r="BC4" s="7">
        <f t="shared" ref="BC4:BC29" si="25">AS4/AR4</f>
        <v>0.58620689655172409</v>
      </c>
      <c r="BD4" s="7">
        <f t="shared" ref="BD4:BD29" si="26">AT4/AR4</f>
        <v>0.37438423645320196</v>
      </c>
      <c r="BE4" s="7">
        <f t="shared" ref="BE4:BE29" si="27">AU4/AR4</f>
        <v>0</v>
      </c>
      <c r="BF4" s="7">
        <f t="shared" ref="BF4:BF29" si="28">AV4/AR4</f>
        <v>1.4778325123152709E-2</v>
      </c>
      <c r="BG4" s="7">
        <f t="shared" ref="BG4:BG29" si="29">AW4/AR4</f>
        <v>2.4630541871921183E-2</v>
      </c>
      <c r="BH4" s="7">
        <f t="shared" ref="BH4:BH29" si="30">AX4/AR4</f>
        <v>0</v>
      </c>
      <c r="BI4" s="7">
        <f t="shared" ref="BI4:BI29" si="31">AY4/AR4</f>
        <v>0</v>
      </c>
      <c r="BJ4" s="7">
        <f t="shared" ref="BJ4:BJ29" si="32">AZ4/AR4</f>
        <v>0</v>
      </c>
      <c r="BK4" s="7">
        <f t="shared" ref="BK4:BK29" si="33">BA4/AR4</f>
        <v>0</v>
      </c>
      <c r="BL4" s="7">
        <f t="shared" ref="BL4:BL29" si="34">BB4/AR4</f>
        <v>0</v>
      </c>
      <c r="BM4" s="7">
        <f t="shared" ref="BM4:BM29" si="35">B4+W4+AR4</f>
        <v>4342</v>
      </c>
      <c r="BN4" s="7">
        <f t="shared" ref="BN4:BN29" si="36">C4+X4+AS4</f>
        <v>2274</v>
      </c>
      <c r="BO4" s="7">
        <f t="shared" ref="BO4:BO29" si="37">D4+Y4+AT4</f>
        <v>1879</v>
      </c>
      <c r="BP4" s="7">
        <f t="shared" ref="BP4:BP29" si="38">E4+Z4+AU4</f>
        <v>22</v>
      </c>
      <c r="BQ4" s="7">
        <f t="shared" ref="BQ4:BQ29" si="39">F4+AA4+AV4</f>
        <v>41</v>
      </c>
      <c r="BR4" s="7">
        <f t="shared" ref="BR4:BR29" si="40">G4+AB4+AW4</f>
        <v>107</v>
      </c>
      <c r="BS4" s="7">
        <f t="shared" ref="BS4:BS29" si="41">H4+AC4+AX4</f>
        <v>19</v>
      </c>
      <c r="BT4" s="7">
        <f t="shared" ref="BT4:BT29" si="42">I4+AD4+AY4</f>
        <v>0</v>
      </c>
      <c r="BU4" s="7">
        <f t="shared" ref="BU4:BU29" si="43">J4+AE4+AZ4</f>
        <v>0</v>
      </c>
      <c r="BV4" s="7">
        <f t="shared" ref="BV4:BV29" si="44">K4+AF4+BA4</f>
        <v>0</v>
      </c>
      <c r="BW4" s="7">
        <f t="shared" ref="BW4:BW29" si="45">L4+AG4+BB4</f>
        <v>0</v>
      </c>
      <c r="BX4" s="7">
        <f t="shared" ref="BX4:BX30" si="46">BN4/BM4</f>
        <v>0.52372178719484108</v>
      </c>
      <c r="BY4" s="7">
        <f t="shared" ref="BY4:BY30" si="47">BO4/BM4</f>
        <v>0.43274988484569321</v>
      </c>
      <c r="BZ4" s="7">
        <f t="shared" ref="BZ4:BZ30" si="48">BP4/BM4</f>
        <v>5.0667894979272224E-3</v>
      </c>
      <c r="CA4" s="7">
        <f t="shared" ref="CA4:CA30" si="49">BQ4/BM4</f>
        <v>9.4426531552280063E-3</v>
      </c>
      <c r="CB4" s="7">
        <f t="shared" ref="CB4:CB30" si="50">BR4/BM4</f>
        <v>2.4643021649009673E-2</v>
      </c>
      <c r="CC4" s="7">
        <f t="shared" ref="CC4:CC30" si="51">BS4/BM4</f>
        <v>4.375863657300783E-3</v>
      </c>
      <c r="CD4" s="7">
        <f t="shared" ref="CD4:CD30" si="52">BT4/BM4</f>
        <v>0</v>
      </c>
      <c r="CE4" s="7">
        <f t="shared" ref="CE4:CE30" si="53">BU4/BM4</f>
        <v>0</v>
      </c>
      <c r="CF4" s="7">
        <f t="shared" ref="CF4:CF30" si="54">BV4/BM4</f>
        <v>0</v>
      </c>
      <c r="CG4" s="7">
        <f t="shared" ref="CG4:CG30" si="55">BW4/BM4</f>
        <v>0</v>
      </c>
      <c r="CH4" s="8">
        <f t="shared" ref="CH4:CH30" si="56">IF(BM4=0,10,IF(MAX(BN4:BW4)=LARGE(BN4:BW4,2),9,IF(BN4=MAX(BN4:BW4),BX4,IF(BP4=MAX(BN4:BW4),BZ4+1,IF(BO4=MAX(BN4:BW4),BY4+2,IF(BR4=MAX(BN4:BW4),CB4+3,IF(BR4=MAX(BN4:BW4),CC4+4,-1)))))))</f>
        <v>0.52372178719484108</v>
      </c>
    </row>
    <row r="5" spans="1:86" x14ac:dyDescent="0.3">
      <c r="A5">
        <f t="shared" ref="A5:A29" si="57">A4+1</f>
        <v>3</v>
      </c>
      <c r="B5" s="7">
        <f>SUMIFS('Pres Converted'!O$2:O$10000,'Pres Converted'!$D$2:$D$10000,B$1,'Pres Converted'!$C$2:$C$10000,$A5)</f>
        <v>3313</v>
      </c>
      <c r="C5" s="7">
        <f>SUMIFS('Pres Converted'!I$2:I$10000,'Pres Converted'!$D$2:$D$10000,C$1,'Pres Converted'!$C$2:$C$10000,$A5)</f>
        <v>1731</v>
      </c>
      <c r="D5" s="7">
        <f>SUMIFS('Pres Converted'!J$2:J$10000,'Pres Converted'!$D$2:$D$10000,D$1,'Pres Converted'!$C$2:$C$10000,$A5)</f>
        <v>1455</v>
      </c>
      <c r="E5" s="7">
        <f>SUMIFS('Pres Converted'!K$2:K$10000,'Pres Converted'!$D$2:$D$10000,E$1,'Pres Converted'!$C$2:$C$10000,$A5)</f>
        <v>20</v>
      </c>
      <c r="F5" s="7">
        <f>SUMIFS('Pres Converted'!L$2:L$10000,'Pres Converted'!$D$2:$D$10000,F$1,'Pres Converted'!$C$2:$C$10000,$A5)</f>
        <v>13</v>
      </c>
      <c r="G5" s="7">
        <f>SUMIFS('Pres Converted'!M$2:M$10000,'Pres Converted'!$D$2:$D$10000,G$1,'Pres Converted'!$C$2:$C$10000,$A5)</f>
        <v>84</v>
      </c>
      <c r="H5" s="7">
        <f>SUMIFS('Pres Converted'!N$2:N$10000,'Pres Converted'!$D$2:$D$10000,H$1,'Pres Converted'!$C$2:$C$10000,$A5)</f>
        <v>10</v>
      </c>
      <c r="I5" s="7"/>
      <c r="J5" s="7"/>
      <c r="K5" s="7"/>
      <c r="L5" s="7"/>
      <c r="M5" s="7">
        <f t="shared" si="5"/>
        <v>0.52248717174766068</v>
      </c>
      <c r="N5" s="7">
        <f t="shared" si="6"/>
        <v>0.43917899185028675</v>
      </c>
      <c r="O5" s="7">
        <f t="shared" si="7"/>
        <v>6.0368246302444917E-3</v>
      </c>
      <c r="P5" s="7">
        <f t="shared" si="8"/>
        <v>3.9239360096589198E-3</v>
      </c>
      <c r="Q5" s="7">
        <f t="shared" si="9"/>
        <v>2.5354663447026863E-2</v>
      </c>
      <c r="R5" s="7">
        <f t="shared" si="10"/>
        <v>3.0184123151222458E-3</v>
      </c>
      <c r="S5" s="7">
        <f t="shared" si="11"/>
        <v>0</v>
      </c>
      <c r="T5" s="7">
        <f t="shared" si="12"/>
        <v>0</v>
      </c>
      <c r="U5" s="7">
        <f t="shared" si="13"/>
        <v>0</v>
      </c>
      <c r="V5" s="7">
        <f t="shared" si="14"/>
        <v>0</v>
      </c>
      <c r="W5" s="7">
        <f>SUMIFS('Pres Converted'!O$2:O$10000,'Pres Converted'!$D$2:$D$10000,W$1,'Pres Converted'!$C$2:$C$10000,$A5)</f>
        <v>788</v>
      </c>
      <c r="X5" s="7">
        <f>SUMIFS('Pres Converted'!I$2:I$10000,'Pres Converted'!$D$2:$D$10000,X$1,'Pres Converted'!$C$2:$C$10000,$A5)</f>
        <v>453</v>
      </c>
      <c r="Y5" s="7">
        <f>SUMIFS('Pres Converted'!J$2:J$10000,'Pres Converted'!$D$2:$D$10000,Y$1,'Pres Converted'!$C$2:$C$10000,$A5)</f>
        <v>313</v>
      </c>
      <c r="Z5" s="7">
        <f>SUMIFS('Pres Converted'!K$2:K$10000,'Pres Converted'!$D$2:$D$10000,Z$1,'Pres Converted'!$C$2:$C$10000,$A5)</f>
        <v>3</v>
      </c>
      <c r="AA5" s="7">
        <f>SUMIFS('Pres Converted'!L$2:L$10000,'Pres Converted'!$D$2:$D$10000,AA$1,'Pres Converted'!$C$2:$C$10000,$A5)</f>
        <v>1</v>
      </c>
      <c r="AB5" s="7">
        <f>SUMIFS('Pres Converted'!M$2:M$10000,'Pres Converted'!$D$2:$D$10000,AB$1,'Pres Converted'!$C$2:$C$10000,$A5)</f>
        <v>16</v>
      </c>
      <c r="AC5" s="7">
        <f>SUMIFS('Pres Converted'!N$2:N$10000,'Pres Converted'!$D$2:$D$10000,AC$1,'Pres Converted'!$C$2:$C$10000,$A5)</f>
        <v>2</v>
      </c>
      <c r="AD5" s="7"/>
      <c r="AE5" s="7"/>
      <c r="AF5" s="7"/>
      <c r="AG5" s="7"/>
      <c r="AH5" s="7">
        <f t="shared" si="15"/>
        <v>0.57487309644670048</v>
      </c>
      <c r="AI5" s="7">
        <f t="shared" si="16"/>
        <v>0.39720812182741116</v>
      </c>
      <c r="AJ5" s="7">
        <f t="shared" si="17"/>
        <v>3.8071065989847717E-3</v>
      </c>
      <c r="AK5" s="7">
        <f t="shared" si="18"/>
        <v>1.2690355329949238E-3</v>
      </c>
      <c r="AL5" s="7">
        <f t="shared" si="19"/>
        <v>2.030456852791878E-2</v>
      </c>
      <c r="AM5" s="7">
        <f t="shared" si="20"/>
        <v>2.5380710659898475E-3</v>
      </c>
      <c r="AN5" s="7">
        <f t="shared" si="21"/>
        <v>0</v>
      </c>
      <c r="AO5" s="7">
        <f t="shared" si="22"/>
        <v>0</v>
      </c>
      <c r="AP5" s="7">
        <f t="shared" si="23"/>
        <v>0</v>
      </c>
      <c r="AQ5" s="7">
        <f t="shared" si="24"/>
        <v>0</v>
      </c>
      <c r="AR5" s="7">
        <f>SUMIFS('Pres Converted'!O$2:O$10000,'Pres Converted'!$D$2:$D$10000,AR$1,'Pres Converted'!$C$2:$C$10000,$A5)</f>
        <v>254</v>
      </c>
      <c r="AS5" s="7">
        <f>SUMIFS('Pres Converted'!I$2:I$10000,'Pres Converted'!$D$2:$D$10000,AS$1,'Pres Converted'!$C$2:$C$10000,$A5)</f>
        <v>129</v>
      </c>
      <c r="AT5" s="7">
        <f>SUMIFS('Pres Converted'!J$2:J$10000,'Pres Converted'!$D$2:$D$10000,AT$1,'Pres Converted'!$C$2:$C$10000,$A5)</f>
        <v>116</v>
      </c>
      <c r="AU5" s="7">
        <f>SUMIFS('Pres Converted'!K$2:K$10000,'Pres Converted'!$D$2:$D$10000,AU$1,'Pres Converted'!$C$2:$C$10000,$A5)</f>
        <v>1</v>
      </c>
      <c r="AV5" s="7">
        <f>SUMIFS('Pres Converted'!L$2:L$10000,'Pres Converted'!$D$2:$D$10000,AV$1,'Pres Converted'!$C$2:$C$10000,$A5)</f>
        <v>1</v>
      </c>
      <c r="AW5" s="7">
        <f>SUMIFS('Pres Converted'!M$2:M$10000,'Pres Converted'!$D$2:$D$10000,AW$1,'Pres Converted'!$C$2:$C$10000,$A5)</f>
        <v>6</v>
      </c>
      <c r="AX5" s="7">
        <f>SUMIFS('Pres Converted'!N$2:N$10000,'Pres Converted'!$D$2:$D$10000,AX$1,'Pres Converted'!$C$2:$C$10000,$A5)</f>
        <v>1</v>
      </c>
      <c r="AY5" s="7"/>
      <c r="AZ5" s="7"/>
      <c r="BA5" s="7"/>
      <c r="BB5" s="7"/>
      <c r="BC5" s="7">
        <f t="shared" si="25"/>
        <v>0.50787401574803148</v>
      </c>
      <c r="BD5" s="7">
        <f t="shared" si="26"/>
        <v>0.45669291338582679</v>
      </c>
      <c r="BE5" s="7">
        <f t="shared" si="27"/>
        <v>3.937007874015748E-3</v>
      </c>
      <c r="BF5" s="7">
        <f t="shared" si="28"/>
        <v>3.937007874015748E-3</v>
      </c>
      <c r="BG5" s="7">
        <f t="shared" si="29"/>
        <v>2.3622047244094488E-2</v>
      </c>
      <c r="BH5" s="7">
        <f t="shared" si="30"/>
        <v>3.937007874015748E-3</v>
      </c>
      <c r="BI5" s="7">
        <f t="shared" si="31"/>
        <v>0</v>
      </c>
      <c r="BJ5" s="7">
        <f t="shared" si="32"/>
        <v>0</v>
      </c>
      <c r="BK5" s="7">
        <f t="shared" si="33"/>
        <v>0</v>
      </c>
      <c r="BL5" s="7">
        <f t="shared" si="34"/>
        <v>0</v>
      </c>
      <c r="BM5" s="7">
        <f t="shared" si="35"/>
        <v>4355</v>
      </c>
      <c r="BN5" s="7">
        <f t="shared" si="36"/>
        <v>2313</v>
      </c>
      <c r="BO5" s="7">
        <f t="shared" si="37"/>
        <v>1884</v>
      </c>
      <c r="BP5" s="7">
        <f t="shared" si="38"/>
        <v>24</v>
      </c>
      <c r="BQ5" s="7">
        <f t="shared" si="39"/>
        <v>15</v>
      </c>
      <c r="BR5" s="7">
        <f t="shared" si="40"/>
        <v>106</v>
      </c>
      <c r="BS5" s="7">
        <f t="shared" si="41"/>
        <v>13</v>
      </c>
      <c r="BT5" s="7">
        <f t="shared" si="42"/>
        <v>0</v>
      </c>
      <c r="BU5" s="7">
        <f t="shared" si="43"/>
        <v>0</v>
      </c>
      <c r="BV5" s="7">
        <f t="shared" si="44"/>
        <v>0</v>
      </c>
      <c r="BW5" s="7">
        <f t="shared" si="45"/>
        <v>0</v>
      </c>
      <c r="BX5" s="7">
        <f t="shared" si="46"/>
        <v>0.53111366245694602</v>
      </c>
      <c r="BY5" s="7">
        <f t="shared" si="47"/>
        <v>0.4326061997703789</v>
      </c>
      <c r="BZ5" s="7">
        <f t="shared" si="48"/>
        <v>5.5109070034443167E-3</v>
      </c>
      <c r="CA5" s="7">
        <f t="shared" si="49"/>
        <v>3.4443168771526979E-3</v>
      </c>
      <c r="CB5" s="7">
        <f t="shared" si="50"/>
        <v>2.4339839265212399E-2</v>
      </c>
      <c r="CC5" s="7">
        <f t="shared" si="51"/>
        <v>2.9850746268656717E-3</v>
      </c>
      <c r="CD5" s="7">
        <f t="shared" si="52"/>
        <v>0</v>
      </c>
      <c r="CE5" s="7">
        <f t="shared" si="53"/>
        <v>0</v>
      </c>
      <c r="CF5" s="7">
        <f t="shared" si="54"/>
        <v>0</v>
      </c>
      <c r="CG5" s="7">
        <f t="shared" si="55"/>
        <v>0</v>
      </c>
      <c r="CH5" s="8">
        <f t="shared" si="56"/>
        <v>0.53111366245694602</v>
      </c>
    </row>
    <row r="6" spans="1:86" x14ac:dyDescent="0.3">
      <c r="A6">
        <f t="shared" si="57"/>
        <v>4</v>
      </c>
      <c r="B6" s="7">
        <f>SUMIFS('Pres Converted'!O$2:O$10000,'Pres Converted'!$D$2:$D$10000,B$1,'Pres Converted'!$C$2:$C$10000,$A6)</f>
        <v>9531</v>
      </c>
      <c r="C6" s="7">
        <f>SUMIFS('Pres Converted'!I$2:I$10000,'Pres Converted'!$D$2:$D$10000,C$1,'Pres Converted'!$C$2:$C$10000,$A6)</f>
        <v>4591</v>
      </c>
      <c r="D6" s="7">
        <f>SUMIFS('Pres Converted'!J$2:J$10000,'Pres Converted'!$D$2:$D$10000,D$1,'Pres Converted'!$C$2:$C$10000,$A6)</f>
        <v>4658</v>
      </c>
      <c r="E6" s="7">
        <f>SUMIFS('Pres Converted'!K$2:K$10000,'Pres Converted'!$D$2:$D$10000,E$1,'Pres Converted'!$C$2:$C$10000,$A6)</f>
        <v>42</v>
      </c>
      <c r="F6" s="7">
        <f>SUMIFS('Pres Converted'!L$2:L$10000,'Pres Converted'!$D$2:$D$10000,F$1,'Pres Converted'!$C$2:$C$10000,$A6)</f>
        <v>28</v>
      </c>
      <c r="G6" s="7">
        <f>SUMIFS('Pres Converted'!M$2:M$10000,'Pres Converted'!$D$2:$D$10000,G$1,'Pres Converted'!$C$2:$C$10000,$A6)</f>
        <v>167</v>
      </c>
      <c r="H6" s="7">
        <f>SUMIFS('Pres Converted'!N$2:N$10000,'Pres Converted'!$D$2:$D$10000,H$1,'Pres Converted'!$C$2:$C$10000,$A6)</f>
        <v>45</v>
      </c>
      <c r="I6" s="7"/>
      <c r="J6" s="7"/>
      <c r="K6" s="7"/>
      <c r="L6" s="7"/>
      <c r="M6" s="7">
        <f t="shared" si="5"/>
        <v>0.48169132305109641</v>
      </c>
      <c r="N6" s="7">
        <f t="shared" si="6"/>
        <v>0.48872101563319692</v>
      </c>
      <c r="O6" s="7">
        <f t="shared" si="7"/>
        <v>4.4066729619137547E-3</v>
      </c>
      <c r="P6" s="7">
        <f t="shared" si="8"/>
        <v>2.9377819746091703E-3</v>
      </c>
      <c r="Q6" s="7">
        <f t="shared" si="9"/>
        <v>1.7521771062847549E-2</v>
      </c>
      <c r="R6" s="7">
        <f t="shared" si="10"/>
        <v>4.721435316336166E-3</v>
      </c>
      <c r="S6" s="7">
        <f t="shared" si="11"/>
        <v>0</v>
      </c>
      <c r="T6" s="7">
        <f t="shared" si="12"/>
        <v>0</v>
      </c>
      <c r="U6" s="7">
        <f t="shared" si="13"/>
        <v>0</v>
      </c>
      <c r="V6" s="7">
        <f t="shared" si="14"/>
        <v>0</v>
      </c>
      <c r="W6" s="7">
        <f>SUMIFS('Pres Converted'!O$2:O$10000,'Pres Converted'!$D$2:$D$10000,W$1,'Pres Converted'!$C$2:$C$10000,$A6)</f>
        <v>2061</v>
      </c>
      <c r="X6" s="7">
        <f>SUMIFS('Pres Converted'!I$2:I$10000,'Pres Converted'!$D$2:$D$10000,X$1,'Pres Converted'!$C$2:$C$10000,$A6)</f>
        <v>995</v>
      </c>
      <c r="Y6" s="7">
        <f>SUMIFS('Pres Converted'!J$2:J$10000,'Pres Converted'!$D$2:$D$10000,Y$1,'Pres Converted'!$C$2:$C$10000,$A6)</f>
        <v>1009</v>
      </c>
      <c r="Z6" s="7">
        <f>SUMIFS('Pres Converted'!K$2:K$10000,'Pres Converted'!$D$2:$D$10000,Z$1,'Pres Converted'!$C$2:$C$10000,$A6)</f>
        <v>5</v>
      </c>
      <c r="AA6" s="7">
        <f>SUMIFS('Pres Converted'!L$2:L$10000,'Pres Converted'!$D$2:$D$10000,AA$1,'Pres Converted'!$C$2:$C$10000,$A6)</f>
        <v>1</v>
      </c>
      <c r="AB6" s="7">
        <f>SUMIFS('Pres Converted'!M$2:M$10000,'Pres Converted'!$D$2:$D$10000,AB$1,'Pres Converted'!$C$2:$C$10000,$A6)</f>
        <v>34</v>
      </c>
      <c r="AC6" s="7">
        <f>SUMIFS('Pres Converted'!N$2:N$10000,'Pres Converted'!$D$2:$D$10000,AC$1,'Pres Converted'!$C$2:$C$10000,$A6)</f>
        <v>17</v>
      </c>
      <c r="AD6" s="7"/>
      <c r="AE6" s="7"/>
      <c r="AF6" s="7"/>
      <c r="AG6" s="7"/>
      <c r="AH6" s="7">
        <f t="shared" si="15"/>
        <v>0.48277535177098496</v>
      </c>
      <c r="AI6" s="7">
        <f t="shared" si="16"/>
        <v>0.48956817079087822</v>
      </c>
      <c r="AJ6" s="7">
        <f t="shared" si="17"/>
        <v>2.4260067928190197E-3</v>
      </c>
      <c r="AK6" s="7">
        <f t="shared" si="18"/>
        <v>4.8520135856380397E-4</v>
      </c>
      <c r="AL6" s="7">
        <f t="shared" si="19"/>
        <v>1.6496846191169336E-2</v>
      </c>
      <c r="AM6" s="7">
        <f t="shared" si="20"/>
        <v>8.2484230955846682E-3</v>
      </c>
      <c r="AN6" s="7">
        <f t="shared" si="21"/>
        <v>0</v>
      </c>
      <c r="AO6" s="7">
        <f t="shared" si="22"/>
        <v>0</v>
      </c>
      <c r="AP6" s="7">
        <f t="shared" si="23"/>
        <v>0</v>
      </c>
      <c r="AQ6" s="7">
        <f t="shared" si="24"/>
        <v>0</v>
      </c>
      <c r="AR6" s="7">
        <f>SUMIFS('Pres Converted'!O$2:O$10000,'Pres Converted'!$D$2:$D$10000,AR$1,'Pres Converted'!$C$2:$C$10000,$A6)</f>
        <v>793</v>
      </c>
      <c r="AS6" s="7">
        <f>SUMIFS('Pres Converted'!I$2:I$10000,'Pres Converted'!$D$2:$D$10000,AS$1,'Pres Converted'!$C$2:$C$10000,$A6)</f>
        <v>377</v>
      </c>
      <c r="AT6" s="7">
        <f>SUMIFS('Pres Converted'!J$2:J$10000,'Pres Converted'!$D$2:$D$10000,AT$1,'Pres Converted'!$C$2:$C$10000,$A6)</f>
        <v>390</v>
      </c>
      <c r="AU6" s="7">
        <f>SUMIFS('Pres Converted'!K$2:K$10000,'Pres Converted'!$D$2:$D$10000,AU$1,'Pres Converted'!$C$2:$C$10000,$A6)</f>
        <v>4</v>
      </c>
      <c r="AV6" s="7">
        <f>SUMIFS('Pres Converted'!L$2:L$10000,'Pres Converted'!$D$2:$D$10000,AV$1,'Pres Converted'!$C$2:$C$10000,$A6)</f>
        <v>4</v>
      </c>
      <c r="AW6" s="7">
        <f>SUMIFS('Pres Converted'!M$2:M$10000,'Pres Converted'!$D$2:$D$10000,AW$1,'Pres Converted'!$C$2:$C$10000,$A6)</f>
        <v>15</v>
      </c>
      <c r="AX6" s="7">
        <f>SUMIFS('Pres Converted'!N$2:N$10000,'Pres Converted'!$D$2:$D$10000,AX$1,'Pres Converted'!$C$2:$C$10000,$A6)</f>
        <v>3</v>
      </c>
      <c r="AY6" s="7"/>
      <c r="AZ6" s="7"/>
      <c r="BA6" s="7"/>
      <c r="BB6" s="7"/>
      <c r="BC6" s="7">
        <f t="shared" si="25"/>
        <v>0.47540983606557374</v>
      </c>
      <c r="BD6" s="7">
        <f t="shared" si="26"/>
        <v>0.49180327868852458</v>
      </c>
      <c r="BE6" s="7">
        <f t="shared" si="27"/>
        <v>5.0441361916771753E-3</v>
      </c>
      <c r="BF6" s="7">
        <f t="shared" si="28"/>
        <v>5.0441361916771753E-3</v>
      </c>
      <c r="BG6" s="7">
        <f t="shared" si="29"/>
        <v>1.8915510718789406E-2</v>
      </c>
      <c r="BH6" s="7">
        <f t="shared" si="30"/>
        <v>3.7831021437578815E-3</v>
      </c>
      <c r="BI6" s="7">
        <f t="shared" si="31"/>
        <v>0</v>
      </c>
      <c r="BJ6" s="7">
        <f t="shared" si="32"/>
        <v>0</v>
      </c>
      <c r="BK6" s="7">
        <f t="shared" si="33"/>
        <v>0</v>
      </c>
      <c r="BL6" s="7">
        <f t="shared" si="34"/>
        <v>0</v>
      </c>
      <c r="BM6" s="7">
        <f t="shared" si="35"/>
        <v>12385</v>
      </c>
      <c r="BN6" s="7">
        <f t="shared" si="36"/>
        <v>5963</v>
      </c>
      <c r="BO6" s="7">
        <f t="shared" si="37"/>
        <v>6057</v>
      </c>
      <c r="BP6" s="7">
        <f t="shared" si="38"/>
        <v>51</v>
      </c>
      <c r="BQ6" s="7">
        <f t="shared" si="39"/>
        <v>33</v>
      </c>
      <c r="BR6" s="7">
        <f t="shared" si="40"/>
        <v>216</v>
      </c>
      <c r="BS6" s="7">
        <f t="shared" si="41"/>
        <v>65</v>
      </c>
      <c r="BT6" s="7">
        <f t="shared" si="42"/>
        <v>0</v>
      </c>
      <c r="BU6" s="7">
        <f t="shared" si="43"/>
        <v>0</v>
      </c>
      <c r="BV6" s="7">
        <f t="shared" si="44"/>
        <v>0</v>
      </c>
      <c r="BW6" s="7">
        <f t="shared" si="45"/>
        <v>0</v>
      </c>
      <c r="BX6" s="7">
        <f t="shared" si="46"/>
        <v>0.48146951958013728</v>
      </c>
      <c r="BY6" s="7">
        <f t="shared" si="47"/>
        <v>0.48905934598304401</v>
      </c>
      <c r="BZ6" s="7">
        <f t="shared" si="48"/>
        <v>4.1178845377472751E-3</v>
      </c>
      <c r="CA6" s="7">
        <f t="shared" si="49"/>
        <v>2.6645135244247075E-3</v>
      </c>
      <c r="CB6" s="7">
        <f t="shared" si="50"/>
        <v>1.7440452159870813E-2</v>
      </c>
      <c r="CC6" s="7">
        <f t="shared" si="51"/>
        <v>5.248284214775939E-3</v>
      </c>
      <c r="CD6" s="7">
        <f t="shared" si="52"/>
        <v>0</v>
      </c>
      <c r="CE6" s="7">
        <f t="shared" si="53"/>
        <v>0</v>
      </c>
      <c r="CF6" s="7">
        <f t="shared" si="54"/>
        <v>0</v>
      </c>
      <c r="CG6" s="7">
        <f t="shared" si="55"/>
        <v>0</v>
      </c>
      <c r="CH6" s="8">
        <f t="shared" si="56"/>
        <v>2.4890593459830441</v>
      </c>
    </row>
    <row r="7" spans="1:86" x14ac:dyDescent="0.3">
      <c r="A7">
        <f t="shared" si="57"/>
        <v>5</v>
      </c>
      <c r="B7" s="7">
        <f>SUMIFS('Pres Converted'!O$2:O$10000,'Pres Converted'!$D$2:$D$10000,B$1,'Pres Converted'!$C$2:$C$10000,$A7)</f>
        <v>8870</v>
      </c>
      <c r="C7" s="7">
        <f>SUMIFS('Pres Converted'!I$2:I$10000,'Pres Converted'!$D$2:$D$10000,C$1,'Pres Converted'!$C$2:$C$10000,$A7)</f>
        <v>5422</v>
      </c>
      <c r="D7" s="7">
        <f>SUMIFS('Pres Converted'!J$2:J$10000,'Pres Converted'!$D$2:$D$10000,D$1,'Pres Converted'!$C$2:$C$10000,$A7)</f>
        <v>2816</v>
      </c>
      <c r="E7" s="7">
        <f>SUMIFS('Pres Converted'!K$2:K$10000,'Pres Converted'!$D$2:$D$10000,E$1,'Pres Converted'!$C$2:$C$10000,$A7)</f>
        <v>42</v>
      </c>
      <c r="F7" s="7">
        <f>SUMIFS('Pres Converted'!L$2:L$10000,'Pres Converted'!$D$2:$D$10000,F$1,'Pres Converted'!$C$2:$C$10000,$A7)</f>
        <v>40</v>
      </c>
      <c r="G7" s="7">
        <f>SUMIFS('Pres Converted'!M$2:M$10000,'Pres Converted'!$D$2:$D$10000,G$1,'Pres Converted'!$C$2:$C$10000,$A7)</f>
        <v>495</v>
      </c>
      <c r="H7" s="7">
        <f>SUMIFS('Pres Converted'!N$2:N$10000,'Pres Converted'!$D$2:$D$10000,H$1,'Pres Converted'!$C$2:$C$10000,$A7)</f>
        <v>55</v>
      </c>
      <c r="I7" s="7"/>
      <c r="J7" s="7"/>
      <c r="K7" s="7"/>
      <c r="L7" s="7"/>
      <c r="M7" s="7">
        <f t="shared" si="5"/>
        <v>0.61127395715896282</v>
      </c>
      <c r="N7" s="7">
        <f t="shared" si="6"/>
        <v>0.31747463359639233</v>
      </c>
      <c r="O7" s="7">
        <f t="shared" si="7"/>
        <v>4.7350620067643746E-3</v>
      </c>
      <c r="P7" s="7">
        <f t="shared" si="8"/>
        <v>4.5095828635851182E-3</v>
      </c>
      <c r="Q7" s="7">
        <f t="shared" si="9"/>
        <v>5.5806087936865839E-2</v>
      </c>
      <c r="R7" s="7">
        <f t="shared" si="10"/>
        <v>6.2006764374295375E-3</v>
      </c>
      <c r="S7" s="7">
        <f t="shared" si="11"/>
        <v>0</v>
      </c>
      <c r="T7" s="7">
        <f t="shared" si="12"/>
        <v>0</v>
      </c>
      <c r="U7" s="7">
        <f t="shared" si="13"/>
        <v>0</v>
      </c>
      <c r="V7" s="7">
        <f t="shared" si="14"/>
        <v>0</v>
      </c>
      <c r="W7" s="7">
        <f>SUMIFS('Pres Converted'!O$2:O$10000,'Pres Converted'!$D$2:$D$10000,W$1,'Pres Converted'!$C$2:$C$10000,$A7)</f>
        <v>1906</v>
      </c>
      <c r="X7" s="7">
        <f>SUMIFS('Pres Converted'!I$2:I$10000,'Pres Converted'!$D$2:$D$10000,X$1,'Pres Converted'!$C$2:$C$10000,$A7)</f>
        <v>1119</v>
      </c>
      <c r="Y7" s="7">
        <f>SUMIFS('Pres Converted'!J$2:J$10000,'Pres Converted'!$D$2:$D$10000,Y$1,'Pres Converted'!$C$2:$C$10000,$A7)</f>
        <v>661</v>
      </c>
      <c r="Z7" s="7">
        <f>SUMIFS('Pres Converted'!K$2:K$10000,'Pres Converted'!$D$2:$D$10000,Z$1,'Pres Converted'!$C$2:$C$10000,$A7)</f>
        <v>7</v>
      </c>
      <c r="AA7" s="7">
        <f>SUMIFS('Pres Converted'!L$2:L$10000,'Pres Converted'!$D$2:$D$10000,AA$1,'Pres Converted'!$C$2:$C$10000,$A7)</f>
        <v>3</v>
      </c>
      <c r="AB7" s="7">
        <f>SUMIFS('Pres Converted'!M$2:M$10000,'Pres Converted'!$D$2:$D$10000,AB$1,'Pres Converted'!$C$2:$C$10000,$A7)</f>
        <v>105</v>
      </c>
      <c r="AC7" s="7">
        <f>SUMIFS('Pres Converted'!N$2:N$10000,'Pres Converted'!$D$2:$D$10000,AC$1,'Pres Converted'!$C$2:$C$10000,$A7)</f>
        <v>11</v>
      </c>
      <c r="AD7" s="7"/>
      <c r="AE7" s="7"/>
      <c r="AF7" s="7"/>
      <c r="AG7" s="7"/>
      <c r="AH7" s="7">
        <f t="shared" si="15"/>
        <v>0.58709338929695698</v>
      </c>
      <c r="AI7" s="7">
        <f t="shared" si="16"/>
        <v>0.34679958027282265</v>
      </c>
      <c r="AJ7" s="7">
        <f t="shared" si="17"/>
        <v>3.6726128016789086E-3</v>
      </c>
      <c r="AK7" s="7">
        <f t="shared" si="18"/>
        <v>1.5739769150052466E-3</v>
      </c>
      <c r="AL7" s="7">
        <f t="shared" si="19"/>
        <v>5.5089192025183628E-2</v>
      </c>
      <c r="AM7" s="7">
        <f t="shared" si="20"/>
        <v>5.7712486883525708E-3</v>
      </c>
      <c r="AN7" s="7">
        <f t="shared" si="21"/>
        <v>0</v>
      </c>
      <c r="AO7" s="7">
        <f t="shared" si="22"/>
        <v>0</v>
      </c>
      <c r="AP7" s="7">
        <f t="shared" si="23"/>
        <v>0</v>
      </c>
      <c r="AQ7" s="7">
        <f t="shared" si="24"/>
        <v>0</v>
      </c>
      <c r="AR7" s="7">
        <f>SUMIFS('Pres Converted'!O$2:O$10000,'Pres Converted'!$D$2:$D$10000,AR$1,'Pres Converted'!$C$2:$C$10000,$A7)</f>
        <v>596</v>
      </c>
      <c r="AS7" s="7">
        <f>SUMIFS('Pres Converted'!I$2:I$10000,'Pres Converted'!$D$2:$D$10000,AS$1,'Pres Converted'!$C$2:$C$10000,$A7)</f>
        <v>333</v>
      </c>
      <c r="AT7" s="7">
        <f>SUMIFS('Pres Converted'!J$2:J$10000,'Pres Converted'!$D$2:$D$10000,AT$1,'Pres Converted'!$C$2:$C$10000,$A7)</f>
        <v>219</v>
      </c>
      <c r="AU7" s="7">
        <f>SUMIFS('Pres Converted'!K$2:K$10000,'Pres Converted'!$D$2:$D$10000,AU$1,'Pres Converted'!$C$2:$C$10000,$A7)</f>
        <v>4</v>
      </c>
      <c r="AV7" s="7">
        <f>SUMIFS('Pres Converted'!L$2:L$10000,'Pres Converted'!$D$2:$D$10000,AV$1,'Pres Converted'!$C$2:$C$10000,$A7)</f>
        <v>6</v>
      </c>
      <c r="AW7" s="7">
        <f>SUMIFS('Pres Converted'!M$2:M$10000,'Pres Converted'!$D$2:$D$10000,AW$1,'Pres Converted'!$C$2:$C$10000,$A7)</f>
        <v>30</v>
      </c>
      <c r="AX7" s="7">
        <f>SUMIFS('Pres Converted'!N$2:N$10000,'Pres Converted'!$D$2:$D$10000,AX$1,'Pres Converted'!$C$2:$C$10000,$A7)</f>
        <v>4</v>
      </c>
      <c r="AY7" s="7"/>
      <c r="AZ7" s="7"/>
      <c r="BA7" s="7"/>
      <c r="BB7" s="7"/>
      <c r="BC7" s="7">
        <f t="shared" si="25"/>
        <v>0.5587248322147651</v>
      </c>
      <c r="BD7" s="7">
        <f t="shared" si="26"/>
        <v>0.3674496644295302</v>
      </c>
      <c r="BE7" s="7">
        <f t="shared" si="27"/>
        <v>6.7114093959731542E-3</v>
      </c>
      <c r="BF7" s="7">
        <f t="shared" si="28"/>
        <v>1.0067114093959731E-2</v>
      </c>
      <c r="BG7" s="7">
        <f t="shared" si="29"/>
        <v>5.0335570469798654E-2</v>
      </c>
      <c r="BH7" s="7">
        <f t="shared" si="30"/>
        <v>6.7114093959731542E-3</v>
      </c>
      <c r="BI7" s="7">
        <f t="shared" si="31"/>
        <v>0</v>
      </c>
      <c r="BJ7" s="7">
        <f t="shared" si="32"/>
        <v>0</v>
      </c>
      <c r="BK7" s="7">
        <f t="shared" si="33"/>
        <v>0</v>
      </c>
      <c r="BL7" s="7">
        <f t="shared" si="34"/>
        <v>0</v>
      </c>
      <c r="BM7" s="7">
        <f t="shared" si="35"/>
        <v>11372</v>
      </c>
      <c r="BN7" s="7">
        <f t="shared" si="36"/>
        <v>6874</v>
      </c>
      <c r="BO7" s="7">
        <f t="shared" si="37"/>
        <v>3696</v>
      </c>
      <c r="BP7" s="7">
        <f t="shared" si="38"/>
        <v>53</v>
      </c>
      <c r="BQ7" s="7">
        <f t="shared" si="39"/>
        <v>49</v>
      </c>
      <c r="BR7" s="7">
        <f t="shared" si="40"/>
        <v>630</v>
      </c>
      <c r="BS7" s="7">
        <f t="shared" si="41"/>
        <v>70</v>
      </c>
      <c r="BT7" s="7">
        <f t="shared" si="42"/>
        <v>0</v>
      </c>
      <c r="BU7" s="7">
        <f t="shared" si="43"/>
        <v>0</v>
      </c>
      <c r="BV7" s="7">
        <f t="shared" si="44"/>
        <v>0</v>
      </c>
      <c r="BW7" s="7">
        <f t="shared" si="45"/>
        <v>0</v>
      </c>
      <c r="BX7" s="7">
        <f t="shared" si="46"/>
        <v>0.60446711220541682</v>
      </c>
      <c r="BY7" s="7">
        <f t="shared" si="47"/>
        <v>0.32500879352796341</v>
      </c>
      <c r="BZ7" s="7">
        <f t="shared" si="48"/>
        <v>4.6605698206120295E-3</v>
      </c>
      <c r="CA7" s="7">
        <f t="shared" si="49"/>
        <v>4.3088287020752727E-3</v>
      </c>
      <c r="CB7" s="7">
        <f t="shared" si="50"/>
        <v>5.5399226169539219E-2</v>
      </c>
      <c r="CC7" s="7">
        <f t="shared" si="51"/>
        <v>6.1554695743932467E-3</v>
      </c>
      <c r="CD7" s="7">
        <f t="shared" si="52"/>
        <v>0</v>
      </c>
      <c r="CE7" s="7">
        <f t="shared" si="53"/>
        <v>0</v>
      </c>
      <c r="CF7" s="7">
        <f t="shared" si="54"/>
        <v>0</v>
      </c>
      <c r="CG7" s="7">
        <f t="shared" si="55"/>
        <v>0</v>
      </c>
      <c r="CH7" s="8">
        <f t="shared" si="56"/>
        <v>0.60446711220541682</v>
      </c>
    </row>
    <row r="8" spans="1:86" x14ac:dyDescent="0.3">
      <c r="A8">
        <f t="shared" si="57"/>
        <v>6</v>
      </c>
      <c r="B8" s="7">
        <f>SUMIFS('Pres Converted'!O$2:O$10000,'Pres Converted'!$D$2:$D$10000,B$1,'Pres Converted'!$C$2:$C$10000,$A8)</f>
        <v>3082</v>
      </c>
      <c r="C8" s="7">
        <f>SUMIFS('Pres Converted'!I$2:I$10000,'Pres Converted'!$D$2:$D$10000,C$1,'Pres Converted'!$C$2:$C$10000,$A8)</f>
        <v>1805</v>
      </c>
      <c r="D8" s="7">
        <f>SUMIFS('Pres Converted'!J$2:J$10000,'Pres Converted'!$D$2:$D$10000,D$1,'Pres Converted'!$C$2:$C$10000,$A8)</f>
        <v>1149</v>
      </c>
      <c r="E8" s="7">
        <f>SUMIFS('Pres Converted'!K$2:K$10000,'Pres Converted'!$D$2:$D$10000,E$1,'Pres Converted'!$C$2:$C$10000,$A8)</f>
        <v>25</v>
      </c>
      <c r="F8" s="7">
        <f>SUMIFS('Pres Converted'!L$2:L$10000,'Pres Converted'!$D$2:$D$10000,F$1,'Pres Converted'!$C$2:$C$10000,$A8)</f>
        <v>15</v>
      </c>
      <c r="G8" s="7">
        <f>SUMIFS('Pres Converted'!M$2:M$10000,'Pres Converted'!$D$2:$D$10000,G$1,'Pres Converted'!$C$2:$C$10000,$A8)</f>
        <v>70</v>
      </c>
      <c r="H8" s="7">
        <f>SUMIFS('Pres Converted'!N$2:N$10000,'Pres Converted'!$D$2:$D$10000,H$1,'Pres Converted'!$C$2:$C$10000,$A8)</f>
        <v>18</v>
      </c>
      <c r="I8" s="7"/>
      <c r="J8" s="7"/>
      <c r="K8" s="7"/>
      <c r="L8" s="7"/>
      <c r="M8" s="7">
        <f t="shared" si="5"/>
        <v>0.58565866320571058</v>
      </c>
      <c r="N8" s="7">
        <f t="shared" si="6"/>
        <v>0.37280986372485397</v>
      </c>
      <c r="O8" s="7">
        <f t="shared" si="7"/>
        <v>8.1116158338741078E-3</v>
      </c>
      <c r="P8" s="7">
        <f t="shared" si="8"/>
        <v>4.8669695003244647E-3</v>
      </c>
      <c r="Q8" s="7">
        <f t="shared" si="9"/>
        <v>2.2712524334847502E-2</v>
      </c>
      <c r="R8" s="7">
        <f t="shared" si="10"/>
        <v>5.8403634003893574E-3</v>
      </c>
      <c r="S8" s="7">
        <f t="shared" si="11"/>
        <v>0</v>
      </c>
      <c r="T8" s="7">
        <f t="shared" si="12"/>
        <v>0</v>
      </c>
      <c r="U8" s="7">
        <f t="shared" si="13"/>
        <v>0</v>
      </c>
      <c r="V8" s="7">
        <f t="shared" si="14"/>
        <v>0</v>
      </c>
      <c r="W8" s="7">
        <f>SUMIFS('Pres Converted'!O$2:O$10000,'Pres Converted'!$D$2:$D$10000,W$1,'Pres Converted'!$C$2:$C$10000,$A8)</f>
        <v>801</v>
      </c>
      <c r="X8" s="7">
        <f>SUMIFS('Pres Converted'!I$2:I$10000,'Pres Converted'!$D$2:$D$10000,X$1,'Pres Converted'!$C$2:$C$10000,$A8)</f>
        <v>453</v>
      </c>
      <c r="Y8" s="7">
        <f>SUMIFS('Pres Converted'!J$2:J$10000,'Pres Converted'!$D$2:$D$10000,Y$1,'Pres Converted'!$C$2:$C$10000,$A8)</f>
        <v>317</v>
      </c>
      <c r="Z8" s="7">
        <f>SUMIFS('Pres Converted'!K$2:K$10000,'Pres Converted'!$D$2:$D$10000,Z$1,'Pres Converted'!$C$2:$C$10000,$A8)</f>
        <v>3</v>
      </c>
      <c r="AA8" s="7">
        <f>SUMIFS('Pres Converted'!L$2:L$10000,'Pres Converted'!$D$2:$D$10000,AA$1,'Pres Converted'!$C$2:$C$10000,$A8)</f>
        <v>1</v>
      </c>
      <c r="AB8" s="7">
        <f>SUMIFS('Pres Converted'!M$2:M$10000,'Pres Converted'!$D$2:$D$10000,AB$1,'Pres Converted'!$C$2:$C$10000,$A8)</f>
        <v>23</v>
      </c>
      <c r="AC8" s="7">
        <f>SUMIFS('Pres Converted'!N$2:N$10000,'Pres Converted'!$D$2:$D$10000,AC$1,'Pres Converted'!$C$2:$C$10000,$A8)</f>
        <v>4</v>
      </c>
      <c r="AD8" s="7"/>
      <c r="AE8" s="7"/>
      <c r="AF8" s="7"/>
      <c r="AG8" s="7"/>
      <c r="AH8" s="7">
        <f t="shared" si="15"/>
        <v>0.56554307116104874</v>
      </c>
      <c r="AI8" s="7">
        <f t="shared" si="16"/>
        <v>0.39575530586766544</v>
      </c>
      <c r="AJ8" s="7">
        <f t="shared" si="17"/>
        <v>3.7453183520599251E-3</v>
      </c>
      <c r="AK8" s="7">
        <f t="shared" si="18"/>
        <v>1.2484394506866417E-3</v>
      </c>
      <c r="AL8" s="7">
        <f t="shared" si="19"/>
        <v>2.871410736579276E-2</v>
      </c>
      <c r="AM8" s="7">
        <f t="shared" si="20"/>
        <v>4.9937578027465668E-3</v>
      </c>
      <c r="AN8" s="7">
        <f t="shared" si="21"/>
        <v>0</v>
      </c>
      <c r="AO8" s="7">
        <f t="shared" si="22"/>
        <v>0</v>
      </c>
      <c r="AP8" s="7">
        <f t="shared" si="23"/>
        <v>0</v>
      </c>
      <c r="AQ8" s="7">
        <f t="shared" si="24"/>
        <v>0</v>
      </c>
      <c r="AR8" s="7">
        <f>SUMIFS('Pres Converted'!O$2:O$10000,'Pres Converted'!$D$2:$D$10000,AR$1,'Pres Converted'!$C$2:$C$10000,$A8)</f>
        <v>177</v>
      </c>
      <c r="AS8" s="7">
        <f>SUMIFS('Pres Converted'!I$2:I$10000,'Pres Converted'!$D$2:$D$10000,AS$1,'Pres Converted'!$C$2:$C$10000,$A8)</f>
        <v>89</v>
      </c>
      <c r="AT8" s="7">
        <f>SUMIFS('Pres Converted'!J$2:J$10000,'Pres Converted'!$D$2:$D$10000,AT$1,'Pres Converted'!$C$2:$C$10000,$A8)</f>
        <v>77</v>
      </c>
      <c r="AU8" s="7">
        <f>SUMIFS('Pres Converted'!K$2:K$10000,'Pres Converted'!$D$2:$D$10000,AU$1,'Pres Converted'!$C$2:$C$10000,$A8)</f>
        <v>0</v>
      </c>
      <c r="AV8" s="7">
        <f>SUMIFS('Pres Converted'!L$2:L$10000,'Pres Converted'!$D$2:$D$10000,AV$1,'Pres Converted'!$C$2:$C$10000,$A8)</f>
        <v>1</v>
      </c>
      <c r="AW8" s="7">
        <f>SUMIFS('Pres Converted'!M$2:M$10000,'Pres Converted'!$D$2:$D$10000,AW$1,'Pres Converted'!$C$2:$C$10000,$A8)</f>
        <v>10</v>
      </c>
      <c r="AX8" s="7">
        <f>SUMIFS('Pres Converted'!N$2:N$10000,'Pres Converted'!$D$2:$D$10000,AX$1,'Pres Converted'!$C$2:$C$10000,$A8)</f>
        <v>0</v>
      </c>
      <c r="AY8" s="7"/>
      <c r="AZ8" s="7"/>
      <c r="BA8" s="7"/>
      <c r="BB8" s="7"/>
      <c r="BC8" s="7">
        <f t="shared" si="25"/>
        <v>0.50282485875706218</v>
      </c>
      <c r="BD8" s="7">
        <f t="shared" si="26"/>
        <v>0.43502824858757061</v>
      </c>
      <c r="BE8" s="7">
        <f t="shared" si="27"/>
        <v>0</v>
      </c>
      <c r="BF8" s="7">
        <f t="shared" si="28"/>
        <v>5.6497175141242938E-3</v>
      </c>
      <c r="BG8" s="7">
        <f t="shared" si="29"/>
        <v>5.6497175141242938E-2</v>
      </c>
      <c r="BH8" s="7">
        <f t="shared" si="30"/>
        <v>0</v>
      </c>
      <c r="BI8" s="7">
        <f t="shared" si="31"/>
        <v>0</v>
      </c>
      <c r="BJ8" s="7">
        <f t="shared" si="32"/>
        <v>0</v>
      </c>
      <c r="BK8" s="7">
        <f t="shared" si="33"/>
        <v>0</v>
      </c>
      <c r="BL8" s="7">
        <f t="shared" si="34"/>
        <v>0</v>
      </c>
      <c r="BM8" s="7">
        <f t="shared" si="35"/>
        <v>4060</v>
      </c>
      <c r="BN8" s="7">
        <f t="shared" si="36"/>
        <v>2347</v>
      </c>
      <c r="BO8" s="7">
        <f t="shared" si="37"/>
        <v>1543</v>
      </c>
      <c r="BP8" s="7">
        <f t="shared" si="38"/>
        <v>28</v>
      </c>
      <c r="BQ8" s="7">
        <f t="shared" si="39"/>
        <v>17</v>
      </c>
      <c r="BR8" s="7">
        <f t="shared" si="40"/>
        <v>103</v>
      </c>
      <c r="BS8" s="7">
        <f t="shared" si="41"/>
        <v>22</v>
      </c>
      <c r="BT8" s="7">
        <f t="shared" si="42"/>
        <v>0</v>
      </c>
      <c r="BU8" s="7">
        <f t="shared" si="43"/>
        <v>0</v>
      </c>
      <c r="BV8" s="7">
        <f t="shared" si="44"/>
        <v>0</v>
      </c>
      <c r="BW8" s="7">
        <f t="shared" si="45"/>
        <v>0</v>
      </c>
      <c r="BX8" s="7">
        <f t="shared" si="46"/>
        <v>0.57807881773399017</v>
      </c>
      <c r="BY8" s="7">
        <f t="shared" si="47"/>
        <v>0.38004926108374382</v>
      </c>
      <c r="BZ8" s="7">
        <f t="shared" si="48"/>
        <v>6.8965517241379309E-3</v>
      </c>
      <c r="CA8" s="7">
        <f t="shared" si="49"/>
        <v>4.1871921182266006E-3</v>
      </c>
      <c r="CB8" s="7">
        <f t="shared" si="50"/>
        <v>2.5369458128078819E-2</v>
      </c>
      <c r="CC8" s="7">
        <f t="shared" si="51"/>
        <v>5.4187192118226599E-3</v>
      </c>
      <c r="CD8" s="7">
        <f t="shared" si="52"/>
        <v>0</v>
      </c>
      <c r="CE8" s="7">
        <f t="shared" si="53"/>
        <v>0</v>
      </c>
      <c r="CF8" s="7">
        <f t="shared" si="54"/>
        <v>0</v>
      </c>
      <c r="CG8" s="7">
        <f t="shared" si="55"/>
        <v>0</v>
      </c>
      <c r="CH8" s="8">
        <f t="shared" si="56"/>
        <v>0.57807881773399017</v>
      </c>
    </row>
    <row r="9" spans="1:86" x14ac:dyDescent="0.3">
      <c r="A9">
        <f t="shared" si="57"/>
        <v>7</v>
      </c>
      <c r="B9" s="7">
        <f>SUMIFS('Pres Converted'!O$2:O$10000,'Pres Converted'!$D$2:$D$10000,B$1,'Pres Converted'!$C$2:$C$10000,$A9)</f>
        <v>5255</v>
      </c>
      <c r="C9" s="7">
        <f>SUMIFS('Pres Converted'!I$2:I$10000,'Pres Converted'!$D$2:$D$10000,C$1,'Pres Converted'!$C$2:$C$10000,$A9)</f>
        <v>3239</v>
      </c>
      <c r="D9" s="7">
        <f>SUMIFS('Pres Converted'!J$2:J$10000,'Pres Converted'!$D$2:$D$10000,D$1,'Pres Converted'!$C$2:$C$10000,$A9)</f>
        <v>1769</v>
      </c>
      <c r="E9" s="7">
        <f>SUMIFS('Pres Converted'!K$2:K$10000,'Pres Converted'!$D$2:$D$10000,E$1,'Pres Converted'!$C$2:$C$10000,$A9)</f>
        <v>13</v>
      </c>
      <c r="F9" s="7">
        <f>SUMIFS('Pres Converted'!L$2:L$10000,'Pres Converted'!$D$2:$D$10000,F$1,'Pres Converted'!$C$2:$C$10000,$A9)</f>
        <v>13</v>
      </c>
      <c r="G9" s="7">
        <f>SUMIFS('Pres Converted'!M$2:M$10000,'Pres Converted'!$D$2:$D$10000,G$1,'Pres Converted'!$C$2:$C$10000,$A9)</f>
        <v>193</v>
      </c>
      <c r="H9" s="7">
        <f>SUMIFS('Pres Converted'!N$2:N$10000,'Pres Converted'!$D$2:$D$10000,H$1,'Pres Converted'!$C$2:$C$10000,$A9)</f>
        <v>28</v>
      </c>
      <c r="I9" s="7"/>
      <c r="J9" s="7"/>
      <c r="K9" s="7"/>
      <c r="L9" s="7"/>
      <c r="M9" s="7">
        <f t="shared" si="5"/>
        <v>0.6163653663177926</v>
      </c>
      <c r="N9" s="7">
        <f t="shared" si="6"/>
        <v>0.33663177925784965</v>
      </c>
      <c r="O9" s="7">
        <f t="shared" si="7"/>
        <v>2.4738344433872504E-3</v>
      </c>
      <c r="P9" s="7">
        <f t="shared" si="8"/>
        <v>2.4738344433872504E-3</v>
      </c>
      <c r="Q9" s="7">
        <f t="shared" si="9"/>
        <v>3.6726926736441484E-2</v>
      </c>
      <c r="R9" s="7">
        <f t="shared" si="10"/>
        <v>5.3282588011417699E-3</v>
      </c>
      <c r="S9" s="7">
        <f t="shared" si="11"/>
        <v>0</v>
      </c>
      <c r="T9" s="7">
        <f t="shared" si="12"/>
        <v>0</v>
      </c>
      <c r="U9" s="7">
        <f t="shared" si="13"/>
        <v>0</v>
      </c>
      <c r="V9" s="7">
        <f t="shared" si="14"/>
        <v>0</v>
      </c>
      <c r="W9" s="7">
        <f>SUMIFS('Pres Converted'!O$2:O$10000,'Pres Converted'!$D$2:$D$10000,W$1,'Pres Converted'!$C$2:$C$10000,$A9)</f>
        <v>717</v>
      </c>
      <c r="X9" s="7">
        <f>SUMIFS('Pres Converted'!I$2:I$10000,'Pres Converted'!$D$2:$D$10000,X$1,'Pres Converted'!$C$2:$C$10000,$A9)</f>
        <v>450</v>
      </c>
      <c r="Y9" s="7">
        <f>SUMIFS('Pres Converted'!J$2:J$10000,'Pres Converted'!$D$2:$D$10000,Y$1,'Pres Converted'!$C$2:$C$10000,$A9)</f>
        <v>229</v>
      </c>
      <c r="Z9" s="7">
        <f>SUMIFS('Pres Converted'!K$2:K$10000,'Pres Converted'!$D$2:$D$10000,Z$1,'Pres Converted'!$C$2:$C$10000,$A9)</f>
        <v>2</v>
      </c>
      <c r="AA9" s="7">
        <f>SUMIFS('Pres Converted'!L$2:L$10000,'Pres Converted'!$D$2:$D$10000,AA$1,'Pres Converted'!$C$2:$C$10000,$A9)</f>
        <v>4</v>
      </c>
      <c r="AB9" s="7">
        <f>SUMIFS('Pres Converted'!M$2:M$10000,'Pres Converted'!$D$2:$D$10000,AB$1,'Pres Converted'!$C$2:$C$10000,$A9)</f>
        <v>27</v>
      </c>
      <c r="AC9" s="7">
        <f>SUMIFS('Pres Converted'!N$2:N$10000,'Pres Converted'!$D$2:$D$10000,AC$1,'Pres Converted'!$C$2:$C$10000,$A9)</f>
        <v>5</v>
      </c>
      <c r="AD9" s="7"/>
      <c r="AE9" s="7"/>
      <c r="AF9" s="7"/>
      <c r="AG9" s="7"/>
      <c r="AH9" s="7">
        <f t="shared" si="15"/>
        <v>0.62761506276150625</v>
      </c>
      <c r="AI9" s="7">
        <f t="shared" si="16"/>
        <v>0.31938633193863319</v>
      </c>
      <c r="AJ9" s="7">
        <f t="shared" si="17"/>
        <v>2.7894002789400278E-3</v>
      </c>
      <c r="AK9" s="7">
        <f t="shared" si="18"/>
        <v>5.5788005578800556E-3</v>
      </c>
      <c r="AL9" s="7">
        <f t="shared" si="19"/>
        <v>3.7656903765690378E-2</v>
      </c>
      <c r="AM9" s="7">
        <f t="shared" si="20"/>
        <v>6.9735006973500697E-3</v>
      </c>
      <c r="AN9" s="7">
        <f t="shared" si="21"/>
        <v>0</v>
      </c>
      <c r="AO9" s="7">
        <f t="shared" si="22"/>
        <v>0</v>
      </c>
      <c r="AP9" s="7">
        <f t="shared" si="23"/>
        <v>0</v>
      </c>
      <c r="AQ9" s="7">
        <f t="shared" si="24"/>
        <v>0</v>
      </c>
      <c r="AR9" s="7">
        <f>SUMIFS('Pres Converted'!O$2:O$10000,'Pres Converted'!$D$2:$D$10000,AR$1,'Pres Converted'!$C$2:$C$10000,$A9)</f>
        <v>214</v>
      </c>
      <c r="AS9" s="7">
        <f>SUMIFS('Pres Converted'!I$2:I$10000,'Pres Converted'!$D$2:$D$10000,AS$1,'Pres Converted'!$C$2:$C$10000,$A9)</f>
        <v>117</v>
      </c>
      <c r="AT9" s="7">
        <f>SUMIFS('Pres Converted'!J$2:J$10000,'Pres Converted'!$D$2:$D$10000,AT$1,'Pres Converted'!$C$2:$C$10000,$A9)</f>
        <v>90</v>
      </c>
      <c r="AU9" s="7">
        <f>SUMIFS('Pres Converted'!K$2:K$10000,'Pres Converted'!$D$2:$D$10000,AU$1,'Pres Converted'!$C$2:$C$10000,$A9)</f>
        <v>0</v>
      </c>
      <c r="AV9" s="7">
        <f>SUMIFS('Pres Converted'!L$2:L$10000,'Pres Converted'!$D$2:$D$10000,AV$1,'Pres Converted'!$C$2:$C$10000,$A9)</f>
        <v>1</v>
      </c>
      <c r="AW9" s="7">
        <f>SUMIFS('Pres Converted'!M$2:M$10000,'Pres Converted'!$D$2:$D$10000,AW$1,'Pres Converted'!$C$2:$C$10000,$A9)</f>
        <v>6</v>
      </c>
      <c r="AX9" s="7">
        <f>SUMIFS('Pres Converted'!N$2:N$10000,'Pres Converted'!$D$2:$D$10000,AX$1,'Pres Converted'!$C$2:$C$10000,$A9)</f>
        <v>0</v>
      </c>
      <c r="AY9" s="7"/>
      <c r="AZ9" s="7"/>
      <c r="BA9" s="7"/>
      <c r="BB9" s="7"/>
      <c r="BC9" s="7">
        <f t="shared" si="25"/>
        <v>0.54672897196261683</v>
      </c>
      <c r="BD9" s="7">
        <f t="shared" si="26"/>
        <v>0.42056074766355139</v>
      </c>
      <c r="BE9" s="7">
        <f t="shared" si="27"/>
        <v>0</v>
      </c>
      <c r="BF9" s="7">
        <f t="shared" si="28"/>
        <v>4.6728971962616819E-3</v>
      </c>
      <c r="BG9" s="7">
        <f t="shared" si="29"/>
        <v>2.8037383177570093E-2</v>
      </c>
      <c r="BH9" s="7">
        <f t="shared" si="30"/>
        <v>0</v>
      </c>
      <c r="BI9" s="7">
        <f t="shared" si="31"/>
        <v>0</v>
      </c>
      <c r="BJ9" s="7">
        <f t="shared" si="32"/>
        <v>0</v>
      </c>
      <c r="BK9" s="7">
        <f t="shared" si="33"/>
        <v>0</v>
      </c>
      <c r="BL9" s="7">
        <f t="shared" si="34"/>
        <v>0</v>
      </c>
      <c r="BM9" s="7">
        <f t="shared" si="35"/>
        <v>6186</v>
      </c>
      <c r="BN9" s="7">
        <f t="shared" si="36"/>
        <v>3806</v>
      </c>
      <c r="BO9" s="7">
        <f t="shared" si="37"/>
        <v>2088</v>
      </c>
      <c r="BP9" s="7">
        <f t="shared" si="38"/>
        <v>15</v>
      </c>
      <c r="BQ9" s="7">
        <f t="shared" si="39"/>
        <v>18</v>
      </c>
      <c r="BR9" s="7">
        <f t="shared" si="40"/>
        <v>226</v>
      </c>
      <c r="BS9" s="7">
        <f t="shared" si="41"/>
        <v>33</v>
      </c>
      <c r="BT9" s="7">
        <f t="shared" si="42"/>
        <v>0</v>
      </c>
      <c r="BU9" s="7">
        <f t="shared" si="43"/>
        <v>0</v>
      </c>
      <c r="BV9" s="7">
        <f t="shared" si="44"/>
        <v>0</v>
      </c>
      <c r="BW9" s="7">
        <f t="shared" si="45"/>
        <v>0</v>
      </c>
      <c r="BX9" s="7">
        <f t="shared" si="46"/>
        <v>0.61526026511477527</v>
      </c>
      <c r="BY9" s="7">
        <f t="shared" si="47"/>
        <v>0.3375363724539282</v>
      </c>
      <c r="BZ9" s="7">
        <f t="shared" si="48"/>
        <v>2.4248302618816685E-3</v>
      </c>
      <c r="CA9" s="7">
        <f t="shared" si="49"/>
        <v>2.9097963142580021E-3</v>
      </c>
      <c r="CB9" s="7">
        <f t="shared" si="50"/>
        <v>3.6534109279017138E-2</v>
      </c>
      <c r="CC9" s="7">
        <f t="shared" si="51"/>
        <v>5.3346265761396701E-3</v>
      </c>
      <c r="CD9" s="7">
        <f t="shared" si="52"/>
        <v>0</v>
      </c>
      <c r="CE9" s="7">
        <f t="shared" si="53"/>
        <v>0</v>
      </c>
      <c r="CF9" s="7">
        <f t="shared" si="54"/>
        <v>0</v>
      </c>
      <c r="CG9" s="7">
        <f t="shared" si="55"/>
        <v>0</v>
      </c>
      <c r="CH9" s="8">
        <f t="shared" si="56"/>
        <v>0.61526026511477527</v>
      </c>
    </row>
    <row r="10" spans="1:86" x14ac:dyDescent="0.3">
      <c r="A10">
        <f t="shared" si="57"/>
        <v>8</v>
      </c>
      <c r="B10" s="7">
        <f>SUMIFS('Pres Converted'!O$2:O$10000,'Pres Converted'!$D$2:$D$10000,B$1,'Pres Converted'!$C$2:$C$10000,$A10)</f>
        <v>9917</v>
      </c>
      <c r="C10" s="7">
        <f>SUMIFS('Pres Converted'!I$2:I$10000,'Pres Converted'!$D$2:$D$10000,C$1,'Pres Converted'!$C$2:$C$10000,$A10)</f>
        <v>6374</v>
      </c>
      <c r="D10" s="7">
        <f>SUMIFS('Pres Converted'!J$2:J$10000,'Pres Converted'!$D$2:$D$10000,D$1,'Pres Converted'!$C$2:$C$10000,$A10)</f>
        <v>3253</v>
      </c>
      <c r="E10" s="7">
        <f>SUMIFS('Pres Converted'!K$2:K$10000,'Pres Converted'!$D$2:$D$10000,E$1,'Pres Converted'!$C$2:$C$10000,$A10)</f>
        <v>40</v>
      </c>
      <c r="F10" s="7">
        <f>SUMIFS('Pres Converted'!L$2:L$10000,'Pres Converted'!$D$2:$D$10000,F$1,'Pres Converted'!$C$2:$C$10000,$A10)</f>
        <v>26</v>
      </c>
      <c r="G10" s="7">
        <f>SUMIFS('Pres Converted'!M$2:M$10000,'Pres Converted'!$D$2:$D$10000,G$1,'Pres Converted'!$C$2:$C$10000,$A10)</f>
        <v>182</v>
      </c>
      <c r="H10" s="7">
        <f>SUMIFS('Pres Converted'!N$2:N$10000,'Pres Converted'!$D$2:$D$10000,H$1,'Pres Converted'!$C$2:$C$10000,$A10)</f>
        <v>42</v>
      </c>
      <c r="I10" s="7"/>
      <c r="J10" s="7"/>
      <c r="K10" s="7"/>
      <c r="L10" s="7"/>
      <c r="M10" s="7">
        <f t="shared" si="5"/>
        <v>0.64273469799334482</v>
      </c>
      <c r="N10" s="7">
        <f t="shared" si="6"/>
        <v>0.32802258747605123</v>
      </c>
      <c r="O10" s="7">
        <f t="shared" si="7"/>
        <v>4.0334778662902086E-3</v>
      </c>
      <c r="P10" s="7">
        <f t="shared" si="8"/>
        <v>2.6217606130886357E-3</v>
      </c>
      <c r="Q10" s="7">
        <f t="shared" si="9"/>
        <v>1.835232429162045E-2</v>
      </c>
      <c r="R10" s="7">
        <f t="shared" si="10"/>
        <v>4.2351517596047189E-3</v>
      </c>
      <c r="S10" s="7">
        <f t="shared" si="11"/>
        <v>0</v>
      </c>
      <c r="T10" s="7">
        <f t="shared" si="12"/>
        <v>0</v>
      </c>
      <c r="U10" s="7">
        <f t="shared" si="13"/>
        <v>0</v>
      </c>
      <c r="V10" s="7">
        <f t="shared" si="14"/>
        <v>0</v>
      </c>
      <c r="W10" s="7">
        <f>SUMIFS('Pres Converted'!O$2:O$10000,'Pres Converted'!$D$2:$D$10000,W$1,'Pres Converted'!$C$2:$C$10000,$A10)</f>
        <v>1367</v>
      </c>
      <c r="X10" s="7">
        <f>SUMIFS('Pres Converted'!I$2:I$10000,'Pres Converted'!$D$2:$D$10000,X$1,'Pres Converted'!$C$2:$C$10000,$A10)</f>
        <v>951</v>
      </c>
      <c r="Y10" s="7">
        <f>SUMIFS('Pres Converted'!J$2:J$10000,'Pres Converted'!$D$2:$D$10000,Y$1,'Pres Converted'!$C$2:$C$10000,$A10)</f>
        <v>386</v>
      </c>
      <c r="Z10" s="7">
        <f>SUMIFS('Pres Converted'!K$2:K$10000,'Pres Converted'!$D$2:$D$10000,Z$1,'Pres Converted'!$C$2:$C$10000,$A10)</f>
        <v>5</v>
      </c>
      <c r="AA10" s="7">
        <f>SUMIFS('Pres Converted'!L$2:L$10000,'Pres Converted'!$D$2:$D$10000,AA$1,'Pres Converted'!$C$2:$C$10000,$A10)</f>
        <v>1</v>
      </c>
      <c r="AB10" s="7">
        <f>SUMIFS('Pres Converted'!M$2:M$10000,'Pres Converted'!$D$2:$D$10000,AB$1,'Pres Converted'!$C$2:$C$10000,$A10)</f>
        <v>17</v>
      </c>
      <c r="AC10" s="7">
        <f>SUMIFS('Pres Converted'!N$2:N$10000,'Pres Converted'!$D$2:$D$10000,AC$1,'Pres Converted'!$C$2:$C$10000,$A10)</f>
        <v>7</v>
      </c>
      <c r="AD10" s="7"/>
      <c r="AE10" s="7"/>
      <c r="AF10" s="7"/>
      <c r="AG10" s="7"/>
      <c r="AH10" s="7">
        <f t="shared" si="15"/>
        <v>0.69568397951719096</v>
      </c>
      <c r="AI10" s="7">
        <f t="shared" si="16"/>
        <v>0.28237015362106804</v>
      </c>
      <c r="AJ10" s="7">
        <f t="shared" si="17"/>
        <v>3.6576444769568397E-3</v>
      </c>
      <c r="AK10" s="7">
        <f t="shared" si="18"/>
        <v>7.3152889539136799E-4</v>
      </c>
      <c r="AL10" s="7">
        <f t="shared" si="19"/>
        <v>1.2435991221653255E-2</v>
      </c>
      <c r="AM10" s="7">
        <f t="shared" si="20"/>
        <v>5.1207022677395757E-3</v>
      </c>
      <c r="AN10" s="7">
        <f t="shared" si="21"/>
        <v>0</v>
      </c>
      <c r="AO10" s="7">
        <f t="shared" si="22"/>
        <v>0</v>
      </c>
      <c r="AP10" s="7">
        <f t="shared" si="23"/>
        <v>0</v>
      </c>
      <c r="AQ10" s="7">
        <f t="shared" si="24"/>
        <v>0</v>
      </c>
      <c r="AR10" s="7">
        <f>SUMIFS('Pres Converted'!O$2:O$10000,'Pres Converted'!$D$2:$D$10000,AR$1,'Pres Converted'!$C$2:$C$10000,$A10)</f>
        <v>494</v>
      </c>
      <c r="AS10" s="7">
        <f>SUMIFS('Pres Converted'!I$2:I$10000,'Pres Converted'!$D$2:$D$10000,AS$1,'Pres Converted'!$C$2:$C$10000,$A10)</f>
        <v>304</v>
      </c>
      <c r="AT10" s="7">
        <f>SUMIFS('Pres Converted'!J$2:J$10000,'Pres Converted'!$D$2:$D$10000,AT$1,'Pres Converted'!$C$2:$C$10000,$A10)</f>
        <v>176</v>
      </c>
      <c r="AU10" s="7">
        <f>SUMIFS('Pres Converted'!K$2:K$10000,'Pres Converted'!$D$2:$D$10000,AU$1,'Pres Converted'!$C$2:$C$10000,$A10)</f>
        <v>2</v>
      </c>
      <c r="AV10" s="7">
        <f>SUMIFS('Pres Converted'!L$2:L$10000,'Pres Converted'!$D$2:$D$10000,AV$1,'Pres Converted'!$C$2:$C$10000,$A10)</f>
        <v>1</v>
      </c>
      <c r="AW10" s="7">
        <f>SUMIFS('Pres Converted'!M$2:M$10000,'Pres Converted'!$D$2:$D$10000,AW$1,'Pres Converted'!$C$2:$C$10000,$A10)</f>
        <v>11</v>
      </c>
      <c r="AX10" s="7">
        <f>SUMIFS('Pres Converted'!N$2:N$10000,'Pres Converted'!$D$2:$D$10000,AX$1,'Pres Converted'!$C$2:$C$10000,$A10)</f>
        <v>0</v>
      </c>
      <c r="AY10" s="7"/>
      <c r="AZ10" s="7"/>
      <c r="BA10" s="7"/>
      <c r="BB10" s="7"/>
      <c r="BC10" s="7">
        <f t="shared" si="25"/>
        <v>0.61538461538461542</v>
      </c>
      <c r="BD10" s="7">
        <f t="shared" si="26"/>
        <v>0.35627530364372467</v>
      </c>
      <c r="BE10" s="7">
        <f t="shared" si="27"/>
        <v>4.048582995951417E-3</v>
      </c>
      <c r="BF10" s="7">
        <f t="shared" si="28"/>
        <v>2.0242914979757085E-3</v>
      </c>
      <c r="BG10" s="7">
        <f t="shared" si="29"/>
        <v>2.2267206477732792E-2</v>
      </c>
      <c r="BH10" s="7">
        <f t="shared" si="30"/>
        <v>0</v>
      </c>
      <c r="BI10" s="7">
        <f t="shared" si="31"/>
        <v>0</v>
      </c>
      <c r="BJ10" s="7">
        <f t="shared" si="32"/>
        <v>0</v>
      </c>
      <c r="BK10" s="7">
        <f t="shared" si="33"/>
        <v>0</v>
      </c>
      <c r="BL10" s="7">
        <f t="shared" si="34"/>
        <v>0</v>
      </c>
      <c r="BM10" s="7">
        <f t="shared" si="35"/>
        <v>11778</v>
      </c>
      <c r="BN10" s="7">
        <f t="shared" si="36"/>
        <v>7629</v>
      </c>
      <c r="BO10" s="7">
        <f t="shared" si="37"/>
        <v>3815</v>
      </c>
      <c r="BP10" s="7">
        <f t="shared" si="38"/>
        <v>47</v>
      </c>
      <c r="BQ10" s="7">
        <f t="shared" si="39"/>
        <v>28</v>
      </c>
      <c r="BR10" s="7">
        <f t="shared" si="40"/>
        <v>210</v>
      </c>
      <c r="BS10" s="7">
        <f t="shared" si="41"/>
        <v>49</v>
      </c>
      <c r="BT10" s="7">
        <f t="shared" si="42"/>
        <v>0</v>
      </c>
      <c r="BU10" s="7">
        <f t="shared" si="43"/>
        <v>0</v>
      </c>
      <c r="BV10" s="7">
        <f t="shared" si="44"/>
        <v>0</v>
      </c>
      <c r="BW10" s="7">
        <f t="shared" si="45"/>
        <v>0</v>
      </c>
      <c r="BX10" s="7">
        <f t="shared" si="46"/>
        <v>0.64773306164034639</v>
      </c>
      <c r="BY10" s="7">
        <f t="shared" si="47"/>
        <v>0.32390898284938019</v>
      </c>
      <c r="BZ10" s="7">
        <f t="shared" si="48"/>
        <v>3.9904907454576333E-3</v>
      </c>
      <c r="CA10" s="7">
        <f t="shared" si="49"/>
        <v>2.3773136355917813E-3</v>
      </c>
      <c r="CB10" s="7">
        <f t="shared" si="50"/>
        <v>1.7829852266938361E-2</v>
      </c>
      <c r="CC10" s="7">
        <f t="shared" si="51"/>
        <v>4.1602988622856177E-3</v>
      </c>
      <c r="CD10" s="7">
        <f t="shared" si="52"/>
        <v>0</v>
      </c>
      <c r="CE10" s="7">
        <f t="shared" si="53"/>
        <v>0</v>
      </c>
      <c r="CF10" s="7">
        <f t="shared" si="54"/>
        <v>0</v>
      </c>
      <c r="CG10" s="7">
        <f t="shared" si="55"/>
        <v>0</v>
      </c>
      <c r="CH10" s="8">
        <f t="shared" si="56"/>
        <v>0.64773306164034639</v>
      </c>
    </row>
    <row r="11" spans="1:86" x14ac:dyDescent="0.3">
      <c r="A11">
        <f t="shared" si="57"/>
        <v>9</v>
      </c>
      <c r="B11" s="7">
        <f>SUMIFS('Pres Converted'!O$2:O$10000,'Pres Converted'!$D$2:$D$10000,B$1,'Pres Converted'!$C$2:$C$10000,$A11)</f>
        <v>9481</v>
      </c>
      <c r="C11" s="7">
        <f>SUMIFS('Pres Converted'!I$2:I$10000,'Pres Converted'!$D$2:$D$10000,C$1,'Pres Converted'!$C$2:$C$10000,$A11)</f>
        <v>5820</v>
      </c>
      <c r="D11" s="7">
        <f>SUMIFS('Pres Converted'!J$2:J$10000,'Pres Converted'!$D$2:$D$10000,D$1,'Pres Converted'!$C$2:$C$10000,$A11)</f>
        <v>3369</v>
      </c>
      <c r="E11" s="7">
        <f>SUMIFS('Pres Converted'!K$2:K$10000,'Pres Converted'!$D$2:$D$10000,E$1,'Pres Converted'!$C$2:$C$10000,$A11)</f>
        <v>35</v>
      </c>
      <c r="F11" s="7">
        <f>SUMIFS('Pres Converted'!L$2:L$10000,'Pres Converted'!$D$2:$D$10000,F$1,'Pres Converted'!$C$2:$C$10000,$A11)</f>
        <v>24</v>
      </c>
      <c r="G11" s="7">
        <f>SUMIFS('Pres Converted'!M$2:M$10000,'Pres Converted'!$D$2:$D$10000,G$1,'Pres Converted'!$C$2:$C$10000,$A11)</f>
        <v>180</v>
      </c>
      <c r="H11" s="7">
        <f>SUMIFS('Pres Converted'!N$2:N$10000,'Pres Converted'!$D$2:$D$10000,H$1,'Pres Converted'!$C$2:$C$10000,$A11)</f>
        <v>53</v>
      </c>
      <c r="I11" s="7"/>
      <c r="J11" s="7"/>
      <c r="K11" s="7"/>
      <c r="L11" s="7"/>
      <c r="M11" s="7">
        <f t="shared" si="5"/>
        <v>0.61385929754245327</v>
      </c>
      <c r="N11" s="7">
        <f t="shared" si="6"/>
        <v>0.35534226347431708</v>
      </c>
      <c r="O11" s="7">
        <f t="shared" si="7"/>
        <v>3.6915937137432758E-3</v>
      </c>
      <c r="P11" s="7">
        <f t="shared" si="8"/>
        <v>2.5313785465668178E-3</v>
      </c>
      <c r="Q11" s="7">
        <f t="shared" si="9"/>
        <v>1.8985339099251135E-2</v>
      </c>
      <c r="R11" s="7">
        <f t="shared" si="10"/>
        <v>5.5901276236683898E-3</v>
      </c>
      <c r="S11" s="7">
        <f t="shared" si="11"/>
        <v>0</v>
      </c>
      <c r="T11" s="7">
        <f t="shared" si="12"/>
        <v>0</v>
      </c>
      <c r="U11" s="7">
        <f t="shared" si="13"/>
        <v>0</v>
      </c>
      <c r="V11" s="7">
        <f t="shared" si="14"/>
        <v>0</v>
      </c>
      <c r="W11" s="7">
        <f>SUMIFS('Pres Converted'!O$2:O$10000,'Pres Converted'!$D$2:$D$10000,W$1,'Pres Converted'!$C$2:$C$10000,$A11)</f>
        <v>1187</v>
      </c>
      <c r="X11" s="7">
        <f>SUMIFS('Pres Converted'!I$2:I$10000,'Pres Converted'!$D$2:$D$10000,X$1,'Pres Converted'!$C$2:$C$10000,$A11)</f>
        <v>764</v>
      </c>
      <c r="Y11" s="7">
        <f>SUMIFS('Pres Converted'!J$2:J$10000,'Pres Converted'!$D$2:$D$10000,Y$1,'Pres Converted'!$C$2:$C$10000,$A11)</f>
        <v>396</v>
      </c>
      <c r="Z11" s="7">
        <f>SUMIFS('Pres Converted'!K$2:K$10000,'Pres Converted'!$D$2:$D$10000,Z$1,'Pres Converted'!$C$2:$C$10000,$A11)</f>
        <v>4</v>
      </c>
      <c r="AA11" s="7">
        <f>SUMIFS('Pres Converted'!L$2:L$10000,'Pres Converted'!$D$2:$D$10000,AA$1,'Pres Converted'!$C$2:$C$10000,$A11)</f>
        <v>5</v>
      </c>
      <c r="AB11" s="7">
        <f>SUMIFS('Pres Converted'!M$2:M$10000,'Pres Converted'!$D$2:$D$10000,AB$1,'Pres Converted'!$C$2:$C$10000,$A11)</f>
        <v>16</v>
      </c>
      <c r="AC11" s="7">
        <f>SUMIFS('Pres Converted'!N$2:N$10000,'Pres Converted'!$D$2:$D$10000,AC$1,'Pres Converted'!$C$2:$C$10000,$A11)</f>
        <v>2</v>
      </c>
      <c r="AD11" s="7"/>
      <c r="AE11" s="7"/>
      <c r="AF11" s="7"/>
      <c r="AG11" s="7"/>
      <c r="AH11" s="7">
        <f t="shared" si="15"/>
        <v>0.64363942712721145</v>
      </c>
      <c r="AI11" s="7">
        <f t="shared" si="16"/>
        <v>0.33361415332771693</v>
      </c>
      <c r="AJ11" s="7">
        <f t="shared" si="17"/>
        <v>3.3698399326032012E-3</v>
      </c>
      <c r="AK11" s="7">
        <f t="shared" si="18"/>
        <v>4.2122999157540014E-3</v>
      </c>
      <c r="AL11" s="7">
        <f t="shared" si="19"/>
        <v>1.3479359730412805E-2</v>
      </c>
      <c r="AM11" s="7">
        <f t="shared" si="20"/>
        <v>1.6849199663016006E-3</v>
      </c>
      <c r="AN11" s="7">
        <f t="shared" si="21"/>
        <v>0</v>
      </c>
      <c r="AO11" s="7">
        <f t="shared" si="22"/>
        <v>0</v>
      </c>
      <c r="AP11" s="7">
        <f t="shared" si="23"/>
        <v>0</v>
      </c>
      <c r="AQ11" s="7">
        <f t="shared" si="24"/>
        <v>0</v>
      </c>
      <c r="AR11" s="7">
        <f>SUMIFS('Pres Converted'!O$2:O$10000,'Pres Converted'!$D$2:$D$10000,AR$1,'Pres Converted'!$C$2:$C$10000,$A11)</f>
        <v>527</v>
      </c>
      <c r="AS11" s="7">
        <f>SUMIFS('Pres Converted'!I$2:I$10000,'Pres Converted'!$D$2:$D$10000,AS$1,'Pres Converted'!$C$2:$C$10000,$A11)</f>
        <v>292</v>
      </c>
      <c r="AT11" s="7">
        <f>SUMIFS('Pres Converted'!J$2:J$10000,'Pres Converted'!$D$2:$D$10000,AT$1,'Pres Converted'!$C$2:$C$10000,$A11)</f>
        <v>215</v>
      </c>
      <c r="AU11" s="7">
        <f>SUMIFS('Pres Converted'!K$2:K$10000,'Pres Converted'!$D$2:$D$10000,AU$1,'Pres Converted'!$C$2:$C$10000,$A11)</f>
        <v>8</v>
      </c>
      <c r="AV11" s="7">
        <f>SUMIFS('Pres Converted'!L$2:L$10000,'Pres Converted'!$D$2:$D$10000,AV$1,'Pres Converted'!$C$2:$C$10000,$A11)</f>
        <v>4</v>
      </c>
      <c r="AW11" s="7">
        <f>SUMIFS('Pres Converted'!M$2:M$10000,'Pres Converted'!$D$2:$D$10000,AW$1,'Pres Converted'!$C$2:$C$10000,$A11)</f>
        <v>8</v>
      </c>
      <c r="AX11" s="7">
        <f>SUMIFS('Pres Converted'!N$2:N$10000,'Pres Converted'!$D$2:$D$10000,AX$1,'Pres Converted'!$C$2:$C$10000,$A11)</f>
        <v>0</v>
      </c>
      <c r="AY11" s="7"/>
      <c r="AZ11" s="7"/>
      <c r="BA11" s="7"/>
      <c r="BB11" s="7"/>
      <c r="BC11" s="7">
        <f t="shared" si="25"/>
        <v>0.5540796963946869</v>
      </c>
      <c r="BD11" s="7">
        <f t="shared" si="26"/>
        <v>0.40796963946869069</v>
      </c>
      <c r="BE11" s="7">
        <f t="shared" si="27"/>
        <v>1.5180265654648957E-2</v>
      </c>
      <c r="BF11" s="7">
        <f t="shared" si="28"/>
        <v>7.5901328273244783E-3</v>
      </c>
      <c r="BG11" s="7">
        <f t="shared" si="29"/>
        <v>1.5180265654648957E-2</v>
      </c>
      <c r="BH11" s="7">
        <f t="shared" si="30"/>
        <v>0</v>
      </c>
      <c r="BI11" s="7">
        <f t="shared" si="31"/>
        <v>0</v>
      </c>
      <c r="BJ11" s="7">
        <f t="shared" si="32"/>
        <v>0</v>
      </c>
      <c r="BK11" s="7">
        <f t="shared" si="33"/>
        <v>0</v>
      </c>
      <c r="BL11" s="7">
        <f t="shared" si="34"/>
        <v>0</v>
      </c>
      <c r="BM11" s="7">
        <f t="shared" si="35"/>
        <v>11195</v>
      </c>
      <c r="BN11" s="7">
        <f t="shared" si="36"/>
        <v>6876</v>
      </c>
      <c r="BO11" s="7">
        <f t="shared" si="37"/>
        <v>3980</v>
      </c>
      <c r="BP11" s="7">
        <f t="shared" si="38"/>
        <v>47</v>
      </c>
      <c r="BQ11" s="7">
        <f t="shared" si="39"/>
        <v>33</v>
      </c>
      <c r="BR11" s="7">
        <f t="shared" si="40"/>
        <v>204</v>
      </c>
      <c r="BS11" s="7">
        <f t="shared" si="41"/>
        <v>55</v>
      </c>
      <c r="BT11" s="7">
        <f t="shared" si="42"/>
        <v>0</v>
      </c>
      <c r="BU11" s="7">
        <f t="shared" si="43"/>
        <v>0</v>
      </c>
      <c r="BV11" s="7">
        <f t="shared" si="44"/>
        <v>0</v>
      </c>
      <c r="BW11" s="7">
        <f t="shared" si="45"/>
        <v>0</v>
      </c>
      <c r="BX11" s="7">
        <f t="shared" si="46"/>
        <v>0.61420276909334526</v>
      </c>
      <c r="BY11" s="7">
        <f t="shared" si="47"/>
        <v>0.35551585529254132</v>
      </c>
      <c r="BZ11" s="7">
        <f t="shared" si="48"/>
        <v>4.1983028137561407E-3</v>
      </c>
      <c r="CA11" s="7">
        <f t="shared" si="49"/>
        <v>2.9477445288075034E-3</v>
      </c>
      <c r="CB11" s="7">
        <f t="shared" si="50"/>
        <v>1.8222420723537292E-2</v>
      </c>
      <c r="CC11" s="7">
        <f t="shared" si="51"/>
        <v>4.9129075480125054E-3</v>
      </c>
      <c r="CD11" s="7">
        <f t="shared" si="52"/>
        <v>0</v>
      </c>
      <c r="CE11" s="7">
        <f t="shared" si="53"/>
        <v>0</v>
      </c>
      <c r="CF11" s="7">
        <f t="shared" si="54"/>
        <v>0</v>
      </c>
      <c r="CG11" s="7">
        <f t="shared" si="55"/>
        <v>0</v>
      </c>
      <c r="CH11" s="8">
        <f t="shared" si="56"/>
        <v>0.61420276909334526</v>
      </c>
    </row>
    <row r="12" spans="1:86" x14ac:dyDescent="0.3">
      <c r="A12">
        <f t="shared" si="57"/>
        <v>10</v>
      </c>
      <c r="B12" s="7">
        <f>SUMIFS('Pres Converted'!O$2:O$10000,'Pres Converted'!$D$2:$D$10000,B$1,'Pres Converted'!$C$2:$C$10000,$A12)</f>
        <v>8787</v>
      </c>
      <c r="C12" s="7">
        <f>SUMIFS('Pres Converted'!I$2:I$10000,'Pres Converted'!$D$2:$D$10000,C$1,'Pres Converted'!$C$2:$C$10000,$A12)</f>
        <v>5285</v>
      </c>
      <c r="D12" s="7">
        <f>SUMIFS('Pres Converted'!J$2:J$10000,'Pres Converted'!$D$2:$D$10000,D$1,'Pres Converted'!$C$2:$C$10000,$A12)</f>
        <v>3208</v>
      </c>
      <c r="E12" s="7">
        <f>SUMIFS('Pres Converted'!K$2:K$10000,'Pres Converted'!$D$2:$D$10000,E$1,'Pres Converted'!$C$2:$C$10000,$A12)</f>
        <v>57</v>
      </c>
      <c r="F12" s="7">
        <f>SUMIFS('Pres Converted'!L$2:L$10000,'Pres Converted'!$D$2:$D$10000,F$1,'Pres Converted'!$C$2:$C$10000,$A12)</f>
        <v>25</v>
      </c>
      <c r="G12" s="7">
        <f>SUMIFS('Pres Converted'!M$2:M$10000,'Pres Converted'!$D$2:$D$10000,G$1,'Pres Converted'!$C$2:$C$10000,$A12)</f>
        <v>183</v>
      </c>
      <c r="H12" s="7">
        <f>SUMIFS('Pres Converted'!N$2:N$10000,'Pres Converted'!$D$2:$D$10000,H$1,'Pres Converted'!$C$2:$C$10000,$A12)</f>
        <v>29</v>
      </c>
      <c r="I12" s="7"/>
      <c r="J12" s="7"/>
      <c r="K12" s="7"/>
      <c r="L12" s="7"/>
      <c r="M12" s="7">
        <f t="shared" si="5"/>
        <v>0.6014566973938773</v>
      </c>
      <c r="N12" s="7">
        <f t="shared" si="6"/>
        <v>0.36508478434050301</v>
      </c>
      <c r="O12" s="7">
        <f t="shared" si="7"/>
        <v>6.4868555821099355E-3</v>
      </c>
      <c r="P12" s="7">
        <f t="shared" si="8"/>
        <v>2.845112097416638E-3</v>
      </c>
      <c r="Q12" s="7">
        <f t="shared" si="9"/>
        <v>2.0826220553089792E-2</v>
      </c>
      <c r="R12" s="7">
        <f t="shared" si="10"/>
        <v>3.3003300330033004E-3</v>
      </c>
      <c r="S12" s="7">
        <f t="shared" si="11"/>
        <v>0</v>
      </c>
      <c r="T12" s="7">
        <f t="shared" si="12"/>
        <v>0</v>
      </c>
      <c r="U12" s="7">
        <f t="shared" si="13"/>
        <v>0</v>
      </c>
      <c r="V12" s="7">
        <f t="shared" si="14"/>
        <v>0</v>
      </c>
      <c r="W12" s="7">
        <f>SUMIFS('Pres Converted'!O$2:O$10000,'Pres Converted'!$D$2:$D$10000,W$1,'Pres Converted'!$C$2:$C$10000,$A12)</f>
        <v>1121</v>
      </c>
      <c r="X12" s="7">
        <f>SUMIFS('Pres Converted'!I$2:I$10000,'Pres Converted'!$D$2:$D$10000,X$1,'Pres Converted'!$C$2:$C$10000,$A12)</f>
        <v>699</v>
      </c>
      <c r="Y12" s="7">
        <f>SUMIFS('Pres Converted'!J$2:J$10000,'Pres Converted'!$D$2:$D$10000,Y$1,'Pres Converted'!$C$2:$C$10000,$A12)</f>
        <v>393</v>
      </c>
      <c r="Z12" s="7">
        <f>SUMIFS('Pres Converted'!K$2:K$10000,'Pres Converted'!$D$2:$D$10000,Z$1,'Pres Converted'!$C$2:$C$10000,$A12)</f>
        <v>8</v>
      </c>
      <c r="AA12" s="7">
        <f>SUMIFS('Pres Converted'!L$2:L$10000,'Pres Converted'!$D$2:$D$10000,AA$1,'Pres Converted'!$C$2:$C$10000,$A12)</f>
        <v>2</v>
      </c>
      <c r="AB12" s="7">
        <f>SUMIFS('Pres Converted'!M$2:M$10000,'Pres Converted'!$D$2:$D$10000,AB$1,'Pres Converted'!$C$2:$C$10000,$A12)</f>
        <v>18</v>
      </c>
      <c r="AC12" s="7">
        <f>SUMIFS('Pres Converted'!N$2:N$10000,'Pres Converted'!$D$2:$D$10000,AC$1,'Pres Converted'!$C$2:$C$10000,$A12)</f>
        <v>1</v>
      </c>
      <c r="AD12" s="7"/>
      <c r="AE12" s="7"/>
      <c r="AF12" s="7"/>
      <c r="AG12" s="7"/>
      <c r="AH12" s="7">
        <f t="shared" si="15"/>
        <v>0.62355040142729701</v>
      </c>
      <c r="AI12" s="7">
        <f t="shared" si="16"/>
        <v>0.35057983942908116</v>
      </c>
      <c r="AJ12" s="7">
        <f t="shared" si="17"/>
        <v>7.1364852809991082E-3</v>
      </c>
      <c r="AK12" s="7">
        <f t="shared" si="18"/>
        <v>1.7841213202497771E-3</v>
      </c>
      <c r="AL12" s="7">
        <f t="shared" si="19"/>
        <v>1.6057091882247992E-2</v>
      </c>
      <c r="AM12" s="7">
        <f t="shared" si="20"/>
        <v>8.9206066012488853E-4</v>
      </c>
      <c r="AN12" s="7">
        <f t="shared" si="21"/>
        <v>0</v>
      </c>
      <c r="AO12" s="7">
        <f t="shared" si="22"/>
        <v>0</v>
      </c>
      <c r="AP12" s="7">
        <f t="shared" si="23"/>
        <v>0</v>
      </c>
      <c r="AQ12" s="7">
        <f t="shared" si="24"/>
        <v>0</v>
      </c>
      <c r="AR12" s="7">
        <f>SUMIFS('Pres Converted'!O$2:O$10000,'Pres Converted'!$D$2:$D$10000,AR$1,'Pres Converted'!$C$2:$C$10000,$A12)</f>
        <v>453</v>
      </c>
      <c r="AS12" s="7">
        <f>SUMIFS('Pres Converted'!I$2:I$10000,'Pres Converted'!$D$2:$D$10000,AS$1,'Pres Converted'!$C$2:$C$10000,$A12)</f>
        <v>257</v>
      </c>
      <c r="AT12" s="7">
        <f>SUMIFS('Pres Converted'!J$2:J$10000,'Pres Converted'!$D$2:$D$10000,AT$1,'Pres Converted'!$C$2:$C$10000,$A12)</f>
        <v>185</v>
      </c>
      <c r="AU12" s="7">
        <f>SUMIFS('Pres Converted'!K$2:K$10000,'Pres Converted'!$D$2:$D$10000,AU$1,'Pres Converted'!$C$2:$C$10000,$A12)</f>
        <v>3</v>
      </c>
      <c r="AV12" s="7">
        <f>SUMIFS('Pres Converted'!L$2:L$10000,'Pres Converted'!$D$2:$D$10000,AV$1,'Pres Converted'!$C$2:$C$10000,$A12)</f>
        <v>2</v>
      </c>
      <c r="AW12" s="7">
        <f>SUMIFS('Pres Converted'!M$2:M$10000,'Pres Converted'!$D$2:$D$10000,AW$1,'Pres Converted'!$C$2:$C$10000,$A12)</f>
        <v>5</v>
      </c>
      <c r="AX12" s="7">
        <f>SUMIFS('Pres Converted'!N$2:N$10000,'Pres Converted'!$D$2:$D$10000,AX$1,'Pres Converted'!$C$2:$C$10000,$A12)</f>
        <v>1</v>
      </c>
      <c r="AY12" s="7"/>
      <c r="AZ12" s="7"/>
      <c r="BA12" s="7"/>
      <c r="BB12" s="7"/>
      <c r="BC12" s="7">
        <f t="shared" si="25"/>
        <v>0.56732891832229582</v>
      </c>
      <c r="BD12" s="7">
        <f t="shared" si="26"/>
        <v>0.4083885209713024</v>
      </c>
      <c r="BE12" s="7">
        <f t="shared" si="27"/>
        <v>6.6225165562913907E-3</v>
      </c>
      <c r="BF12" s="7">
        <f t="shared" si="28"/>
        <v>4.4150110375275938E-3</v>
      </c>
      <c r="BG12" s="7">
        <f t="shared" si="29"/>
        <v>1.1037527593818985E-2</v>
      </c>
      <c r="BH12" s="7">
        <f t="shared" si="30"/>
        <v>2.2075055187637969E-3</v>
      </c>
      <c r="BI12" s="7">
        <f t="shared" si="31"/>
        <v>0</v>
      </c>
      <c r="BJ12" s="7">
        <f t="shared" si="32"/>
        <v>0</v>
      </c>
      <c r="BK12" s="7">
        <f t="shared" si="33"/>
        <v>0</v>
      </c>
      <c r="BL12" s="7">
        <f t="shared" si="34"/>
        <v>0</v>
      </c>
      <c r="BM12" s="7">
        <f t="shared" si="35"/>
        <v>10361</v>
      </c>
      <c r="BN12" s="7">
        <f t="shared" si="36"/>
        <v>6241</v>
      </c>
      <c r="BO12" s="7">
        <f t="shared" si="37"/>
        <v>3786</v>
      </c>
      <c r="BP12" s="7">
        <f t="shared" si="38"/>
        <v>68</v>
      </c>
      <c r="BQ12" s="7">
        <f t="shared" si="39"/>
        <v>29</v>
      </c>
      <c r="BR12" s="7">
        <f t="shared" si="40"/>
        <v>206</v>
      </c>
      <c r="BS12" s="7">
        <f t="shared" si="41"/>
        <v>31</v>
      </c>
      <c r="BT12" s="7">
        <f t="shared" si="42"/>
        <v>0</v>
      </c>
      <c r="BU12" s="7">
        <f t="shared" si="43"/>
        <v>0</v>
      </c>
      <c r="BV12" s="7">
        <f t="shared" si="44"/>
        <v>0</v>
      </c>
      <c r="BW12" s="7">
        <f t="shared" si="45"/>
        <v>0</v>
      </c>
      <c r="BX12" s="7">
        <f t="shared" si="46"/>
        <v>0.60235498504005403</v>
      </c>
      <c r="BY12" s="7">
        <f t="shared" si="47"/>
        <v>0.36540874432969789</v>
      </c>
      <c r="BZ12" s="7">
        <f t="shared" si="48"/>
        <v>6.5630730624457101E-3</v>
      </c>
      <c r="CA12" s="7">
        <f t="shared" si="49"/>
        <v>2.7989576295724349E-3</v>
      </c>
      <c r="CB12" s="7">
        <f t="shared" si="50"/>
        <v>1.9882250747997297E-2</v>
      </c>
      <c r="CC12" s="7">
        <f t="shared" si="51"/>
        <v>2.9919891902326031E-3</v>
      </c>
      <c r="CD12" s="7">
        <f t="shared" si="52"/>
        <v>0</v>
      </c>
      <c r="CE12" s="7">
        <f t="shared" si="53"/>
        <v>0</v>
      </c>
      <c r="CF12" s="7">
        <f t="shared" si="54"/>
        <v>0</v>
      </c>
      <c r="CG12" s="7">
        <f t="shared" si="55"/>
        <v>0</v>
      </c>
      <c r="CH12" s="8">
        <f t="shared" si="56"/>
        <v>0.60235498504005403</v>
      </c>
    </row>
    <row r="13" spans="1:86" x14ac:dyDescent="0.3">
      <c r="A13">
        <f t="shared" si="57"/>
        <v>11</v>
      </c>
      <c r="B13" s="7">
        <f>SUMIFS('Pres Converted'!O$2:O$10000,'Pres Converted'!$D$2:$D$10000,B$1,'Pres Converted'!$C$2:$C$10000,$A13)</f>
        <v>5014</v>
      </c>
      <c r="C13" s="7">
        <f>SUMIFS('Pres Converted'!I$2:I$10000,'Pres Converted'!$D$2:$D$10000,C$1,'Pres Converted'!$C$2:$C$10000,$A13)</f>
        <v>2628</v>
      </c>
      <c r="D13" s="7">
        <f>SUMIFS('Pres Converted'!J$2:J$10000,'Pres Converted'!$D$2:$D$10000,D$1,'Pres Converted'!$C$2:$C$10000,$A13)</f>
        <v>2173</v>
      </c>
      <c r="E13" s="7">
        <f>SUMIFS('Pres Converted'!K$2:K$10000,'Pres Converted'!$D$2:$D$10000,E$1,'Pres Converted'!$C$2:$C$10000,$A13)</f>
        <v>31</v>
      </c>
      <c r="F13" s="7">
        <f>SUMIFS('Pres Converted'!L$2:L$10000,'Pres Converted'!$D$2:$D$10000,F$1,'Pres Converted'!$C$2:$C$10000,$A13)</f>
        <v>21</v>
      </c>
      <c r="G13" s="7">
        <f>SUMIFS('Pres Converted'!M$2:M$10000,'Pres Converted'!$D$2:$D$10000,G$1,'Pres Converted'!$C$2:$C$10000,$A13)</f>
        <v>132</v>
      </c>
      <c r="H13" s="7">
        <f>SUMIFS('Pres Converted'!N$2:N$10000,'Pres Converted'!$D$2:$D$10000,H$1,'Pres Converted'!$C$2:$C$10000,$A13)</f>
        <v>29</v>
      </c>
      <c r="I13" s="7"/>
      <c r="J13" s="7"/>
      <c r="K13" s="7"/>
      <c r="L13" s="7"/>
      <c r="M13" s="7">
        <f t="shared" si="5"/>
        <v>0.52413242919824488</v>
      </c>
      <c r="N13" s="7">
        <f t="shared" si="6"/>
        <v>0.43338651775029918</v>
      </c>
      <c r="O13" s="7">
        <f t="shared" si="7"/>
        <v>6.1826884722776228E-3</v>
      </c>
      <c r="P13" s="7">
        <f t="shared" si="8"/>
        <v>4.1882728360590343E-3</v>
      </c>
      <c r="Q13" s="7">
        <f t="shared" si="9"/>
        <v>2.6326286398085361E-2</v>
      </c>
      <c r="R13" s="7">
        <f t="shared" si="10"/>
        <v>5.7838053450339055E-3</v>
      </c>
      <c r="S13" s="7">
        <f t="shared" si="11"/>
        <v>0</v>
      </c>
      <c r="T13" s="7">
        <f t="shared" si="12"/>
        <v>0</v>
      </c>
      <c r="U13" s="7">
        <f t="shared" si="13"/>
        <v>0</v>
      </c>
      <c r="V13" s="7">
        <f t="shared" si="14"/>
        <v>0</v>
      </c>
      <c r="W13" s="7">
        <f>SUMIFS('Pres Converted'!O$2:O$10000,'Pres Converted'!$D$2:$D$10000,W$1,'Pres Converted'!$C$2:$C$10000,$A13)</f>
        <v>651</v>
      </c>
      <c r="X13" s="7">
        <f>SUMIFS('Pres Converted'!I$2:I$10000,'Pres Converted'!$D$2:$D$10000,X$1,'Pres Converted'!$C$2:$C$10000,$A13)</f>
        <v>363</v>
      </c>
      <c r="Y13" s="7">
        <f>SUMIFS('Pres Converted'!J$2:J$10000,'Pres Converted'!$D$2:$D$10000,Y$1,'Pres Converted'!$C$2:$C$10000,$A13)</f>
        <v>269</v>
      </c>
      <c r="Z13" s="7">
        <f>SUMIFS('Pres Converted'!K$2:K$10000,'Pres Converted'!$D$2:$D$10000,Z$1,'Pres Converted'!$C$2:$C$10000,$A13)</f>
        <v>4</v>
      </c>
      <c r="AA13" s="7">
        <f>SUMIFS('Pres Converted'!L$2:L$10000,'Pres Converted'!$D$2:$D$10000,AA$1,'Pres Converted'!$C$2:$C$10000,$A13)</f>
        <v>0</v>
      </c>
      <c r="AB13" s="7">
        <f>SUMIFS('Pres Converted'!M$2:M$10000,'Pres Converted'!$D$2:$D$10000,AB$1,'Pres Converted'!$C$2:$C$10000,$A13)</f>
        <v>12</v>
      </c>
      <c r="AC13" s="7">
        <f>SUMIFS('Pres Converted'!N$2:N$10000,'Pres Converted'!$D$2:$D$10000,AC$1,'Pres Converted'!$C$2:$C$10000,$A13)</f>
        <v>3</v>
      </c>
      <c r="AD13" s="7"/>
      <c r="AE13" s="7"/>
      <c r="AF13" s="7"/>
      <c r="AG13" s="7"/>
      <c r="AH13" s="7">
        <f t="shared" si="15"/>
        <v>0.55760368663594473</v>
      </c>
      <c r="AI13" s="7">
        <f t="shared" si="16"/>
        <v>0.41321044546850999</v>
      </c>
      <c r="AJ13" s="7">
        <f t="shared" si="17"/>
        <v>6.1443932411674347E-3</v>
      </c>
      <c r="AK13" s="7">
        <f t="shared" si="18"/>
        <v>0</v>
      </c>
      <c r="AL13" s="7">
        <f t="shared" si="19"/>
        <v>1.8433179723502304E-2</v>
      </c>
      <c r="AM13" s="7">
        <f t="shared" si="20"/>
        <v>4.608294930875576E-3</v>
      </c>
      <c r="AN13" s="7">
        <f t="shared" si="21"/>
        <v>0</v>
      </c>
      <c r="AO13" s="7">
        <f t="shared" si="22"/>
        <v>0</v>
      </c>
      <c r="AP13" s="7">
        <f t="shared" si="23"/>
        <v>0</v>
      </c>
      <c r="AQ13" s="7">
        <f t="shared" si="24"/>
        <v>0</v>
      </c>
      <c r="AR13" s="7">
        <f>SUMIFS('Pres Converted'!O$2:O$10000,'Pres Converted'!$D$2:$D$10000,AR$1,'Pres Converted'!$C$2:$C$10000,$A13)</f>
        <v>357</v>
      </c>
      <c r="AS13" s="7">
        <f>SUMIFS('Pres Converted'!I$2:I$10000,'Pres Converted'!$D$2:$D$10000,AS$1,'Pres Converted'!$C$2:$C$10000,$A13)</f>
        <v>198</v>
      </c>
      <c r="AT13" s="7">
        <f>SUMIFS('Pres Converted'!J$2:J$10000,'Pres Converted'!$D$2:$D$10000,AT$1,'Pres Converted'!$C$2:$C$10000,$A13)</f>
        <v>148</v>
      </c>
      <c r="AU13" s="7">
        <f>SUMIFS('Pres Converted'!K$2:K$10000,'Pres Converted'!$D$2:$D$10000,AU$1,'Pres Converted'!$C$2:$C$10000,$A13)</f>
        <v>1</v>
      </c>
      <c r="AV13" s="7">
        <f>SUMIFS('Pres Converted'!L$2:L$10000,'Pres Converted'!$D$2:$D$10000,AV$1,'Pres Converted'!$C$2:$C$10000,$A13)</f>
        <v>3</v>
      </c>
      <c r="AW13" s="7">
        <f>SUMIFS('Pres Converted'!M$2:M$10000,'Pres Converted'!$D$2:$D$10000,AW$1,'Pres Converted'!$C$2:$C$10000,$A13)</f>
        <v>4</v>
      </c>
      <c r="AX13" s="7">
        <f>SUMIFS('Pres Converted'!N$2:N$10000,'Pres Converted'!$D$2:$D$10000,AX$1,'Pres Converted'!$C$2:$C$10000,$A13)</f>
        <v>3</v>
      </c>
      <c r="AY13" s="7"/>
      <c r="AZ13" s="7"/>
      <c r="BA13" s="7"/>
      <c r="BB13" s="7"/>
      <c r="BC13" s="7">
        <f t="shared" si="25"/>
        <v>0.55462184873949583</v>
      </c>
      <c r="BD13" s="7">
        <f t="shared" si="26"/>
        <v>0.41456582633053224</v>
      </c>
      <c r="BE13" s="7">
        <f t="shared" si="27"/>
        <v>2.8011204481792717E-3</v>
      </c>
      <c r="BF13" s="7">
        <f t="shared" si="28"/>
        <v>8.4033613445378148E-3</v>
      </c>
      <c r="BG13" s="7">
        <f t="shared" si="29"/>
        <v>1.1204481792717087E-2</v>
      </c>
      <c r="BH13" s="7">
        <f t="shared" si="30"/>
        <v>8.4033613445378148E-3</v>
      </c>
      <c r="BI13" s="7">
        <f t="shared" si="31"/>
        <v>0</v>
      </c>
      <c r="BJ13" s="7">
        <f t="shared" si="32"/>
        <v>0</v>
      </c>
      <c r="BK13" s="7">
        <f t="shared" si="33"/>
        <v>0</v>
      </c>
      <c r="BL13" s="7">
        <f t="shared" si="34"/>
        <v>0</v>
      </c>
      <c r="BM13" s="7">
        <f t="shared" si="35"/>
        <v>6022</v>
      </c>
      <c r="BN13" s="7">
        <f t="shared" si="36"/>
        <v>3189</v>
      </c>
      <c r="BO13" s="7">
        <f t="shared" si="37"/>
        <v>2590</v>
      </c>
      <c r="BP13" s="7">
        <f t="shared" si="38"/>
        <v>36</v>
      </c>
      <c r="BQ13" s="7">
        <f t="shared" si="39"/>
        <v>24</v>
      </c>
      <c r="BR13" s="7">
        <f t="shared" si="40"/>
        <v>148</v>
      </c>
      <c r="BS13" s="7">
        <f t="shared" si="41"/>
        <v>35</v>
      </c>
      <c r="BT13" s="7">
        <f t="shared" si="42"/>
        <v>0</v>
      </c>
      <c r="BU13" s="7">
        <f t="shared" si="43"/>
        <v>0</v>
      </c>
      <c r="BV13" s="7">
        <f t="shared" si="44"/>
        <v>0</v>
      </c>
      <c r="BW13" s="7">
        <f t="shared" si="45"/>
        <v>0</v>
      </c>
      <c r="BX13" s="7">
        <f t="shared" si="46"/>
        <v>0.52955828628362667</v>
      </c>
      <c r="BY13" s="7">
        <f t="shared" si="47"/>
        <v>0.43008967120557956</v>
      </c>
      <c r="BZ13" s="7">
        <f t="shared" si="48"/>
        <v>5.978080371969445E-3</v>
      </c>
      <c r="CA13" s="7">
        <f t="shared" si="49"/>
        <v>3.9853869146462967E-3</v>
      </c>
      <c r="CB13" s="7">
        <f t="shared" si="50"/>
        <v>2.4576552640318831E-2</v>
      </c>
      <c r="CC13" s="7">
        <f t="shared" si="51"/>
        <v>5.8120225838591832E-3</v>
      </c>
      <c r="CD13" s="7">
        <f t="shared" si="52"/>
        <v>0</v>
      </c>
      <c r="CE13" s="7">
        <f t="shared" si="53"/>
        <v>0</v>
      </c>
      <c r="CF13" s="7">
        <f t="shared" si="54"/>
        <v>0</v>
      </c>
      <c r="CG13" s="7">
        <f t="shared" si="55"/>
        <v>0</v>
      </c>
      <c r="CH13" s="8">
        <f t="shared" si="56"/>
        <v>0.52955828628362667</v>
      </c>
    </row>
    <row r="14" spans="1:86" x14ac:dyDescent="0.3">
      <c r="A14">
        <f t="shared" si="57"/>
        <v>12</v>
      </c>
      <c r="B14" s="7">
        <f>SUMIFS('Pres Converted'!O$2:O$10000,'Pres Converted'!$D$2:$D$10000,B$1,'Pres Converted'!$C$2:$C$10000,$A14)</f>
        <v>6093</v>
      </c>
      <c r="C14" s="7">
        <f>SUMIFS('Pres Converted'!I$2:I$10000,'Pres Converted'!$D$2:$D$10000,C$1,'Pres Converted'!$C$2:$C$10000,$A14)</f>
        <v>2815</v>
      </c>
      <c r="D14" s="7">
        <f>SUMIFS('Pres Converted'!J$2:J$10000,'Pres Converted'!$D$2:$D$10000,D$1,'Pres Converted'!$C$2:$C$10000,$A14)</f>
        <v>3053</v>
      </c>
      <c r="E14" s="7">
        <f>SUMIFS('Pres Converted'!K$2:K$10000,'Pres Converted'!$D$2:$D$10000,E$1,'Pres Converted'!$C$2:$C$10000,$A14)</f>
        <v>51</v>
      </c>
      <c r="F14" s="7">
        <f>SUMIFS('Pres Converted'!L$2:L$10000,'Pres Converted'!$D$2:$D$10000,F$1,'Pres Converted'!$C$2:$C$10000,$A14)</f>
        <v>12</v>
      </c>
      <c r="G14" s="7">
        <f>SUMIFS('Pres Converted'!M$2:M$10000,'Pres Converted'!$D$2:$D$10000,G$1,'Pres Converted'!$C$2:$C$10000,$A14)</f>
        <v>139</v>
      </c>
      <c r="H14" s="7">
        <f>SUMIFS('Pres Converted'!N$2:N$10000,'Pres Converted'!$D$2:$D$10000,H$1,'Pres Converted'!$C$2:$C$10000,$A14)</f>
        <v>23</v>
      </c>
      <c r="I14" s="7"/>
      <c r="J14" s="7"/>
      <c r="K14" s="7"/>
      <c r="L14" s="7"/>
      <c r="M14" s="7">
        <f t="shared" si="5"/>
        <v>0.46200558017397014</v>
      </c>
      <c r="N14" s="7">
        <f t="shared" si="6"/>
        <v>0.50106679796487774</v>
      </c>
      <c r="O14" s="7">
        <f t="shared" si="7"/>
        <v>8.3702609551944852E-3</v>
      </c>
      <c r="P14" s="7">
        <f t="shared" si="8"/>
        <v>1.9694731659281144E-3</v>
      </c>
      <c r="Q14" s="7">
        <f t="shared" si="9"/>
        <v>2.2813064172000658E-2</v>
      </c>
      <c r="R14" s="7">
        <f t="shared" si="10"/>
        <v>3.7748235680288857E-3</v>
      </c>
      <c r="S14" s="7">
        <f t="shared" si="11"/>
        <v>0</v>
      </c>
      <c r="T14" s="7">
        <f t="shared" si="12"/>
        <v>0</v>
      </c>
      <c r="U14" s="7">
        <f t="shared" si="13"/>
        <v>0</v>
      </c>
      <c r="V14" s="7">
        <f t="shared" si="14"/>
        <v>0</v>
      </c>
      <c r="W14" s="7">
        <f>SUMIFS('Pres Converted'!O$2:O$10000,'Pres Converted'!$D$2:$D$10000,W$1,'Pres Converted'!$C$2:$C$10000,$A14)</f>
        <v>1001</v>
      </c>
      <c r="X14" s="7">
        <f>SUMIFS('Pres Converted'!I$2:I$10000,'Pres Converted'!$D$2:$D$10000,X$1,'Pres Converted'!$C$2:$C$10000,$A14)</f>
        <v>513</v>
      </c>
      <c r="Y14" s="7">
        <f>SUMIFS('Pres Converted'!J$2:J$10000,'Pres Converted'!$D$2:$D$10000,Y$1,'Pres Converted'!$C$2:$C$10000,$A14)</f>
        <v>468</v>
      </c>
      <c r="Z14" s="7">
        <f>SUMIFS('Pres Converted'!K$2:K$10000,'Pres Converted'!$D$2:$D$10000,Z$1,'Pres Converted'!$C$2:$C$10000,$A14)</f>
        <v>5</v>
      </c>
      <c r="AA14" s="7">
        <f>SUMIFS('Pres Converted'!L$2:L$10000,'Pres Converted'!$D$2:$D$10000,AA$1,'Pres Converted'!$C$2:$C$10000,$A14)</f>
        <v>4</v>
      </c>
      <c r="AB14" s="7">
        <f>SUMIFS('Pres Converted'!M$2:M$10000,'Pres Converted'!$D$2:$D$10000,AB$1,'Pres Converted'!$C$2:$C$10000,$A14)</f>
        <v>7</v>
      </c>
      <c r="AC14" s="7">
        <f>SUMIFS('Pres Converted'!N$2:N$10000,'Pres Converted'!$D$2:$D$10000,AC$1,'Pres Converted'!$C$2:$C$10000,$A14)</f>
        <v>4</v>
      </c>
      <c r="AD14" s="7"/>
      <c r="AE14" s="7"/>
      <c r="AF14" s="7"/>
      <c r="AG14" s="7"/>
      <c r="AH14" s="7">
        <f t="shared" si="15"/>
        <v>0.51248751248751245</v>
      </c>
      <c r="AI14" s="7">
        <f t="shared" si="16"/>
        <v>0.46753246753246752</v>
      </c>
      <c r="AJ14" s="7">
        <f t="shared" si="17"/>
        <v>4.995004995004995E-3</v>
      </c>
      <c r="AK14" s="7">
        <f t="shared" si="18"/>
        <v>3.996003996003996E-3</v>
      </c>
      <c r="AL14" s="7">
        <f t="shared" si="19"/>
        <v>6.993006993006993E-3</v>
      </c>
      <c r="AM14" s="7">
        <f t="shared" si="20"/>
        <v>3.996003996003996E-3</v>
      </c>
      <c r="AN14" s="7">
        <f t="shared" si="21"/>
        <v>0</v>
      </c>
      <c r="AO14" s="7">
        <f t="shared" si="22"/>
        <v>0</v>
      </c>
      <c r="AP14" s="7">
        <f t="shared" si="23"/>
        <v>0</v>
      </c>
      <c r="AQ14" s="7">
        <f t="shared" si="24"/>
        <v>0</v>
      </c>
      <c r="AR14" s="7">
        <f>SUMIFS('Pres Converted'!O$2:O$10000,'Pres Converted'!$D$2:$D$10000,AR$1,'Pres Converted'!$C$2:$C$10000,$A14)</f>
        <v>412</v>
      </c>
      <c r="AS14" s="7">
        <f>SUMIFS('Pres Converted'!I$2:I$10000,'Pres Converted'!$D$2:$D$10000,AS$1,'Pres Converted'!$C$2:$C$10000,$A14)</f>
        <v>183</v>
      </c>
      <c r="AT14" s="7">
        <f>SUMIFS('Pres Converted'!J$2:J$10000,'Pres Converted'!$D$2:$D$10000,AT$1,'Pres Converted'!$C$2:$C$10000,$A14)</f>
        <v>212</v>
      </c>
      <c r="AU14" s="7">
        <f>SUMIFS('Pres Converted'!K$2:K$10000,'Pres Converted'!$D$2:$D$10000,AU$1,'Pres Converted'!$C$2:$C$10000,$A14)</f>
        <v>7</v>
      </c>
      <c r="AV14" s="7">
        <f>SUMIFS('Pres Converted'!L$2:L$10000,'Pres Converted'!$D$2:$D$10000,AV$1,'Pres Converted'!$C$2:$C$10000,$A14)</f>
        <v>1</v>
      </c>
      <c r="AW14" s="7">
        <f>SUMIFS('Pres Converted'!M$2:M$10000,'Pres Converted'!$D$2:$D$10000,AW$1,'Pres Converted'!$C$2:$C$10000,$A14)</f>
        <v>7</v>
      </c>
      <c r="AX14" s="7">
        <f>SUMIFS('Pres Converted'!N$2:N$10000,'Pres Converted'!$D$2:$D$10000,AX$1,'Pres Converted'!$C$2:$C$10000,$A14)</f>
        <v>2</v>
      </c>
      <c r="AY14" s="7"/>
      <c r="AZ14" s="7"/>
      <c r="BA14" s="7"/>
      <c r="BB14" s="7"/>
      <c r="BC14" s="7">
        <f t="shared" si="25"/>
        <v>0.44417475728155342</v>
      </c>
      <c r="BD14" s="7">
        <f t="shared" si="26"/>
        <v>0.5145631067961165</v>
      </c>
      <c r="BE14" s="7">
        <f t="shared" si="27"/>
        <v>1.6990291262135922E-2</v>
      </c>
      <c r="BF14" s="7">
        <f t="shared" si="28"/>
        <v>2.4271844660194173E-3</v>
      </c>
      <c r="BG14" s="7">
        <f t="shared" si="29"/>
        <v>1.6990291262135922E-2</v>
      </c>
      <c r="BH14" s="7">
        <f t="shared" si="30"/>
        <v>4.8543689320388345E-3</v>
      </c>
      <c r="BI14" s="7">
        <f t="shared" si="31"/>
        <v>0</v>
      </c>
      <c r="BJ14" s="7">
        <f t="shared" si="32"/>
        <v>0</v>
      </c>
      <c r="BK14" s="7">
        <f t="shared" si="33"/>
        <v>0</v>
      </c>
      <c r="BL14" s="7">
        <f t="shared" si="34"/>
        <v>0</v>
      </c>
      <c r="BM14" s="7">
        <f t="shared" si="35"/>
        <v>7506</v>
      </c>
      <c r="BN14" s="7">
        <f t="shared" si="36"/>
        <v>3511</v>
      </c>
      <c r="BO14" s="7">
        <f t="shared" si="37"/>
        <v>3733</v>
      </c>
      <c r="BP14" s="7">
        <f t="shared" si="38"/>
        <v>63</v>
      </c>
      <c r="BQ14" s="7">
        <f t="shared" si="39"/>
        <v>17</v>
      </c>
      <c r="BR14" s="7">
        <f t="shared" si="40"/>
        <v>153</v>
      </c>
      <c r="BS14" s="7">
        <f t="shared" si="41"/>
        <v>29</v>
      </c>
      <c r="BT14" s="7">
        <f t="shared" si="42"/>
        <v>0</v>
      </c>
      <c r="BU14" s="7">
        <f t="shared" si="43"/>
        <v>0</v>
      </c>
      <c r="BV14" s="7">
        <f t="shared" si="44"/>
        <v>0</v>
      </c>
      <c r="BW14" s="7">
        <f t="shared" si="45"/>
        <v>0</v>
      </c>
      <c r="BX14" s="7">
        <f t="shared" si="46"/>
        <v>0.46775912603250736</v>
      </c>
      <c r="BY14" s="7">
        <f t="shared" si="47"/>
        <v>0.49733546496136422</v>
      </c>
      <c r="BZ14" s="7">
        <f t="shared" si="48"/>
        <v>8.3932853717026377E-3</v>
      </c>
      <c r="CA14" s="7">
        <f t="shared" si="49"/>
        <v>2.2648547828403942E-3</v>
      </c>
      <c r="CB14" s="7">
        <f t="shared" si="50"/>
        <v>2.0383693045563551E-2</v>
      </c>
      <c r="CC14" s="7">
        <f t="shared" si="51"/>
        <v>3.8635758060218493E-3</v>
      </c>
      <c r="CD14" s="7">
        <f t="shared" si="52"/>
        <v>0</v>
      </c>
      <c r="CE14" s="7">
        <f t="shared" si="53"/>
        <v>0</v>
      </c>
      <c r="CF14" s="7">
        <f t="shared" si="54"/>
        <v>0</v>
      </c>
      <c r="CG14" s="7">
        <f t="shared" si="55"/>
        <v>0</v>
      </c>
      <c r="CH14" s="8">
        <f t="shared" si="56"/>
        <v>2.4973354649613642</v>
      </c>
    </row>
    <row r="15" spans="1:86" x14ac:dyDescent="0.3">
      <c r="A15">
        <f t="shared" si="57"/>
        <v>13</v>
      </c>
      <c r="B15" s="7">
        <f>SUMIFS('Pres Converted'!O$2:O$10000,'Pres Converted'!$D$2:$D$10000,B$1,'Pres Converted'!$C$2:$C$10000,$A15)</f>
        <v>6058</v>
      </c>
      <c r="C15" s="7">
        <f>SUMIFS('Pres Converted'!I$2:I$10000,'Pres Converted'!$D$2:$D$10000,C$1,'Pres Converted'!$C$2:$C$10000,$A15)</f>
        <v>3677</v>
      </c>
      <c r="D15" s="7">
        <f>SUMIFS('Pres Converted'!J$2:J$10000,'Pres Converted'!$D$2:$D$10000,D$1,'Pres Converted'!$C$2:$C$10000,$A15)</f>
        <v>2159</v>
      </c>
      <c r="E15" s="7">
        <f>SUMIFS('Pres Converted'!K$2:K$10000,'Pres Converted'!$D$2:$D$10000,E$1,'Pres Converted'!$C$2:$C$10000,$A15)</f>
        <v>49</v>
      </c>
      <c r="F15" s="7">
        <f>SUMIFS('Pres Converted'!L$2:L$10000,'Pres Converted'!$D$2:$D$10000,F$1,'Pres Converted'!$C$2:$C$10000,$A15)</f>
        <v>17</v>
      </c>
      <c r="G15" s="7">
        <f>SUMIFS('Pres Converted'!M$2:M$10000,'Pres Converted'!$D$2:$D$10000,G$1,'Pres Converted'!$C$2:$C$10000,$A15)</f>
        <v>121</v>
      </c>
      <c r="H15" s="7">
        <f>SUMIFS('Pres Converted'!N$2:N$10000,'Pres Converted'!$D$2:$D$10000,H$1,'Pres Converted'!$C$2:$C$10000,$A15)</f>
        <v>35</v>
      </c>
      <c r="I15" s="7"/>
      <c r="J15" s="7"/>
      <c r="K15" s="7"/>
      <c r="L15" s="7"/>
      <c r="M15" s="7">
        <f t="shared" si="5"/>
        <v>0.60696599537801255</v>
      </c>
      <c r="N15" s="7">
        <f t="shared" si="6"/>
        <v>0.35638824694618687</v>
      </c>
      <c r="O15" s="7">
        <f t="shared" si="7"/>
        <v>8.0884780455595905E-3</v>
      </c>
      <c r="P15" s="7">
        <f t="shared" si="8"/>
        <v>2.8062066688676131E-3</v>
      </c>
      <c r="Q15" s="7">
        <f t="shared" si="9"/>
        <v>1.997358864311654E-2</v>
      </c>
      <c r="R15" s="7">
        <f t="shared" si="10"/>
        <v>5.7774843182568508E-3</v>
      </c>
      <c r="S15" s="7">
        <f t="shared" si="11"/>
        <v>0</v>
      </c>
      <c r="T15" s="7">
        <f t="shared" si="12"/>
        <v>0</v>
      </c>
      <c r="U15" s="7">
        <f t="shared" si="13"/>
        <v>0</v>
      </c>
      <c r="V15" s="7">
        <f t="shared" si="14"/>
        <v>0</v>
      </c>
      <c r="W15" s="7">
        <f>SUMIFS('Pres Converted'!O$2:O$10000,'Pres Converted'!$D$2:$D$10000,W$1,'Pres Converted'!$C$2:$C$10000,$A15)</f>
        <v>1250</v>
      </c>
      <c r="X15" s="7">
        <f>SUMIFS('Pres Converted'!I$2:I$10000,'Pres Converted'!$D$2:$D$10000,X$1,'Pres Converted'!$C$2:$C$10000,$A15)</f>
        <v>934</v>
      </c>
      <c r="Y15" s="7">
        <f>SUMIFS('Pres Converted'!J$2:J$10000,'Pres Converted'!$D$2:$D$10000,Y$1,'Pres Converted'!$C$2:$C$10000,$A15)</f>
        <v>298</v>
      </c>
      <c r="Z15" s="7">
        <f>SUMIFS('Pres Converted'!K$2:K$10000,'Pres Converted'!$D$2:$D$10000,Z$1,'Pres Converted'!$C$2:$C$10000,$A15)</f>
        <v>5</v>
      </c>
      <c r="AA15" s="7">
        <f>SUMIFS('Pres Converted'!L$2:L$10000,'Pres Converted'!$D$2:$D$10000,AA$1,'Pres Converted'!$C$2:$C$10000,$A15)</f>
        <v>1</v>
      </c>
      <c r="AB15" s="7">
        <f>SUMIFS('Pres Converted'!M$2:M$10000,'Pres Converted'!$D$2:$D$10000,AB$1,'Pres Converted'!$C$2:$C$10000,$A15)</f>
        <v>7</v>
      </c>
      <c r="AC15" s="7">
        <f>SUMIFS('Pres Converted'!N$2:N$10000,'Pres Converted'!$D$2:$D$10000,AC$1,'Pres Converted'!$C$2:$C$10000,$A15)</f>
        <v>5</v>
      </c>
      <c r="AD15" s="7"/>
      <c r="AE15" s="7"/>
      <c r="AF15" s="7"/>
      <c r="AG15" s="7"/>
      <c r="AH15" s="7">
        <f t="shared" si="15"/>
        <v>0.74719999999999998</v>
      </c>
      <c r="AI15" s="7">
        <f t="shared" si="16"/>
        <v>0.2384</v>
      </c>
      <c r="AJ15" s="7">
        <f t="shared" si="17"/>
        <v>4.0000000000000001E-3</v>
      </c>
      <c r="AK15" s="7">
        <f t="shared" si="18"/>
        <v>8.0000000000000004E-4</v>
      </c>
      <c r="AL15" s="7">
        <f t="shared" si="19"/>
        <v>5.5999999999999999E-3</v>
      </c>
      <c r="AM15" s="7">
        <f t="shared" si="20"/>
        <v>4.0000000000000001E-3</v>
      </c>
      <c r="AN15" s="7">
        <f t="shared" si="21"/>
        <v>0</v>
      </c>
      <c r="AO15" s="7">
        <f t="shared" si="22"/>
        <v>0</v>
      </c>
      <c r="AP15" s="7">
        <f t="shared" si="23"/>
        <v>0</v>
      </c>
      <c r="AQ15" s="7">
        <f t="shared" si="24"/>
        <v>0</v>
      </c>
      <c r="AR15" s="7">
        <f>SUMIFS('Pres Converted'!O$2:O$10000,'Pres Converted'!$D$2:$D$10000,AR$1,'Pres Converted'!$C$2:$C$10000,$A15)</f>
        <v>569</v>
      </c>
      <c r="AS15" s="7">
        <f>SUMIFS('Pres Converted'!I$2:I$10000,'Pres Converted'!$D$2:$D$10000,AS$1,'Pres Converted'!$C$2:$C$10000,$A15)</f>
        <v>357</v>
      </c>
      <c r="AT15" s="7">
        <f>SUMIFS('Pres Converted'!J$2:J$10000,'Pres Converted'!$D$2:$D$10000,AT$1,'Pres Converted'!$C$2:$C$10000,$A15)</f>
        <v>186</v>
      </c>
      <c r="AU15" s="7">
        <f>SUMIFS('Pres Converted'!K$2:K$10000,'Pres Converted'!$D$2:$D$10000,AU$1,'Pres Converted'!$C$2:$C$10000,$A15)</f>
        <v>9</v>
      </c>
      <c r="AV15" s="7">
        <f>SUMIFS('Pres Converted'!L$2:L$10000,'Pres Converted'!$D$2:$D$10000,AV$1,'Pres Converted'!$C$2:$C$10000,$A15)</f>
        <v>5</v>
      </c>
      <c r="AW15" s="7">
        <f>SUMIFS('Pres Converted'!M$2:M$10000,'Pres Converted'!$D$2:$D$10000,AW$1,'Pres Converted'!$C$2:$C$10000,$A15)</f>
        <v>11</v>
      </c>
      <c r="AX15" s="7">
        <f>SUMIFS('Pres Converted'!N$2:N$10000,'Pres Converted'!$D$2:$D$10000,AX$1,'Pres Converted'!$C$2:$C$10000,$A15)</f>
        <v>1</v>
      </c>
      <c r="AY15" s="7"/>
      <c r="AZ15" s="7"/>
      <c r="BA15" s="7"/>
      <c r="BB15" s="7"/>
      <c r="BC15" s="7">
        <f t="shared" si="25"/>
        <v>0.62741652021089633</v>
      </c>
      <c r="BD15" s="7">
        <f t="shared" si="26"/>
        <v>0.32688927943760981</v>
      </c>
      <c r="BE15" s="7">
        <f t="shared" si="27"/>
        <v>1.5817223198594025E-2</v>
      </c>
      <c r="BF15" s="7">
        <f t="shared" si="28"/>
        <v>8.7873462214411256E-3</v>
      </c>
      <c r="BG15" s="7">
        <f t="shared" si="29"/>
        <v>1.9332161687170474E-2</v>
      </c>
      <c r="BH15" s="7">
        <f t="shared" si="30"/>
        <v>1.7574692442882249E-3</v>
      </c>
      <c r="BI15" s="7">
        <f t="shared" si="31"/>
        <v>0</v>
      </c>
      <c r="BJ15" s="7">
        <f t="shared" si="32"/>
        <v>0</v>
      </c>
      <c r="BK15" s="7">
        <f t="shared" si="33"/>
        <v>0</v>
      </c>
      <c r="BL15" s="7">
        <f t="shared" si="34"/>
        <v>0</v>
      </c>
      <c r="BM15" s="7">
        <f t="shared" si="35"/>
        <v>7877</v>
      </c>
      <c r="BN15" s="7">
        <f t="shared" si="36"/>
        <v>4968</v>
      </c>
      <c r="BO15" s="7">
        <f t="shared" si="37"/>
        <v>2643</v>
      </c>
      <c r="BP15" s="7">
        <f t="shared" si="38"/>
        <v>63</v>
      </c>
      <c r="BQ15" s="7">
        <f t="shared" si="39"/>
        <v>23</v>
      </c>
      <c r="BR15" s="7">
        <f t="shared" si="40"/>
        <v>139</v>
      </c>
      <c r="BS15" s="7">
        <f t="shared" si="41"/>
        <v>41</v>
      </c>
      <c r="BT15" s="7">
        <f t="shared" si="42"/>
        <v>0</v>
      </c>
      <c r="BU15" s="7">
        <f t="shared" si="43"/>
        <v>0</v>
      </c>
      <c r="BV15" s="7">
        <f t="shared" si="44"/>
        <v>0</v>
      </c>
      <c r="BW15" s="7">
        <f t="shared" si="45"/>
        <v>0</v>
      </c>
      <c r="BX15" s="7">
        <f t="shared" si="46"/>
        <v>0.63069696584994284</v>
      </c>
      <c r="BY15" s="7">
        <f t="shared" si="47"/>
        <v>0.33553383267741527</v>
      </c>
      <c r="BZ15" s="7">
        <f t="shared" si="48"/>
        <v>7.9979687698362324E-3</v>
      </c>
      <c r="CA15" s="7">
        <f t="shared" si="49"/>
        <v>2.9198933604164022E-3</v>
      </c>
      <c r="CB15" s="7">
        <f t="shared" si="50"/>
        <v>1.7646312047733908E-2</v>
      </c>
      <c r="CC15" s="7">
        <f t="shared" si="51"/>
        <v>5.2050272946553254E-3</v>
      </c>
      <c r="CD15" s="7">
        <f t="shared" si="52"/>
        <v>0</v>
      </c>
      <c r="CE15" s="7">
        <f t="shared" si="53"/>
        <v>0</v>
      </c>
      <c r="CF15" s="7">
        <f t="shared" si="54"/>
        <v>0</v>
      </c>
      <c r="CG15" s="7">
        <f t="shared" si="55"/>
        <v>0</v>
      </c>
      <c r="CH15" s="8">
        <f t="shared" si="56"/>
        <v>0.63069696584994284</v>
      </c>
    </row>
    <row r="16" spans="1:86" x14ac:dyDescent="0.3">
      <c r="A16">
        <f t="shared" si="57"/>
        <v>14</v>
      </c>
      <c r="B16" s="7">
        <f>SUMIFS('Pres Converted'!O$2:O$10000,'Pres Converted'!$D$2:$D$10000,B$1,'Pres Converted'!$C$2:$C$10000,$A16)</f>
        <v>8151</v>
      </c>
      <c r="C16" s="7">
        <f>SUMIFS('Pres Converted'!I$2:I$10000,'Pres Converted'!$D$2:$D$10000,C$1,'Pres Converted'!$C$2:$C$10000,$A16)</f>
        <v>5049</v>
      </c>
      <c r="D16" s="7">
        <f>SUMIFS('Pres Converted'!J$2:J$10000,'Pres Converted'!$D$2:$D$10000,D$1,'Pres Converted'!$C$2:$C$10000,$A16)</f>
        <v>2860</v>
      </c>
      <c r="E16" s="7">
        <f>SUMIFS('Pres Converted'!K$2:K$10000,'Pres Converted'!$D$2:$D$10000,E$1,'Pres Converted'!$C$2:$C$10000,$A16)</f>
        <v>38</v>
      </c>
      <c r="F16" s="7">
        <f>SUMIFS('Pres Converted'!L$2:L$10000,'Pres Converted'!$D$2:$D$10000,F$1,'Pres Converted'!$C$2:$C$10000,$A16)</f>
        <v>17</v>
      </c>
      <c r="G16" s="7">
        <f>SUMIFS('Pres Converted'!M$2:M$10000,'Pres Converted'!$D$2:$D$10000,G$1,'Pres Converted'!$C$2:$C$10000,$A16)</f>
        <v>150</v>
      </c>
      <c r="H16" s="7">
        <f>SUMIFS('Pres Converted'!N$2:N$10000,'Pres Converted'!$D$2:$D$10000,H$1,'Pres Converted'!$C$2:$C$10000,$A16)</f>
        <v>37</v>
      </c>
      <c r="I16" s="7"/>
      <c r="J16" s="7"/>
      <c r="K16" s="7"/>
      <c r="L16" s="7"/>
      <c r="M16" s="7">
        <f t="shared" si="5"/>
        <v>0.61943319838056676</v>
      </c>
      <c r="N16" s="7">
        <f t="shared" si="6"/>
        <v>0.35087719298245612</v>
      </c>
      <c r="O16" s="7">
        <f t="shared" si="7"/>
        <v>4.662004662004662E-3</v>
      </c>
      <c r="P16" s="7">
        <f t="shared" si="8"/>
        <v>2.0856336645810329E-3</v>
      </c>
      <c r="Q16" s="7">
        <f t="shared" si="9"/>
        <v>1.8402649981597349E-2</v>
      </c>
      <c r="R16" s="7">
        <f t="shared" si="10"/>
        <v>4.5393203287940132E-3</v>
      </c>
      <c r="S16" s="7">
        <f t="shared" si="11"/>
        <v>0</v>
      </c>
      <c r="T16" s="7">
        <f t="shared" si="12"/>
        <v>0</v>
      </c>
      <c r="U16" s="7">
        <f t="shared" si="13"/>
        <v>0</v>
      </c>
      <c r="V16" s="7">
        <f t="shared" si="14"/>
        <v>0</v>
      </c>
      <c r="W16" s="7">
        <f>SUMIFS('Pres Converted'!O$2:O$10000,'Pres Converted'!$D$2:$D$10000,W$1,'Pres Converted'!$C$2:$C$10000,$A16)</f>
        <v>1171</v>
      </c>
      <c r="X16" s="7">
        <f>SUMIFS('Pres Converted'!I$2:I$10000,'Pres Converted'!$D$2:$D$10000,X$1,'Pres Converted'!$C$2:$C$10000,$A16)</f>
        <v>793</v>
      </c>
      <c r="Y16" s="7">
        <f>SUMIFS('Pres Converted'!J$2:J$10000,'Pres Converted'!$D$2:$D$10000,Y$1,'Pres Converted'!$C$2:$C$10000,$A16)</f>
        <v>352</v>
      </c>
      <c r="Z16" s="7">
        <f>SUMIFS('Pres Converted'!K$2:K$10000,'Pres Converted'!$D$2:$D$10000,Z$1,'Pres Converted'!$C$2:$C$10000,$A16)</f>
        <v>1</v>
      </c>
      <c r="AA16" s="7">
        <f>SUMIFS('Pres Converted'!L$2:L$10000,'Pres Converted'!$D$2:$D$10000,AA$1,'Pres Converted'!$C$2:$C$10000,$A16)</f>
        <v>3</v>
      </c>
      <c r="AB16" s="7">
        <f>SUMIFS('Pres Converted'!M$2:M$10000,'Pres Converted'!$D$2:$D$10000,AB$1,'Pres Converted'!$C$2:$C$10000,$A16)</f>
        <v>15</v>
      </c>
      <c r="AC16" s="7">
        <f>SUMIFS('Pres Converted'!N$2:N$10000,'Pres Converted'!$D$2:$D$10000,AC$1,'Pres Converted'!$C$2:$C$10000,$A16)</f>
        <v>7</v>
      </c>
      <c r="AD16" s="7"/>
      <c r="AE16" s="7"/>
      <c r="AF16" s="7"/>
      <c r="AG16" s="7"/>
      <c r="AH16" s="7">
        <f t="shared" si="15"/>
        <v>0.67719897523484196</v>
      </c>
      <c r="AI16" s="7">
        <f t="shared" si="16"/>
        <v>0.30059777967549101</v>
      </c>
      <c r="AJ16" s="7">
        <f t="shared" si="17"/>
        <v>8.5397096498719043E-4</v>
      </c>
      <c r="AK16" s="7">
        <f t="shared" si="18"/>
        <v>2.5619128949615714E-3</v>
      </c>
      <c r="AL16" s="7">
        <f t="shared" si="19"/>
        <v>1.2809564474807857E-2</v>
      </c>
      <c r="AM16" s="7">
        <f t="shared" si="20"/>
        <v>5.9777967549103327E-3</v>
      </c>
      <c r="AN16" s="7">
        <f t="shared" si="21"/>
        <v>0</v>
      </c>
      <c r="AO16" s="7">
        <f t="shared" si="22"/>
        <v>0</v>
      </c>
      <c r="AP16" s="7">
        <f t="shared" si="23"/>
        <v>0</v>
      </c>
      <c r="AQ16" s="7">
        <f t="shared" si="24"/>
        <v>0</v>
      </c>
      <c r="AR16" s="7">
        <f>SUMIFS('Pres Converted'!O$2:O$10000,'Pres Converted'!$D$2:$D$10000,AR$1,'Pres Converted'!$C$2:$C$10000,$A16)</f>
        <v>507</v>
      </c>
      <c r="AS16" s="7">
        <f>SUMIFS('Pres Converted'!I$2:I$10000,'Pres Converted'!$D$2:$D$10000,AS$1,'Pres Converted'!$C$2:$C$10000,$A16)</f>
        <v>322</v>
      </c>
      <c r="AT16" s="7">
        <f>SUMIFS('Pres Converted'!J$2:J$10000,'Pres Converted'!$D$2:$D$10000,AT$1,'Pres Converted'!$C$2:$C$10000,$A16)</f>
        <v>175</v>
      </c>
      <c r="AU16" s="7">
        <f>SUMIFS('Pres Converted'!K$2:K$10000,'Pres Converted'!$D$2:$D$10000,AU$1,'Pres Converted'!$C$2:$C$10000,$A16)</f>
        <v>1</v>
      </c>
      <c r="AV16" s="7">
        <f>SUMIFS('Pres Converted'!L$2:L$10000,'Pres Converted'!$D$2:$D$10000,AV$1,'Pres Converted'!$C$2:$C$10000,$A16)</f>
        <v>2</v>
      </c>
      <c r="AW16" s="7">
        <f>SUMIFS('Pres Converted'!M$2:M$10000,'Pres Converted'!$D$2:$D$10000,AW$1,'Pres Converted'!$C$2:$C$10000,$A16)</f>
        <v>2</v>
      </c>
      <c r="AX16" s="7">
        <f>SUMIFS('Pres Converted'!N$2:N$10000,'Pres Converted'!$D$2:$D$10000,AX$1,'Pres Converted'!$C$2:$C$10000,$A16)</f>
        <v>5</v>
      </c>
      <c r="AY16" s="7"/>
      <c r="AZ16" s="7"/>
      <c r="BA16" s="7"/>
      <c r="BB16" s="7"/>
      <c r="BC16" s="7">
        <f t="shared" si="25"/>
        <v>0.63510848126232744</v>
      </c>
      <c r="BD16" s="7">
        <f t="shared" si="26"/>
        <v>0.34516765285996054</v>
      </c>
      <c r="BE16" s="7">
        <f t="shared" si="27"/>
        <v>1.9723865877712033E-3</v>
      </c>
      <c r="BF16" s="7">
        <f t="shared" si="28"/>
        <v>3.9447731755424065E-3</v>
      </c>
      <c r="BG16" s="7">
        <f t="shared" si="29"/>
        <v>3.9447731755424065E-3</v>
      </c>
      <c r="BH16" s="7">
        <f t="shared" si="30"/>
        <v>9.8619329388560158E-3</v>
      </c>
      <c r="BI16" s="7">
        <f t="shared" si="31"/>
        <v>0</v>
      </c>
      <c r="BJ16" s="7">
        <f t="shared" si="32"/>
        <v>0</v>
      </c>
      <c r="BK16" s="7">
        <f t="shared" si="33"/>
        <v>0</v>
      </c>
      <c r="BL16" s="7">
        <f t="shared" si="34"/>
        <v>0</v>
      </c>
      <c r="BM16" s="7">
        <f t="shared" si="35"/>
        <v>9829</v>
      </c>
      <c r="BN16" s="7">
        <f t="shared" si="36"/>
        <v>6164</v>
      </c>
      <c r="BO16" s="7">
        <f t="shared" si="37"/>
        <v>3387</v>
      </c>
      <c r="BP16" s="7">
        <f t="shared" si="38"/>
        <v>40</v>
      </c>
      <c r="BQ16" s="7">
        <f t="shared" si="39"/>
        <v>22</v>
      </c>
      <c r="BR16" s="7">
        <f t="shared" si="40"/>
        <v>167</v>
      </c>
      <c r="BS16" s="7">
        <f t="shared" si="41"/>
        <v>49</v>
      </c>
      <c r="BT16" s="7">
        <f t="shared" si="42"/>
        <v>0</v>
      </c>
      <c r="BU16" s="7">
        <f t="shared" si="43"/>
        <v>0</v>
      </c>
      <c r="BV16" s="7">
        <f t="shared" si="44"/>
        <v>0</v>
      </c>
      <c r="BW16" s="7">
        <f t="shared" si="45"/>
        <v>0</v>
      </c>
      <c r="BX16" s="7">
        <f t="shared" si="46"/>
        <v>0.62712381727540956</v>
      </c>
      <c r="BY16" s="7">
        <f t="shared" si="47"/>
        <v>0.34459253230237052</v>
      </c>
      <c r="BZ16" s="7">
        <f t="shared" si="48"/>
        <v>4.0695899888086272E-3</v>
      </c>
      <c r="CA16" s="7">
        <f t="shared" si="49"/>
        <v>2.2382744938447452E-3</v>
      </c>
      <c r="CB16" s="7">
        <f t="shared" si="50"/>
        <v>1.699053820327602E-2</v>
      </c>
      <c r="CC16" s="7">
        <f t="shared" si="51"/>
        <v>4.9852477362905684E-3</v>
      </c>
      <c r="CD16" s="7">
        <f t="shared" si="52"/>
        <v>0</v>
      </c>
      <c r="CE16" s="7">
        <f t="shared" si="53"/>
        <v>0</v>
      </c>
      <c r="CF16" s="7">
        <f t="shared" si="54"/>
        <v>0</v>
      </c>
      <c r="CG16" s="7">
        <f t="shared" si="55"/>
        <v>0</v>
      </c>
      <c r="CH16" s="8">
        <f t="shared" si="56"/>
        <v>0.62712381727540956</v>
      </c>
    </row>
    <row r="17" spans="1:86" x14ac:dyDescent="0.3">
      <c r="A17">
        <f t="shared" si="57"/>
        <v>15</v>
      </c>
      <c r="B17" s="7">
        <f>SUMIFS('Pres Converted'!O$2:O$10000,'Pres Converted'!$D$2:$D$10000,B$1,'Pres Converted'!$C$2:$C$10000,$A17)</f>
        <v>10540</v>
      </c>
      <c r="C17" s="7">
        <f>SUMIFS('Pres Converted'!I$2:I$10000,'Pres Converted'!$D$2:$D$10000,C$1,'Pres Converted'!$C$2:$C$10000,$A17)</f>
        <v>7102</v>
      </c>
      <c r="D17" s="7">
        <f>SUMIFS('Pres Converted'!J$2:J$10000,'Pres Converted'!$D$2:$D$10000,D$1,'Pres Converted'!$C$2:$C$10000,$A17)</f>
        <v>3085</v>
      </c>
      <c r="E17" s="7">
        <f>SUMIFS('Pres Converted'!K$2:K$10000,'Pres Converted'!$D$2:$D$10000,E$1,'Pres Converted'!$C$2:$C$10000,$A17)</f>
        <v>41</v>
      </c>
      <c r="F17" s="7">
        <f>SUMIFS('Pres Converted'!L$2:L$10000,'Pres Converted'!$D$2:$D$10000,F$1,'Pres Converted'!$C$2:$C$10000,$A17)</f>
        <v>38</v>
      </c>
      <c r="G17" s="7">
        <f>SUMIFS('Pres Converted'!M$2:M$10000,'Pres Converted'!$D$2:$D$10000,G$1,'Pres Converted'!$C$2:$C$10000,$A17)</f>
        <v>216</v>
      </c>
      <c r="H17" s="7">
        <f>SUMIFS('Pres Converted'!N$2:N$10000,'Pres Converted'!$D$2:$D$10000,H$1,'Pres Converted'!$C$2:$C$10000,$A17)</f>
        <v>58</v>
      </c>
      <c r="I17" s="7"/>
      <c r="J17" s="7"/>
      <c r="K17" s="7"/>
      <c r="L17" s="7"/>
      <c r="M17" s="7">
        <f t="shared" si="5"/>
        <v>0.67381404174573056</v>
      </c>
      <c r="N17" s="7">
        <f t="shared" si="6"/>
        <v>0.29269449715370022</v>
      </c>
      <c r="O17" s="7">
        <f t="shared" si="7"/>
        <v>3.8899430740037952E-3</v>
      </c>
      <c r="P17" s="7">
        <f t="shared" si="8"/>
        <v>3.6053130929791272E-3</v>
      </c>
      <c r="Q17" s="7">
        <f t="shared" si="9"/>
        <v>2.049335863377609E-2</v>
      </c>
      <c r="R17" s="7">
        <f t="shared" si="10"/>
        <v>5.5028462998102465E-3</v>
      </c>
      <c r="S17" s="7">
        <f t="shared" si="11"/>
        <v>0</v>
      </c>
      <c r="T17" s="7">
        <f t="shared" si="12"/>
        <v>0</v>
      </c>
      <c r="U17" s="7">
        <f t="shared" si="13"/>
        <v>0</v>
      </c>
      <c r="V17" s="7">
        <f t="shared" si="14"/>
        <v>0</v>
      </c>
      <c r="W17" s="7">
        <f>SUMIFS('Pres Converted'!O$2:O$10000,'Pres Converted'!$D$2:$D$10000,W$1,'Pres Converted'!$C$2:$C$10000,$A17)</f>
        <v>1691</v>
      </c>
      <c r="X17" s="7">
        <f>SUMIFS('Pres Converted'!I$2:I$10000,'Pres Converted'!$D$2:$D$10000,X$1,'Pres Converted'!$C$2:$C$10000,$A17)</f>
        <v>1267</v>
      </c>
      <c r="Y17" s="7">
        <f>SUMIFS('Pres Converted'!J$2:J$10000,'Pres Converted'!$D$2:$D$10000,Y$1,'Pres Converted'!$C$2:$C$10000,$A17)</f>
        <v>383</v>
      </c>
      <c r="Z17" s="7">
        <f>SUMIFS('Pres Converted'!K$2:K$10000,'Pres Converted'!$D$2:$D$10000,Z$1,'Pres Converted'!$C$2:$C$10000,$A17)</f>
        <v>3</v>
      </c>
      <c r="AA17" s="7">
        <f>SUMIFS('Pres Converted'!L$2:L$10000,'Pres Converted'!$D$2:$D$10000,AA$1,'Pres Converted'!$C$2:$C$10000,$A17)</f>
        <v>6</v>
      </c>
      <c r="AB17" s="7">
        <f>SUMIFS('Pres Converted'!M$2:M$10000,'Pres Converted'!$D$2:$D$10000,AB$1,'Pres Converted'!$C$2:$C$10000,$A17)</f>
        <v>25</v>
      </c>
      <c r="AC17" s="7">
        <f>SUMIFS('Pres Converted'!N$2:N$10000,'Pres Converted'!$D$2:$D$10000,AC$1,'Pres Converted'!$C$2:$C$10000,$A17)</f>
        <v>7</v>
      </c>
      <c r="AD17" s="7"/>
      <c r="AE17" s="7"/>
      <c r="AF17" s="7"/>
      <c r="AG17" s="7"/>
      <c r="AH17" s="7">
        <f t="shared" si="15"/>
        <v>0.74926079243051447</v>
      </c>
      <c r="AI17" s="7">
        <f t="shared" si="16"/>
        <v>0.22649319929036074</v>
      </c>
      <c r="AJ17" s="7">
        <f t="shared" si="17"/>
        <v>1.7740981667652277E-3</v>
      </c>
      <c r="AK17" s="7">
        <f t="shared" si="18"/>
        <v>3.5481963335304554E-3</v>
      </c>
      <c r="AL17" s="7">
        <f t="shared" si="19"/>
        <v>1.478415138971023E-2</v>
      </c>
      <c r="AM17" s="7">
        <f t="shared" si="20"/>
        <v>4.139562389118865E-3</v>
      </c>
      <c r="AN17" s="7">
        <f t="shared" si="21"/>
        <v>0</v>
      </c>
      <c r="AO17" s="7">
        <f t="shared" si="22"/>
        <v>0</v>
      </c>
      <c r="AP17" s="7">
        <f t="shared" si="23"/>
        <v>0</v>
      </c>
      <c r="AQ17" s="7">
        <f t="shared" si="24"/>
        <v>0</v>
      </c>
      <c r="AR17" s="7">
        <f>SUMIFS('Pres Converted'!O$2:O$10000,'Pres Converted'!$D$2:$D$10000,AR$1,'Pres Converted'!$C$2:$C$10000,$A17)</f>
        <v>854</v>
      </c>
      <c r="AS17" s="7">
        <f>SUMIFS('Pres Converted'!I$2:I$10000,'Pres Converted'!$D$2:$D$10000,AS$1,'Pres Converted'!$C$2:$C$10000,$A17)</f>
        <v>580</v>
      </c>
      <c r="AT17" s="7">
        <f>SUMIFS('Pres Converted'!J$2:J$10000,'Pres Converted'!$D$2:$D$10000,AT$1,'Pres Converted'!$C$2:$C$10000,$A17)</f>
        <v>258</v>
      </c>
      <c r="AU17" s="7">
        <f>SUMIFS('Pres Converted'!K$2:K$10000,'Pres Converted'!$D$2:$D$10000,AU$1,'Pres Converted'!$C$2:$C$10000,$A17)</f>
        <v>2</v>
      </c>
      <c r="AV17" s="7">
        <f>SUMIFS('Pres Converted'!L$2:L$10000,'Pres Converted'!$D$2:$D$10000,AV$1,'Pres Converted'!$C$2:$C$10000,$A17)</f>
        <v>3</v>
      </c>
      <c r="AW17" s="7">
        <f>SUMIFS('Pres Converted'!M$2:M$10000,'Pres Converted'!$D$2:$D$10000,AW$1,'Pres Converted'!$C$2:$C$10000,$A17)</f>
        <v>8</v>
      </c>
      <c r="AX17" s="7">
        <f>SUMIFS('Pres Converted'!N$2:N$10000,'Pres Converted'!$D$2:$D$10000,AX$1,'Pres Converted'!$C$2:$C$10000,$A17)</f>
        <v>3</v>
      </c>
      <c r="AY17" s="7"/>
      <c r="AZ17" s="7"/>
      <c r="BA17" s="7"/>
      <c r="BB17" s="7"/>
      <c r="BC17" s="7">
        <f t="shared" si="25"/>
        <v>0.67915690866510536</v>
      </c>
      <c r="BD17" s="7">
        <f t="shared" si="26"/>
        <v>0.30210772833723654</v>
      </c>
      <c r="BE17" s="7">
        <f t="shared" si="27"/>
        <v>2.34192037470726E-3</v>
      </c>
      <c r="BF17" s="7">
        <f t="shared" si="28"/>
        <v>3.5128805620608899E-3</v>
      </c>
      <c r="BG17" s="7">
        <f t="shared" si="29"/>
        <v>9.3676814988290398E-3</v>
      </c>
      <c r="BH17" s="7">
        <f t="shared" si="30"/>
        <v>3.5128805620608899E-3</v>
      </c>
      <c r="BI17" s="7">
        <f t="shared" si="31"/>
        <v>0</v>
      </c>
      <c r="BJ17" s="7">
        <f t="shared" si="32"/>
        <v>0</v>
      </c>
      <c r="BK17" s="7">
        <f t="shared" si="33"/>
        <v>0</v>
      </c>
      <c r="BL17" s="7">
        <f t="shared" si="34"/>
        <v>0</v>
      </c>
      <c r="BM17" s="7">
        <f t="shared" si="35"/>
        <v>13085</v>
      </c>
      <c r="BN17" s="7">
        <f t="shared" si="36"/>
        <v>8949</v>
      </c>
      <c r="BO17" s="7">
        <f t="shared" si="37"/>
        <v>3726</v>
      </c>
      <c r="BP17" s="7">
        <f t="shared" si="38"/>
        <v>46</v>
      </c>
      <c r="BQ17" s="7">
        <f t="shared" si="39"/>
        <v>47</v>
      </c>
      <c r="BR17" s="7">
        <f t="shared" si="40"/>
        <v>249</v>
      </c>
      <c r="BS17" s="7">
        <f t="shared" si="41"/>
        <v>68</v>
      </c>
      <c r="BT17" s="7">
        <f t="shared" si="42"/>
        <v>0</v>
      </c>
      <c r="BU17" s="7">
        <f t="shared" si="43"/>
        <v>0</v>
      </c>
      <c r="BV17" s="7">
        <f t="shared" si="44"/>
        <v>0</v>
      </c>
      <c r="BW17" s="7">
        <f t="shared" si="45"/>
        <v>0</v>
      </c>
      <c r="BX17" s="7">
        <f t="shared" si="46"/>
        <v>0.68391287734046613</v>
      </c>
      <c r="BY17" s="7">
        <f t="shared" si="47"/>
        <v>0.28475353458158198</v>
      </c>
      <c r="BZ17" s="7">
        <f t="shared" si="48"/>
        <v>3.5154757355750858E-3</v>
      </c>
      <c r="CA17" s="7">
        <f t="shared" si="49"/>
        <v>3.5918991211310661E-3</v>
      </c>
      <c r="CB17" s="7">
        <f t="shared" si="50"/>
        <v>1.9029423003439051E-2</v>
      </c>
      <c r="CC17" s="7">
        <f t="shared" si="51"/>
        <v>5.1967902178066492E-3</v>
      </c>
      <c r="CD17" s="7">
        <f t="shared" si="52"/>
        <v>0</v>
      </c>
      <c r="CE17" s="7">
        <f t="shared" si="53"/>
        <v>0</v>
      </c>
      <c r="CF17" s="7">
        <f t="shared" si="54"/>
        <v>0</v>
      </c>
      <c r="CG17" s="7">
        <f t="shared" si="55"/>
        <v>0</v>
      </c>
      <c r="CH17" s="8">
        <f t="shared" si="56"/>
        <v>0.68391287734046613</v>
      </c>
    </row>
    <row r="18" spans="1:86" x14ac:dyDescent="0.3">
      <c r="A18">
        <f t="shared" si="57"/>
        <v>16</v>
      </c>
      <c r="B18" s="7">
        <f>SUMIFS('Pres Converted'!O$2:O$10000,'Pres Converted'!$D$2:$D$10000,B$1,'Pres Converted'!$C$2:$C$10000,$A18)</f>
        <v>11298</v>
      </c>
      <c r="C18" s="7">
        <f>SUMIFS('Pres Converted'!I$2:I$10000,'Pres Converted'!$D$2:$D$10000,C$1,'Pres Converted'!$C$2:$C$10000,$A18)</f>
        <v>7225</v>
      </c>
      <c r="D18" s="7">
        <f>SUMIFS('Pres Converted'!J$2:J$10000,'Pres Converted'!$D$2:$D$10000,D$1,'Pres Converted'!$C$2:$C$10000,$A18)</f>
        <v>3420</v>
      </c>
      <c r="E18" s="7">
        <f>SUMIFS('Pres Converted'!K$2:K$10000,'Pres Converted'!$D$2:$D$10000,E$1,'Pres Converted'!$C$2:$C$10000,$A18)</f>
        <v>48</v>
      </c>
      <c r="F18" s="7">
        <f>SUMIFS('Pres Converted'!L$2:L$10000,'Pres Converted'!$D$2:$D$10000,F$1,'Pres Converted'!$C$2:$C$10000,$A18)</f>
        <v>45</v>
      </c>
      <c r="G18" s="7">
        <f>SUMIFS('Pres Converted'!M$2:M$10000,'Pres Converted'!$D$2:$D$10000,G$1,'Pres Converted'!$C$2:$C$10000,$A18)</f>
        <v>494</v>
      </c>
      <c r="H18" s="7">
        <f>SUMIFS('Pres Converted'!N$2:N$10000,'Pres Converted'!$D$2:$D$10000,H$1,'Pres Converted'!$C$2:$C$10000,$A18)</f>
        <v>66</v>
      </c>
      <c r="I18" s="7"/>
      <c r="J18" s="7"/>
      <c r="K18" s="7"/>
      <c r="L18" s="7"/>
      <c r="M18" s="7">
        <f t="shared" si="5"/>
        <v>0.63949371570189417</v>
      </c>
      <c r="N18" s="7">
        <f t="shared" si="6"/>
        <v>0.3027084439723845</v>
      </c>
      <c r="O18" s="7">
        <f t="shared" si="7"/>
        <v>4.2485395645246943E-3</v>
      </c>
      <c r="P18" s="7">
        <f t="shared" si="8"/>
        <v>3.9830058417419014E-3</v>
      </c>
      <c r="Q18" s="7">
        <f t="shared" si="9"/>
        <v>4.3724553018233317E-2</v>
      </c>
      <c r="R18" s="7">
        <f t="shared" si="10"/>
        <v>5.8417419012214552E-3</v>
      </c>
      <c r="S18" s="7">
        <f t="shared" si="11"/>
        <v>0</v>
      </c>
      <c r="T18" s="7">
        <f t="shared" si="12"/>
        <v>0</v>
      </c>
      <c r="U18" s="7">
        <f t="shared" si="13"/>
        <v>0</v>
      </c>
      <c r="V18" s="7">
        <f t="shared" si="14"/>
        <v>0</v>
      </c>
      <c r="W18" s="7">
        <f>SUMIFS('Pres Converted'!O$2:O$10000,'Pres Converted'!$D$2:$D$10000,W$1,'Pres Converted'!$C$2:$C$10000,$A18)</f>
        <v>1776</v>
      </c>
      <c r="X18" s="7">
        <f>SUMIFS('Pres Converted'!I$2:I$10000,'Pres Converted'!$D$2:$D$10000,X$1,'Pres Converted'!$C$2:$C$10000,$A18)</f>
        <v>1179</v>
      </c>
      <c r="Y18" s="7">
        <f>SUMIFS('Pres Converted'!J$2:J$10000,'Pres Converted'!$D$2:$D$10000,Y$1,'Pres Converted'!$C$2:$C$10000,$A18)</f>
        <v>515</v>
      </c>
      <c r="Z18" s="7">
        <f>SUMIFS('Pres Converted'!K$2:K$10000,'Pres Converted'!$D$2:$D$10000,Z$1,'Pres Converted'!$C$2:$C$10000,$A18)</f>
        <v>10</v>
      </c>
      <c r="AA18" s="7">
        <f>SUMIFS('Pres Converted'!L$2:L$10000,'Pres Converted'!$D$2:$D$10000,AA$1,'Pres Converted'!$C$2:$C$10000,$A18)</f>
        <v>6</v>
      </c>
      <c r="AB18" s="7">
        <f>SUMIFS('Pres Converted'!M$2:M$10000,'Pres Converted'!$D$2:$D$10000,AB$1,'Pres Converted'!$C$2:$C$10000,$A18)</f>
        <v>58</v>
      </c>
      <c r="AC18" s="7">
        <f>SUMIFS('Pres Converted'!N$2:N$10000,'Pres Converted'!$D$2:$D$10000,AC$1,'Pres Converted'!$C$2:$C$10000,$A18)</f>
        <v>8</v>
      </c>
      <c r="AD18" s="7"/>
      <c r="AE18" s="7"/>
      <c r="AF18" s="7"/>
      <c r="AG18" s="7"/>
      <c r="AH18" s="7">
        <f t="shared" si="15"/>
        <v>0.66385135135135132</v>
      </c>
      <c r="AI18" s="7">
        <f t="shared" si="16"/>
        <v>0.28997747747747749</v>
      </c>
      <c r="AJ18" s="7">
        <f t="shared" si="17"/>
        <v>5.6306306306306304E-3</v>
      </c>
      <c r="AK18" s="7">
        <f t="shared" si="18"/>
        <v>3.3783783783783786E-3</v>
      </c>
      <c r="AL18" s="7">
        <f t="shared" si="19"/>
        <v>3.2657657657657657E-2</v>
      </c>
      <c r="AM18" s="7">
        <f t="shared" si="20"/>
        <v>4.5045045045045045E-3</v>
      </c>
      <c r="AN18" s="7">
        <f t="shared" si="21"/>
        <v>0</v>
      </c>
      <c r="AO18" s="7">
        <f t="shared" si="22"/>
        <v>0</v>
      </c>
      <c r="AP18" s="7">
        <f t="shared" si="23"/>
        <v>0</v>
      </c>
      <c r="AQ18" s="7">
        <f t="shared" si="24"/>
        <v>0</v>
      </c>
      <c r="AR18" s="7">
        <f>SUMIFS('Pres Converted'!O$2:O$10000,'Pres Converted'!$D$2:$D$10000,AR$1,'Pres Converted'!$C$2:$C$10000,$A18)</f>
        <v>742</v>
      </c>
      <c r="AS18" s="7">
        <f>SUMIFS('Pres Converted'!I$2:I$10000,'Pres Converted'!$D$2:$D$10000,AS$1,'Pres Converted'!$C$2:$C$10000,$A18)</f>
        <v>447</v>
      </c>
      <c r="AT18" s="7">
        <f>SUMIFS('Pres Converted'!J$2:J$10000,'Pres Converted'!$D$2:$D$10000,AT$1,'Pres Converted'!$C$2:$C$10000,$A18)</f>
        <v>239</v>
      </c>
      <c r="AU18" s="7">
        <f>SUMIFS('Pres Converted'!K$2:K$10000,'Pres Converted'!$D$2:$D$10000,AU$1,'Pres Converted'!$C$2:$C$10000,$A18)</f>
        <v>6</v>
      </c>
      <c r="AV18" s="7">
        <f>SUMIFS('Pres Converted'!L$2:L$10000,'Pres Converted'!$D$2:$D$10000,AV$1,'Pres Converted'!$C$2:$C$10000,$A18)</f>
        <v>4</v>
      </c>
      <c r="AW18" s="7">
        <f>SUMIFS('Pres Converted'!M$2:M$10000,'Pres Converted'!$D$2:$D$10000,AW$1,'Pres Converted'!$C$2:$C$10000,$A18)</f>
        <v>39</v>
      </c>
      <c r="AX18" s="7">
        <f>SUMIFS('Pres Converted'!N$2:N$10000,'Pres Converted'!$D$2:$D$10000,AX$1,'Pres Converted'!$C$2:$C$10000,$A18)</f>
        <v>7</v>
      </c>
      <c r="AY18" s="7"/>
      <c r="AZ18" s="7"/>
      <c r="BA18" s="7"/>
      <c r="BB18" s="7"/>
      <c r="BC18" s="7">
        <f t="shared" si="25"/>
        <v>0.60242587601078168</v>
      </c>
      <c r="BD18" s="7">
        <f t="shared" si="26"/>
        <v>0.32210242587601079</v>
      </c>
      <c r="BE18" s="7">
        <f t="shared" si="27"/>
        <v>8.0862533692722376E-3</v>
      </c>
      <c r="BF18" s="7">
        <f t="shared" si="28"/>
        <v>5.3908355795148251E-3</v>
      </c>
      <c r="BG18" s="7">
        <f t="shared" si="29"/>
        <v>5.2560646900269542E-2</v>
      </c>
      <c r="BH18" s="7">
        <f t="shared" si="30"/>
        <v>9.433962264150943E-3</v>
      </c>
      <c r="BI18" s="7">
        <f t="shared" si="31"/>
        <v>0</v>
      </c>
      <c r="BJ18" s="7">
        <f t="shared" si="32"/>
        <v>0</v>
      </c>
      <c r="BK18" s="7">
        <f t="shared" si="33"/>
        <v>0</v>
      </c>
      <c r="BL18" s="7">
        <f t="shared" si="34"/>
        <v>0</v>
      </c>
      <c r="BM18" s="7">
        <f t="shared" si="35"/>
        <v>13816</v>
      </c>
      <c r="BN18" s="7">
        <f t="shared" si="36"/>
        <v>8851</v>
      </c>
      <c r="BO18" s="7">
        <f t="shared" si="37"/>
        <v>4174</v>
      </c>
      <c r="BP18" s="7">
        <f t="shared" si="38"/>
        <v>64</v>
      </c>
      <c r="BQ18" s="7">
        <f t="shared" si="39"/>
        <v>55</v>
      </c>
      <c r="BR18" s="7">
        <f t="shared" si="40"/>
        <v>591</v>
      </c>
      <c r="BS18" s="7">
        <f t="shared" si="41"/>
        <v>81</v>
      </c>
      <c r="BT18" s="7">
        <f t="shared" si="42"/>
        <v>0</v>
      </c>
      <c r="BU18" s="7">
        <f t="shared" si="43"/>
        <v>0</v>
      </c>
      <c r="BV18" s="7">
        <f t="shared" si="44"/>
        <v>0</v>
      </c>
      <c r="BW18" s="7">
        <f t="shared" si="45"/>
        <v>0</v>
      </c>
      <c r="BX18" s="7">
        <f t="shared" si="46"/>
        <v>0.64063404748118125</v>
      </c>
      <c r="BY18" s="7">
        <f t="shared" si="47"/>
        <v>0.30211349160393747</v>
      </c>
      <c r="BZ18" s="7">
        <f t="shared" si="48"/>
        <v>4.6323103647944409E-3</v>
      </c>
      <c r="CA18" s="7">
        <f t="shared" si="49"/>
        <v>3.9808917197452229E-3</v>
      </c>
      <c r="CB18" s="7">
        <f t="shared" si="50"/>
        <v>4.2776491024898666E-2</v>
      </c>
      <c r="CC18" s="7">
        <f t="shared" si="51"/>
        <v>5.8627678054429646E-3</v>
      </c>
      <c r="CD18" s="7">
        <f t="shared" si="52"/>
        <v>0</v>
      </c>
      <c r="CE18" s="7">
        <f t="shared" si="53"/>
        <v>0</v>
      </c>
      <c r="CF18" s="7">
        <f t="shared" si="54"/>
        <v>0</v>
      </c>
      <c r="CG18" s="7">
        <f t="shared" si="55"/>
        <v>0</v>
      </c>
      <c r="CH18" s="8">
        <f t="shared" si="56"/>
        <v>0.64063404748118125</v>
      </c>
    </row>
    <row r="19" spans="1:86" x14ac:dyDescent="0.3">
      <c r="A19">
        <f t="shared" si="57"/>
        <v>17</v>
      </c>
      <c r="B19" s="7">
        <f>SUMIFS('Pres Converted'!O$2:O$10000,'Pres Converted'!$D$2:$D$10000,B$1,'Pres Converted'!$C$2:$C$10000,$A19)</f>
        <v>3675</v>
      </c>
      <c r="C19" s="7">
        <f>SUMIFS('Pres Converted'!I$2:I$10000,'Pres Converted'!$D$2:$D$10000,C$1,'Pres Converted'!$C$2:$C$10000,$A19)</f>
        <v>2428</v>
      </c>
      <c r="D19" s="7">
        <f>SUMIFS('Pres Converted'!J$2:J$10000,'Pres Converted'!$D$2:$D$10000,D$1,'Pres Converted'!$C$2:$C$10000,$A19)</f>
        <v>1016</v>
      </c>
      <c r="E19" s="7">
        <f>SUMIFS('Pres Converted'!K$2:K$10000,'Pres Converted'!$D$2:$D$10000,E$1,'Pres Converted'!$C$2:$C$10000,$A19)</f>
        <v>23</v>
      </c>
      <c r="F19" s="7">
        <f>SUMIFS('Pres Converted'!L$2:L$10000,'Pres Converted'!$D$2:$D$10000,F$1,'Pres Converted'!$C$2:$C$10000,$A19)</f>
        <v>26</v>
      </c>
      <c r="G19" s="7">
        <f>SUMIFS('Pres Converted'!M$2:M$10000,'Pres Converted'!$D$2:$D$10000,G$1,'Pres Converted'!$C$2:$C$10000,$A19)</f>
        <v>166</v>
      </c>
      <c r="H19" s="7">
        <f>SUMIFS('Pres Converted'!N$2:N$10000,'Pres Converted'!$D$2:$D$10000,H$1,'Pres Converted'!$C$2:$C$10000,$A19)</f>
        <v>16</v>
      </c>
      <c r="I19" s="7"/>
      <c r="J19" s="7"/>
      <c r="K19" s="7"/>
      <c r="L19" s="7"/>
      <c r="M19" s="7">
        <f t="shared" si="5"/>
        <v>0.6606802721088435</v>
      </c>
      <c r="N19" s="7">
        <f t="shared" si="6"/>
        <v>0.27646258503401361</v>
      </c>
      <c r="O19" s="7">
        <f t="shared" si="7"/>
        <v>6.2585034013605441E-3</v>
      </c>
      <c r="P19" s="7">
        <f t="shared" si="8"/>
        <v>7.0748299319727892E-3</v>
      </c>
      <c r="Q19" s="7">
        <f t="shared" si="9"/>
        <v>4.5170068027210887E-2</v>
      </c>
      <c r="R19" s="7">
        <f t="shared" si="10"/>
        <v>4.3537414965986393E-3</v>
      </c>
      <c r="S19" s="7">
        <f t="shared" si="11"/>
        <v>0</v>
      </c>
      <c r="T19" s="7">
        <f t="shared" si="12"/>
        <v>0</v>
      </c>
      <c r="U19" s="7">
        <f t="shared" si="13"/>
        <v>0</v>
      </c>
      <c r="V19" s="7">
        <f t="shared" si="14"/>
        <v>0</v>
      </c>
      <c r="W19" s="7">
        <f>SUMIFS('Pres Converted'!O$2:O$10000,'Pres Converted'!$D$2:$D$10000,W$1,'Pres Converted'!$C$2:$C$10000,$A19)</f>
        <v>815</v>
      </c>
      <c r="X19" s="7">
        <f>SUMIFS('Pres Converted'!I$2:I$10000,'Pres Converted'!$D$2:$D$10000,X$1,'Pres Converted'!$C$2:$C$10000,$A19)</f>
        <v>555</v>
      </c>
      <c r="Y19" s="7">
        <f>SUMIFS('Pres Converted'!J$2:J$10000,'Pres Converted'!$D$2:$D$10000,Y$1,'Pres Converted'!$C$2:$C$10000,$A19)</f>
        <v>214</v>
      </c>
      <c r="Z19" s="7">
        <f>SUMIFS('Pres Converted'!K$2:K$10000,'Pres Converted'!$D$2:$D$10000,Z$1,'Pres Converted'!$C$2:$C$10000,$A19)</f>
        <v>2</v>
      </c>
      <c r="AA19" s="7">
        <f>SUMIFS('Pres Converted'!L$2:L$10000,'Pres Converted'!$D$2:$D$10000,AA$1,'Pres Converted'!$C$2:$C$10000,$A19)</f>
        <v>0</v>
      </c>
      <c r="AB19" s="7">
        <f>SUMIFS('Pres Converted'!M$2:M$10000,'Pres Converted'!$D$2:$D$10000,AB$1,'Pres Converted'!$C$2:$C$10000,$A19)</f>
        <v>37</v>
      </c>
      <c r="AC19" s="7">
        <f>SUMIFS('Pres Converted'!N$2:N$10000,'Pres Converted'!$D$2:$D$10000,AC$1,'Pres Converted'!$C$2:$C$10000,$A19)</f>
        <v>7</v>
      </c>
      <c r="AD19" s="7"/>
      <c r="AE19" s="7"/>
      <c r="AF19" s="7"/>
      <c r="AG19" s="7"/>
      <c r="AH19" s="7">
        <f t="shared" si="15"/>
        <v>0.68098159509202449</v>
      </c>
      <c r="AI19" s="7">
        <f t="shared" si="16"/>
        <v>0.2625766871165644</v>
      </c>
      <c r="AJ19" s="7">
        <f t="shared" si="17"/>
        <v>2.4539877300613498E-3</v>
      </c>
      <c r="AK19" s="7">
        <f t="shared" si="18"/>
        <v>0</v>
      </c>
      <c r="AL19" s="7">
        <f t="shared" si="19"/>
        <v>4.5398773006134971E-2</v>
      </c>
      <c r="AM19" s="7">
        <f t="shared" si="20"/>
        <v>8.5889570552147246E-3</v>
      </c>
      <c r="AN19" s="7">
        <f t="shared" si="21"/>
        <v>0</v>
      </c>
      <c r="AO19" s="7">
        <f t="shared" si="22"/>
        <v>0</v>
      </c>
      <c r="AP19" s="7">
        <f t="shared" si="23"/>
        <v>0</v>
      </c>
      <c r="AQ19" s="7">
        <f t="shared" si="24"/>
        <v>0</v>
      </c>
      <c r="AR19" s="7">
        <f>SUMIFS('Pres Converted'!O$2:O$10000,'Pres Converted'!$D$2:$D$10000,AR$1,'Pres Converted'!$C$2:$C$10000,$A19)</f>
        <v>191</v>
      </c>
      <c r="AS19" s="7">
        <f>SUMIFS('Pres Converted'!I$2:I$10000,'Pres Converted'!$D$2:$D$10000,AS$1,'Pres Converted'!$C$2:$C$10000,$A19)</f>
        <v>110</v>
      </c>
      <c r="AT19" s="7">
        <f>SUMIFS('Pres Converted'!J$2:J$10000,'Pres Converted'!$D$2:$D$10000,AT$1,'Pres Converted'!$C$2:$C$10000,$A19)</f>
        <v>72</v>
      </c>
      <c r="AU19" s="7">
        <f>SUMIFS('Pres Converted'!K$2:K$10000,'Pres Converted'!$D$2:$D$10000,AU$1,'Pres Converted'!$C$2:$C$10000,$A19)</f>
        <v>1</v>
      </c>
      <c r="AV19" s="7">
        <f>SUMIFS('Pres Converted'!L$2:L$10000,'Pres Converted'!$D$2:$D$10000,AV$1,'Pres Converted'!$C$2:$C$10000,$A19)</f>
        <v>1</v>
      </c>
      <c r="AW19" s="7">
        <f>SUMIFS('Pres Converted'!M$2:M$10000,'Pres Converted'!$D$2:$D$10000,AW$1,'Pres Converted'!$C$2:$C$10000,$A19)</f>
        <v>6</v>
      </c>
      <c r="AX19" s="7">
        <f>SUMIFS('Pres Converted'!N$2:N$10000,'Pres Converted'!$D$2:$D$10000,AX$1,'Pres Converted'!$C$2:$C$10000,$A19)</f>
        <v>1</v>
      </c>
      <c r="AY19" s="7"/>
      <c r="AZ19" s="7"/>
      <c r="BA19" s="7"/>
      <c r="BB19" s="7"/>
      <c r="BC19" s="7">
        <f t="shared" si="25"/>
        <v>0.5759162303664922</v>
      </c>
      <c r="BD19" s="7">
        <f t="shared" si="26"/>
        <v>0.37696335078534032</v>
      </c>
      <c r="BE19" s="7">
        <f t="shared" si="27"/>
        <v>5.235602094240838E-3</v>
      </c>
      <c r="BF19" s="7">
        <f t="shared" si="28"/>
        <v>5.235602094240838E-3</v>
      </c>
      <c r="BG19" s="7">
        <f t="shared" si="29"/>
        <v>3.1413612565445025E-2</v>
      </c>
      <c r="BH19" s="7">
        <f t="shared" si="30"/>
        <v>5.235602094240838E-3</v>
      </c>
      <c r="BI19" s="7">
        <f t="shared" si="31"/>
        <v>0</v>
      </c>
      <c r="BJ19" s="7">
        <f t="shared" si="32"/>
        <v>0</v>
      </c>
      <c r="BK19" s="7">
        <f t="shared" si="33"/>
        <v>0</v>
      </c>
      <c r="BL19" s="7">
        <f t="shared" si="34"/>
        <v>0</v>
      </c>
      <c r="BM19" s="7">
        <f t="shared" si="35"/>
        <v>4681</v>
      </c>
      <c r="BN19" s="7">
        <f t="shared" si="36"/>
        <v>3093</v>
      </c>
      <c r="BO19" s="7">
        <f t="shared" si="37"/>
        <v>1302</v>
      </c>
      <c r="BP19" s="7">
        <f t="shared" si="38"/>
        <v>26</v>
      </c>
      <c r="BQ19" s="7">
        <f t="shared" si="39"/>
        <v>27</v>
      </c>
      <c r="BR19" s="7">
        <f t="shared" si="40"/>
        <v>209</v>
      </c>
      <c r="BS19" s="7">
        <f t="shared" si="41"/>
        <v>24</v>
      </c>
      <c r="BT19" s="7">
        <f t="shared" si="42"/>
        <v>0</v>
      </c>
      <c r="BU19" s="7">
        <f t="shared" si="43"/>
        <v>0</v>
      </c>
      <c r="BV19" s="7">
        <f t="shared" si="44"/>
        <v>0</v>
      </c>
      <c r="BW19" s="7">
        <f t="shared" si="45"/>
        <v>0</v>
      </c>
      <c r="BX19" s="7">
        <f t="shared" si="46"/>
        <v>0.66075624866481519</v>
      </c>
      <c r="BY19" s="7">
        <f t="shared" si="47"/>
        <v>0.27814569536423839</v>
      </c>
      <c r="BZ19" s="7">
        <f t="shared" si="48"/>
        <v>5.554368724631489E-3</v>
      </c>
      <c r="CA19" s="7">
        <f t="shared" si="49"/>
        <v>5.7679982909634693E-3</v>
      </c>
      <c r="CB19" s="7">
        <f t="shared" si="50"/>
        <v>4.4648579363383893E-2</v>
      </c>
      <c r="CC19" s="7">
        <f t="shared" si="51"/>
        <v>5.1271095919675283E-3</v>
      </c>
      <c r="CD19" s="7">
        <f t="shared" si="52"/>
        <v>0</v>
      </c>
      <c r="CE19" s="7">
        <f t="shared" si="53"/>
        <v>0</v>
      </c>
      <c r="CF19" s="7">
        <f t="shared" si="54"/>
        <v>0</v>
      </c>
      <c r="CG19" s="7">
        <f t="shared" si="55"/>
        <v>0</v>
      </c>
      <c r="CH19" s="8">
        <f t="shared" si="56"/>
        <v>0.66075624866481519</v>
      </c>
    </row>
    <row r="20" spans="1:86" x14ac:dyDescent="0.3">
      <c r="A20">
        <f t="shared" si="57"/>
        <v>18</v>
      </c>
      <c r="B20" s="7">
        <f>SUMIFS('Pres Converted'!O$2:O$10000,'Pres Converted'!$D$2:$D$10000,B$1,'Pres Converted'!$C$2:$C$10000,$A20)</f>
        <v>6139</v>
      </c>
      <c r="C20" s="7">
        <f>SUMIFS('Pres Converted'!I$2:I$10000,'Pres Converted'!$D$2:$D$10000,C$1,'Pres Converted'!$C$2:$C$10000,$A20)</f>
        <v>4536</v>
      </c>
      <c r="D20" s="7">
        <f>SUMIFS('Pres Converted'!J$2:J$10000,'Pres Converted'!$D$2:$D$10000,D$1,'Pres Converted'!$C$2:$C$10000,$A20)</f>
        <v>1333</v>
      </c>
      <c r="E20" s="7">
        <f>SUMIFS('Pres Converted'!K$2:K$10000,'Pres Converted'!$D$2:$D$10000,E$1,'Pres Converted'!$C$2:$C$10000,$A20)</f>
        <v>11</v>
      </c>
      <c r="F20" s="7">
        <f>SUMIFS('Pres Converted'!L$2:L$10000,'Pres Converted'!$D$2:$D$10000,F$1,'Pres Converted'!$C$2:$C$10000,$A20)</f>
        <v>32</v>
      </c>
      <c r="G20" s="7">
        <f>SUMIFS('Pres Converted'!M$2:M$10000,'Pres Converted'!$D$2:$D$10000,G$1,'Pres Converted'!$C$2:$C$10000,$A20)</f>
        <v>200</v>
      </c>
      <c r="H20" s="7">
        <f>SUMIFS('Pres Converted'!N$2:N$10000,'Pres Converted'!$D$2:$D$10000,H$1,'Pres Converted'!$C$2:$C$10000,$A20)</f>
        <v>27</v>
      </c>
      <c r="I20" s="7"/>
      <c r="J20" s="7"/>
      <c r="K20" s="7"/>
      <c r="L20" s="7"/>
      <c r="M20" s="7">
        <f t="shared" si="5"/>
        <v>0.73888255416191562</v>
      </c>
      <c r="N20" s="7">
        <f t="shared" si="6"/>
        <v>0.21713634142368463</v>
      </c>
      <c r="O20" s="7">
        <f t="shared" si="7"/>
        <v>1.7918227724385079E-3</v>
      </c>
      <c r="P20" s="7">
        <f t="shared" si="8"/>
        <v>5.2125753380029317E-3</v>
      </c>
      <c r="Q20" s="7">
        <f t="shared" si="9"/>
        <v>3.2578595862518323E-2</v>
      </c>
      <c r="R20" s="7">
        <f t="shared" si="10"/>
        <v>4.3981104414399742E-3</v>
      </c>
      <c r="S20" s="7">
        <f t="shared" si="11"/>
        <v>0</v>
      </c>
      <c r="T20" s="7">
        <f t="shared" si="12"/>
        <v>0</v>
      </c>
      <c r="U20" s="7">
        <f t="shared" si="13"/>
        <v>0</v>
      </c>
      <c r="V20" s="7">
        <f t="shared" si="14"/>
        <v>0</v>
      </c>
      <c r="W20" s="7">
        <f>SUMIFS('Pres Converted'!O$2:O$10000,'Pres Converted'!$D$2:$D$10000,W$1,'Pres Converted'!$C$2:$C$10000,$A20)</f>
        <v>1273</v>
      </c>
      <c r="X20" s="7">
        <f>SUMIFS('Pres Converted'!I$2:I$10000,'Pres Converted'!$D$2:$D$10000,X$1,'Pres Converted'!$C$2:$C$10000,$A20)</f>
        <v>1000</v>
      </c>
      <c r="Y20" s="7">
        <f>SUMIFS('Pres Converted'!J$2:J$10000,'Pres Converted'!$D$2:$D$10000,Y$1,'Pres Converted'!$C$2:$C$10000,$A20)</f>
        <v>234</v>
      </c>
      <c r="Z20" s="7">
        <f>SUMIFS('Pres Converted'!K$2:K$10000,'Pres Converted'!$D$2:$D$10000,Z$1,'Pres Converted'!$C$2:$C$10000,$A20)</f>
        <v>1</v>
      </c>
      <c r="AA20" s="7">
        <f>SUMIFS('Pres Converted'!L$2:L$10000,'Pres Converted'!$D$2:$D$10000,AA$1,'Pres Converted'!$C$2:$C$10000,$A20)</f>
        <v>3</v>
      </c>
      <c r="AB20" s="7">
        <f>SUMIFS('Pres Converted'!M$2:M$10000,'Pres Converted'!$D$2:$D$10000,AB$1,'Pres Converted'!$C$2:$C$10000,$A20)</f>
        <v>28</v>
      </c>
      <c r="AC20" s="7">
        <f>SUMIFS('Pres Converted'!N$2:N$10000,'Pres Converted'!$D$2:$D$10000,AC$1,'Pres Converted'!$C$2:$C$10000,$A20)</f>
        <v>7</v>
      </c>
      <c r="AD20" s="7"/>
      <c r="AE20" s="7"/>
      <c r="AF20" s="7"/>
      <c r="AG20" s="7"/>
      <c r="AH20" s="7">
        <f t="shared" si="15"/>
        <v>0.78554595443833464</v>
      </c>
      <c r="AI20" s="7">
        <f t="shared" si="16"/>
        <v>0.18381775333857031</v>
      </c>
      <c r="AJ20" s="7">
        <f t="shared" si="17"/>
        <v>7.855459544383347E-4</v>
      </c>
      <c r="AK20" s="7">
        <f t="shared" si="18"/>
        <v>2.3566378633150041E-3</v>
      </c>
      <c r="AL20" s="7">
        <f t="shared" si="19"/>
        <v>2.199528672427337E-2</v>
      </c>
      <c r="AM20" s="7">
        <f t="shared" si="20"/>
        <v>5.4988216810683424E-3</v>
      </c>
      <c r="AN20" s="7">
        <f t="shared" si="21"/>
        <v>0</v>
      </c>
      <c r="AO20" s="7">
        <f t="shared" si="22"/>
        <v>0</v>
      </c>
      <c r="AP20" s="7">
        <f t="shared" si="23"/>
        <v>0</v>
      </c>
      <c r="AQ20" s="7">
        <f t="shared" si="24"/>
        <v>0</v>
      </c>
      <c r="AR20" s="7">
        <f>SUMIFS('Pres Converted'!O$2:O$10000,'Pres Converted'!$D$2:$D$10000,AR$1,'Pres Converted'!$C$2:$C$10000,$A20)</f>
        <v>589</v>
      </c>
      <c r="AS20" s="7">
        <f>SUMIFS('Pres Converted'!I$2:I$10000,'Pres Converted'!$D$2:$D$10000,AS$1,'Pres Converted'!$C$2:$C$10000,$A20)</f>
        <v>462</v>
      </c>
      <c r="AT20" s="7">
        <f>SUMIFS('Pres Converted'!J$2:J$10000,'Pres Converted'!$D$2:$D$10000,AT$1,'Pres Converted'!$C$2:$C$10000,$A20)</f>
        <v>107</v>
      </c>
      <c r="AU20" s="7">
        <f>SUMIFS('Pres Converted'!K$2:K$10000,'Pres Converted'!$D$2:$D$10000,AU$1,'Pres Converted'!$C$2:$C$10000,$A20)</f>
        <v>0</v>
      </c>
      <c r="AV20" s="7">
        <f>SUMIFS('Pres Converted'!L$2:L$10000,'Pres Converted'!$D$2:$D$10000,AV$1,'Pres Converted'!$C$2:$C$10000,$A20)</f>
        <v>2</v>
      </c>
      <c r="AW20" s="7">
        <f>SUMIFS('Pres Converted'!M$2:M$10000,'Pres Converted'!$D$2:$D$10000,AW$1,'Pres Converted'!$C$2:$C$10000,$A20)</f>
        <v>14</v>
      </c>
      <c r="AX20" s="7">
        <f>SUMIFS('Pres Converted'!N$2:N$10000,'Pres Converted'!$D$2:$D$10000,AX$1,'Pres Converted'!$C$2:$C$10000,$A20)</f>
        <v>4</v>
      </c>
      <c r="AY20" s="7"/>
      <c r="AZ20" s="7"/>
      <c r="BA20" s="7"/>
      <c r="BB20" s="7"/>
      <c r="BC20" s="7">
        <f t="shared" si="25"/>
        <v>0.78438030560271643</v>
      </c>
      <c r="BD20" s="7">
        <f t="shared" si="26"/>
        <v>0.18166383701188454</v>
      </c>
      <c r="BE20" s="7">
        <f t="shared" si="27"/>
        <v>0</v>
      </c>
      <c r="BF20" s="7">
        <f t="shared" si="28"/>
        <v>3.3955857385398981E-3</v>
      </c>
      <c r="BG20" s="7">
        <f t="shared" si="29"/>
        <v>2.3769100169779286E-2</v>
      </c>
      <c r="BH20" s="7">
        <f t="shared" si="30"/>
        <v>6.7911714770797962E-3</v>
      </c>
      <c r="BI20" s="7">
        <f t="shared" si="31"/>
        <v>0</v>
      </c>
      <c r="BJ20" s="7">
        <f t="shared" si="32"/>
        <v>0</v>
      </c>
      <c r="BK20" s="7">
        <f t="shared" si="33"/>
        <v>0</v>
      </c>
      <c r="BL20" s="7">
        <f t="shared" si="34"/>
        <v>0</v>
      </c>
      <c r="BM20" s="7">
        <f t="shared" si="35"/>
        <v>8001</v>
      </c>
      <c r="BN20" s="7">
        <f t="shared" si="36"/>
        <v>5998</v>
      </c>
      <c r="BO20" s="7">
        <f t="shared" si="37"/>
        <v>1674</v>
      </c>
      <c r="BP20" s="7">
        <f t="shared" si="38"/>
        <v>12</v>
      </c>
      <c r="BQ20" s="7">
        <f t="shared" si="39"/>
        <v>37</v>
      </c>
      <c r="BR20" s="7">
        <f t="shared" si="40"/>
        <v>242</v>
      </c>
      <c r="BS20" s="7">
        <f t="shared" si="41"/>
        <v>38</v>
      </c>
      <c r="BT20" s="7">
        <f t="shared" si="42"/>
        <v>0</v>
      </c>
      <c r="BU20" s="7">
        <f t="shared" si="43"/>
        <v>0</v>
      </c>
      <c r="BV20" s="7">
        <f t="shared" si="44"/>
        <v>0</v>
      </c>
      <c r="BW20" s="7">
        <f t="shared" si="45"/>
        <v>0</v>
      </c>
      <c r="BX20" s="7">
        <f t="shared" si="46"/>
        <v>0.74965629296337954</v>
      </c>
      <c r="BY20" s="7">
        <f t="shared" si="47"/>
        <v>0.20922384701912261</v>
      </c>
      <c r="BZ20" s="7">
        <f t="shared" si="48"/>
        <v>1.4998125234345708E-3</v>
      </c>
      <c r="CA20" s="7">
        <f t="shared" si="49"/>
        <v>4.6244219472565927E-3</v>
      </c>
      <c r="CB20" s="7">
        <f t="shared" si="50"/>
        <v>3.0246219222597175E-2</v>
      </c>
      <c r="CC20" s="7">
        <f t="shared" si="51"/>
        <v>4.7494063242094738E-3</v>
      </c>
      <c r="CD20" s="7">
        <f t="shared" si="52"/>
        <v>0</v>
      </c>
      <c r="CE20" s="7">
        <f t="shared" si="53"/>
        <v>0</v>
      </c>
      <c r="CF20" s="7">
        <f t="shared" si="54"/>
        <v>0</v>
      </c>
      <c r="CG20" s="7">
        <f t="shared" si="55"/>
        <v>0</v>
      </c>
      <c r="CH20" s="8">
        <f t="shared" si="56"/>
        <v>0.74965629296337954</v>
      </c>
    </row>
    <row r="21" spans="1:86" x14ac:dyDescent="0.3">
      <c r="A21">
        <f t="shared" si="57"/>
        <v>19</v>
      </c>
      <c r="B21" s="7">
        <f>SUMIFS('Pres Converted'!O$2:O$10000,'Pres Converted'!$D$2:$D$10000,B$1,'Pres Converted'!$C$2:$C$10000,$A21)</f>
        <v>5923</v>
      </c>
      <c r="C21" s="7">
        <f>SUMIFS('Pres Converted'!I$2:I$10000,'Pres Converted'!$D$2:$D$10000,C$1,'Pres Converted'!$C$2:$C$10000,$A21)</f>
        <v>3369</v>
      </c>
      <c r="D21" s="7">
        <f>SUMIFS('Pres Converted'!J$2:J$10000,'Pres Converted'!$D$2:$D$10000,D$1,'Pres Converted'!$C$2:$C$10000,$A21)</f>
        <v>2170</v>
      </c>
      <c r="E21" s="7">
        <f>SUMIFS('Pres Converted'!K$2:K$10000,'Pres Converted'!$D$2:$D$10000,E$1,'Pres Converted'!$C$2:$C$10000,$A21)</f>
        <v>27</v>
      </c>
      <c r="F21" s="7">
        <f>SUMIFS('Pres Converted'!L$2:L$10000,'Pres Converted'!$D$2:$D$10000,F$1,'Pres Converted'!$C$2:$C$10000,$A21)</f>
        <v>10</v>
      </c>
      <c r="G21" s="7">
        <f>SUMIFS('Pres Converted'!M$2:M$10000,'Pres Converted'!$D$2:$D$10000,G$1,'Pres Converted'!$C$2:$C$10000,$A21)</f>
        <v>311</v>
      </c>
      <c r="H21" s="7">
        <f>SUMIFS('Pres Converted'!N$2:N$10000,'Pres Converted'!$D$2:$D$10000,H$1,'Pres Converted'!$C$2:$C$10000,$A21)</f>
        <v>36</v>
      </c>
      <c r="I21" s="7"/>
      <c r="J21" s="7"/>
      <c r="K21" s="7"/>
      <c r="L21" s="7"/>
      <c r="M21" s="7">
        <f t="shared" si="5"/>
        <v>0.56879959479993247</v>
      </c>
      <c r="N21" s="7">
        <f t="shared" si="6"/>
        <v>0.3663683943947324</v>
      </c>
      <c r="O21" s="7">
        <f t="shared" si="7"/>
        <v>4.5585007597501266E-3</v>
      </c>
      <c r="P21" s="7">
        <f t="shared" si="8"/>
        <v>1.6883336147222692E-3</v>
      </c>
      <c r="Q21" s="7">
        <f t="shared" si="9"/>
        <v>5.2507175417862567E-2</v>
      </c>
      <c r="R21" s="7">
        <f t="shared" si="10"/>
        <v>6.0780010130001691E-3</v>
      </c>
      <c r="S21" s="7">
        <f t="shared" si="11"/>
        <v>0</v>
      </c>
      <c r="T21" s="7">
        <f t="shared" si="12"/>
        <v>0</v>
      </c>
      <c r="U21" s="7">
        <f t="shared" si="13"/>
        <v>0</v>
      </c>
      <c r="V21" s="7">
        <f t="shared" si="14"/>
        <v>0</v>
      </c>
      <c r="W21" s="7">
        <f>SUMIFS('Pres Converted'!O$2:O$10000,'Pres Converted'!$D$2:$D$10000,W$1,'Pres Converted'!$C$2:$C$10000,$A21)</f>
        <v>976</v>
      </c>
      <c r="X21" s="7">
        <f>SUMIFS('Pres Converted'!I$2:I$10000,'Pres Converted'!$D$2:$D$10000,X$1,'Pres Converted'!$C$2:$C$10000,$A21)</f>
        <v>566</v>
      </c>
      <c r="Y21" s="7">
        <f>SUMIFS('Pres Converted'!J$2:J$10000,'Pres Converted'!$D$2:$D$10000,Y$1,'Pres Converted'!$C$2:$C$10000,$A21)</f>
        <v>361</v>
      </c>
      <c r="Z21" s="7">
        <f>SUMIFS('Pres Converted'!K$2:K$10000,'Pres Converted'!$D$2:$D$10000,Z$1,'Pres Converted'!$C$2:$C$10000,$A21)</f>
        <v>4</v>
      </c>
      <c r="AA21" s="7">
        <f>SUMIFS('Pres Converted'!L$2:L$10000,'Pres Converted'!$D$2:$D$10000,AA$1,'Pres Converted'!$C$2:$C$10000,$A21)</f>
        <v>5</v>
      </c>
      <c r="AB21" s="7">
        <f>SUMIFS('Pres Converted'!M$2:M$10000,'Pres Converted'!$D$2:$D$10000,AB$1,'Pres Converted'!$C$2:$C$10000,$A21)</f>
        <v>34</v>
      </c>
      <c r="AC21" s="7">
        <f>SUMIFS('Pres Converted'!N$2:N$10000,'Pres Converted'!$D$2:$D$10000,AC$1,'Pres Converted'!$C$2:$C$10000,$A21)</f>
        <v>6</v>
      </c>
      <c r="AD21" s="7"/>
      <c r="AE21" s="7"/>
      <c r="AF21" s="7"/>
      <c r="AG21" s="7"/>
      <c r="AH21" s="7">
        <f t="shared" si="15"/>
        <v>0.57991803278688525</v>
      </c>
      <c r="AI21" s="7">
        <f t="shared" si="16"/>
        <v>0.36987704918032788</v>
      </c>
      <c r="AJ21" s="7">
        <f t="shared" si="17"/>
        <v>4.0983606557377051E-3</v>
      </c>
      <c r="AK21" s="7">
        <f t="shared" si="18"/>
        <v>5.1229508196721308E-3</v>
      </c>
      <c r="AL21" s="7">
        <f t="shared" si="19"/>
        <v>3.4836065573770489E-2</v>
      </c>
      <c r="AM21" s="7">
        <f t="shared" si="20"/>
        <v>6.1475409836065573E-3</v>
      </c>
      <c r="AN21" s="7">
        <f t="shared" si="21"/>
        <v>0</v>
      </c>
      <c r="AO21" s="7">
        <f t="shared" si="22"/>
        <v>0</v>
      </c>
      <c r="AP21" s="7">
        <f t="shared" si="23"/>
        <v>0</v>
      </c>
      <c r="AQ21" s="7">
        <f t="shared" si="24"/>
        <v>0</v>
      </c>
      <c r="AR21" s="7">
        <f>SUMIFS('Pres Converted'!O$2:O$10000,'Pres Converted'!$D$2:$D$10000,AR$1,'Pres Converted'!$C$2:$C$10000,$A21)</f>
        <v>790</v>
      </c>
      <c r="AS21" s="7">
        <f>SUMIFS('Pres Converted'!I$2:I$10000,'Pres Converted'!$D$2:$D$10000,AS$1,'Pres Converted'!$C$2:$C$10000,$A21)</f>
        <v>550</v>
      </c>
      <c r="AT21" s="7">
        <f>SUMIFS('Pres Converted'!J$2:J$10000,'Pres Converted'!$D$2:$D$10000,AT$1,'Pres Converted'!$C$2:$C$10000,$A21)</f>
        <v>206</v>
      </c>
      <c r="AU21" s="7">
        <f>SUMIFS('Pres Converted'!K$2:K$10000,'Pres Converted'!$D$2:$D$10000,AU$1,'Pres Converted'!$C$2:$C$10000,$A21)</f>
        <v>2</v>
      </c>
      <c r="AV21" s="7">
        <f>SUMIFS('Pres Converted'!L$2:L$10000,'Pres Converted'!$D$2:$D$10000,AV$1,'Pres Converted'!$C$2:$C$10000,$A21)</f>
        <v>3</v>
      </c>
      <c r="AW21" s="7">
        <f>SUMIFS('Pres Converted'!M$2:M$10000,'Pres Converted'!$D$2:$D$10000,AW$1,'Pres Converted'!$C$2:$C$10000,$A21)</f>
        <v>26</v>
      </c>
      <c r="AX21" s="7">
        <f>SUMIFS('Pres Converted'!N$2:N$10000,'Pres Converted'!$D$2:$D$10000,AX$1,'Pres Converted'!$C$2:$C$10000,$A21)</f>
        <v>3</v>
      </c>
      <c r="AY21" s="7"/>
      <c r="AZ21" s="7"/>
      <c r="BA21" s="7"/>
      <c r="BB21" s="7"/>
      <c r="BC21" s="7">
        <f t="shared" si="25"/>
        <v>0.69620253164556967</v>
      </c>
      <c r="BD21" s="7">
        <f t="shared" si="26"/>
        <v>0.26075949367088608</v>
      </c>
      <c r="BE21" s="7">
        <f t="shared" si="27"/>
        <v>2.5316455696202532E-3</v>
      </c>
      <c r="BF21" s="7">
        <f t="shared" si="28"/>
        <v>3.7974683544303796E-3</v>
      </c>
      <c r="BG21" s="7">
        <f t="shared" si="29"/>
        <v>3.2911392405063293E-2</v>
      </c>
      <c r="BH21" s="7">
        <f t="shared" si="30"/>
        <v>3.7974683544303796E-3</v>
      </c>
      <c r="BI21" s="7">
        <f t="shared" si="31"/>
        <v>0</v>
      </c>
      <c r="BJ21" s="7">
        <f t="shared" si="32"/>
        <v>0</v>
      </c>
      <c r="BK21" s="7">
        <f t="shared" si="33"/>
        <v>0</v>
      </c>
      <c r="BL21" s="7">
        <f t="shared" si="34"/>
        <v>0</v>
      </c>
      <c r="BM21" s="7">
        <f t="shared" si="35"/>
        <v>7689</v>
      </c>
      <c r="BN21" s="7">
        <f t="shared" si="36"/>
        <v>4485</v>
      </c>
      <c r="BO21" s="7">
        <f t="shared" si="37"/>
        <v>2737</v>
      </c>
      <c r="BP21" s="7">
        <f t="shared" si="38"/>
        <v>33</v>
      </c>
      <c r="BQ21" s="7">
        <f t="shared" si="39"/>
        <v>18</v>
      </c>
      <c r="BR21" s="7">
        <f t="shared" si="40"/>
        <v>371</v>
      </c>
      <c r="BS21" s="7">
        <f t="shared" si="41"/>
        <v>45</v>
      </c>
      <c r="BT21" s="7">
        <f t="shared" si="42"/>
        <v>0</v>
      </c>
      <c r="BU21" s="7">
        <f t="shared" si="43"/>
        <v>0</v>
      </c>
      <c r="BV21" s="7">
        <f t="shared" si="44"/>
        <v>0</v>
      </c>
      <c r="BW21" s="7">
        <f t="shared" si="45"/>
        <v>0</v>
      </c>
      <c r="BX21" s="7">
        <f t="shared" si="46"/>
        <v>0.58330081935232148</v>
      </c>
      <c r="BY21" s="7">
        <f t="shared" si="47"/>
        <v>0.35596306411757056</v>
      </c>
      <c r="BZ21" s="7">
        <f t="shared" si="48"/>
        <v>4.2918454935622317E-3</v>
      </c>
      <c r="CA21" s="7">
        <f t="shared" si="49"/>
        <v>2.3410066328521262E-3</v>
      </c>
      <c r="CB21" s="7">
        <f t="shared" si="50"/>
        <v>4.8250747821563272E-2</v>
      </c>
      <c r="CC21" s="7">
        <f t="shared" si="51"/>
        <v>5.8525165821303156E-3</v>
      </c>
      <c r="CD21" s="7">
        <f t="shared" si="52"/>
        <v>0</v>
      </c>
      <c r="CE21" s="7">
        <f t="shared" si="53"/>
        <v>0</v>
      </c>
      <c r="CF21" s="7">
        <f t="shared" si="54"/>
        <v>0</v>
      </c>
      <c r="CG21" s="7">
        <f t="shared" si="55"/>
        <v>0</v>
      </c>
      <c r="CH21" s="8">
        <f t="shared" si="56"/>
        <v>0.58330081935232148</v>
      </c>
    </row>
    <row r="22" spans="1:86" x14ac:dyDescent="0.3">
      <c r="A22">
        <f t="shared" si="57"/>
        <v>20</v>
      </c>
      <c r="B22" s="7">
        <f>SUMIFS('Pres Converted'!O$2:O$10000,'Pres Converted'!$D$2:$D$10000,B$1,'Pres Converted'!$C$2:$C$10000,$A22)</f>
        <v>7536</v>
      </c>
      <c r="C22" s="7">
        <f>SUMIFS('Pres Converted'!I$2:I$10000,'Pres Converted'!$D$2:$D$10000,C$1,'Pres Converted'!$C$2:$C$10000,$A22)</f>
        <v>4328</v>
      </c>
      <c r="D22" s="7">
        <f>SUMIFS('Pres Converted'!J$2:J$10000,'Pres Converted'!$D$2:$D$10000,D$1,'Pres Converted'!$C$2:$C$10000,$A22)</f>
        <v>2782</v>
      </c>
      <c r="E22" s="7">
        <f>SUMIFS('Pres Converted'!K$2:K$10000,'Pres Converted'!$D$2:$D$10000,E$1,'Pres Converted'!$C$2:$C$10000,$A22)</f>
        <v>28</v>
      </c>
      <c r="F22" s="7">
        <f>SUMIFS('Pres Converted'!L$2:L$10000,'Pres Converted'!$D$2:$D$10000,F$1,'Pres Converted'!$C$2:$C$10000,$A22)</f>
        <v>22</v>
      </c>
      <c r="G22" s="7">
        <f>SUMIFS('Pres Converted'!M$2:M$10000,'Pres Converted'!$D$2:$D$10000,G$1,'Pres Converted'!$C$2:$C$10000,$A22)</f>
        <v>337</v>
      </c>
      <c r="H22" s="7">
        <f>SUMIFS('Pres Converted'!N$2:N$10000,'Pres Converted'!$D$2:$D$10000,H$1,'Pres Converted'!$C$2:$C$10000,$A22)</f>
        <v>39</v>
      </c>
      <c r="I22" s="7"/>
      <c r="J22" s="7"/>
      <c r="K22" s="7"/>
      <c r="L22" s="7"/>
      <c r="M22" s="7">
        <f t="shared" si="5"/>
        <v>0.57430997876857748</v>
      </c>
      <c r="N22" s="7">
        <f t="shared" si="6"/>
        <v>0.36916135881104034</v>
      </c>
      <c r="O22" s="7">
        <f t="shared" si="7"/>
        <v>3.7154989384288748E-3</v>
      </c>
      <c r="P22" s="7">
        <f t="shared" si="8"/>
        <v>2.9193205944798299E-3</v>
      </c>
      <c r="Q22" s="7">
        <f t="shared" si="9"/>
        <v>4.4718683651804668E-2</v>
      </c>
      <c r="R22" s="7">
        <f t="shared" si="10"/>
        <v>5.1751592356687895E-3</v>
      </c>
      <c r="S22" s="7">
        <f t="shared" si="11"/>
        <v>0</v>
      </c>
      <c r="T22" s="7">
        <f t="shared" si="12"/>
        <v>0</v>
      </c>
      <c r="U22" s="7">
        <f t="shared" si="13"/>
        <v>0</v>
      </c>
      <c r="V22" s="7">
        <f t="shared" si="14"/>
        <v>0</v>
      </c>
      <c r="W22" s="7">
        <f>SUMIFS('Pres Converted'!O$2:O$10000,'Pres Converted'!$D$2:$D$10000,W$1,'Pres Converted'!$C$2:$C$10000,$A22)</f>
        <v>980</v>
      </c>
      <c r="X22" s="7">
        <f>SUMIFS('Pres Converted'!I$2:I$10000,'Pres Converted'!$D$2:$D$10000,X$1,'Pres Converted'!$C$2:$C$10000,$A22)</f>
        <v>561</v>
      </c>
      <c r="Y22" s="7">
        <f>SUMIFS('Pres Converted'!J$2:J$10000,'Pres Converted'!$D$2:$D$10000,Y$1,'Pres Converted'!$C$2:$C$10000,$A22)</f>
        <v>380</v>
      </c>
      <c r="Z22" s="7">
        <f>SUMIFS('Pres Converted'!K$2:K$10000,'Pres Converted'!$D$2:$D$10000,Z$1,'Pres Converted'!$C$2:$C$10000,$A22)</f>
        <v>6</v>
      </c>
      <c r="AA22" s="7">
        <f>SUMIFS('Pres Converted'!L$2:L$10000,'Pres Converted'!$D$2:$D$10000,AA$1,'Pres Converted'!$C$2:$C$10000,$A22)</f>
        <v>3</v>
      </c>
      <c r="AB22" s="7">
        <f>SUMIFS('Pres Converted'!M$2:M$10000,'Pres Converted'!$D$2:$D$10000,AB$1,'Pres Converted'!$C$2:$C$10000,$A22)</f>
        <v>27</v>
      </c>
      <c r="AC22" s="7">
        <f>SUMIFS('Pres Converted'!N$2:N$10000,'Pres Converted'!$D$2:$D$10000,AC$1,'Pres Converted'!$C$2:$C$10000,$A22)</f>
        <v>3</v>
      </c>
      <c r="AD22" s="7"/>
      <c r="AE22" s="7"/>
      <c r="AF22" s="7"/>
      <c r="AG22" s="7"/>
      <c r="AH22" s="7">
        <f t="shared" si="15"/>
        <v>0.57244897959183672</v>
      </c>
      <c r="AI22" s="7">
        <f t="shared" si="16"/>
        <v>0.38775510204081631</v>
      </c>
      <c r="AJ22" s="7">
        <f t="shared" si="17"/>
        <v>6.1224489795918364E-3</v>
      </c>
      <c r="AK22" s="7">
        <f t="shared" si="18"/>
        <v>3.0612244897959182E-3</v>
      </c>
      <c r="AL22" s="7">
        <f t="shared" si="19"/>
        <v>2.7551020408163266E-2</v>
      </c>
      <c r="AM22" s="7">
        <f t="shared" si="20"/>
        <v>3.0612244897959182E-3</v>
      </c>
      <c r="AN22" s="7">
        <f t="shared" si="21"/>
        <v>0</v>
      </c>
      <c r="AO22" s="7">
        <f t="shared" si="22"/>
        <v>0</v>
      </c>
      <c r="AP22" s="7">
        <f t="shared" si="23"/>
        <v>0</v>
      </c>
      <c r="AQ22" s="7">
        <f t="shared" si="24"/>
        <v>0</v>
      </c>
      <c r="AR22" s="7">
        <f>SUMIFS('Pres Converted'!O$2:O$10000,'Pres Converted'!$D$2:$D$10000,AR$1,'Pres Converted'!$C$2:$C$10000,$A22)</f>
        <v>598</v>
      </c>
      <c r="AS22" s="7">
        <f>SUMIFS('Pres Converted'!I$2:I$10000,'Pres Converted'!$D$2:$D$10000,AS$1,'Pres Converted'!$C$2:$C$10000,$A22)</f>
        <v>336</v>
      </c>
      <c r="AT22" s="7">
        <f>SUMIFS('Pres Converted'!J$2:J$10000,'Pres Converted'!$D$2:$D$10000,AT$1,'Pres Converted'!$C$2:$C$10000,$A22)</f>
        <v>227</v>
      </c>
      <c r="AU22" s="7">
        <f>SUMIFS('Pres Converted'!K$2:K$10000,'Pres Converted'!$D$2:$D$10000,AU$1,'Pres Converted'!$C$2:$C$10000,$A22)</f>
        <v>4</v>
      </c>
      <c r="AV22" s="7">
        <f>SUMIFS('Pres Converted'!L$2:L$10000,'Pres Converted'!$D$2:$D$10000,AV$1,'Pres Converted'!$C$2:$C$10000,$A22)</f>
        <v>2</v>
      </c>
      <c r="AW22" s="7">
        <f>SUMIFS('Pres Converted'!M$2:M$10000,'Pres Converted'!$D$2:$D$10000,AW$1,'Pres Converted'!$C$2:$C$10000,$A22)</f>
        <v>27</v>
      </c>
      <c r="AX22" s="7">
        <f>SUMIFS('Pres Converted'!N$2:N$10000,'Pres Converted'!$D$2:$D$10000,AX$1,'Pres Converted'!$C$2:$C$10000,$A22)</f>
        <v>2</v>
      </c>
      <c r="AY22" s="7"/>
      <c r="AZ22" s="7"/>
      <c r="BA22" s="7"/>
      <c r="BB22" s="7"/>
      <c r="BC22" s="7">
        <f t="shared" si="25"/>
        <v>0.56187290969899661</v>
      </c>
      <c r="BD22" s="7">
        <f t="shared" si="26"/>
        <v>0.37959866220735788</v>
      </c>
      <c r="BE22" s="7">
        <f t="shared" si="27"/>
        <v>6.688963210702341E-3</v>
      </c>
      <c r="BF22" s="7">
        <f t="shared" si="28"/>
        <v>3.3444816053511705E-3</v>
      </c>
      <c r="BG22" s="7">
        <f t="shared" si="29"/>
        <v>4.51505016722408E-2</v>
      </c>
      <c r="BH22" s="7">
        <f t="shared" si="30"/>
        <v>3.3444816053511705E-3</v>
      </c>
      <c r="BI22" s="7">
        <f t="shared" si="31"/>
        <v>0</v>
      </c>
      <c r="BJ22" s="7">
        <f t="shared" si="32"/>
        <v>0</v>
      </c>
      <c r="BK22" s="7">
        <f t="shared" si="33"/>
        <v>0</v>
      </c>
      <c r="BL22" s="7">
        <f t="shared" si="34"/>
        <v>0</v>
      </c>
      <c r="BM22" s="7">
        <f t="shared" si="35"/>
        <v>9114</v>
      </c>
      <c r="BN22" s="7">
        <f t="shared" si="36"/>
        <v>5225</v>
      </c>
      <c r="BO22" s="7">
        <f t="shared" si="37"/>
        <v>3389</v>
      </c>
      <c r="BP22" s="7">
        <f t="shared" si="38"/>
        <v>38</v>
      </c>
      <c r="BQ22" s="7">
        <f t="shared" si="39"/>
        <v>27</v>
      </c>
      <c r="BR22" s="7">
        <f t="shared" si="40"/>
        <v>391</v>
      </c>
      <c r="BS22" s="7">
        <f t="shared" si="41"/>
        <v>44</v>
      </c>
      <c r="BT22" s="7">
        <f t="shared" si="42"/>
        <v>0</v>
      </c>
      <c r="BU22" s="7">
        <f t="shared" si="43"/>
        <v>0</v>
      </c>
      <c r="BV22" s="7">
        <f t="shared" si="44"/>
        <v>0</v>
      </c>
      <c r="BW22" s="7">
        <f t="shared" si="45"/>
        <v>0</v>
      </c>
      <c r="BX22" s="7">
        <f t="shared" si="46"/>
        <v>0.57329383366249731</v>
      </c>
      <c r="BY22" s="7">
        <f t="shared" si="47"/>
        <v>0.37184551239850777</v>
      </c>
      <c r="BZ22" s="7">
        <f t="shared" si="48"/>
        <v>4.1694096993636163E-3</v>
      </c>
      <c r="CA22" s="7">
        <f t="shared" si="49"/>
        <v>2.9624753127057276E-3</v>
      </c>
      <c r="CB22" s="7">
        <f t="shared" si="50"/>
        <v>4.2901031380294052E-2</v>
      </c>
      <c r="CC22" s="7">
        <f t="shared" si="51"/>
        <v>4.8277375466315555E-3</v>
      </c>
      <c r="CD22" s="7">
        <f t="shared" si="52"/>
        <v>0</v>
      </c>
      <c r="CE22" s="7">
        <f t="shared" si="53"/>
        <v>0</v>
      </c>
      <c r="CF22" s="7">
        <f t="shared" si="54"/>
        <v>0</v>
      </c>
      <c r="CG22" s="7">
        <f t="shared" si="55"/>
        <v>0</v>
      </c>
      <c r="CH22" s="8">
        <f t="shared" si="56"/>
        <v>0.57329383366249731</v>
      </c>
    </row>
    <row r="23" spans="1:86" x14ac:dyDescent="0.3">
      <c r="A23">
        <f t="shared" si="57"/>
        <v>21</v>
      </c>
      <c r="B23" s="7">
        <f>SUMIFS('Pres Converted'!O$2:O$10000,'Pres Converted'!$D$2:$D$10000,B$1,'Pres Converted'!$C$2:$C$10000,$A23)</f>
        <v>5117</v>
      </c>
      <c r="C23" s="7">
        <f>SUMIFS('Pres Converted'!I$2:I$10000,'Pres Converted'!$D$2:$D$10000,C$1,'Pres Converted'!$C$2:$C$10000,$A23)</f>
        <v>2595</v>
      </c>
      <c r="D23" s="7">
        <f>SUMIFS('Pres Converted'!J$2:J$10000,'Pres Converted'!$D$2:$D$10000,D$1,'Pres Converted'!$C$2:$C$10000,$A23)</f>
        <v>2244</v>
      </c>
      <c r="E23" s="7">
        <f>SUMIFS('Pres Converted'!K$2:K$10000,'Pres Converted'!$D$2:$D$10000,E$1,'Pres Converted'!$C$2:$C$10000,$A23)</f>
        <v>32</v>
      </c>
      <c r="F23" s="7">
        <f>SUMIFS('Pres Converted'!L$2:L$10000,'Pres Converted'!$D$2:$D$10000,F$1,'Pres Converted'!$C$2:$C$10000,$A23)</f>
        <v>15</v>
      </c>
      <c r="G23" s="7">
        <f>SUMIFS('Pres Converted'!M$2:M$10000,'Pres Converted'!$D$2:$D$10000,G$1,'Pres Converted'!$C$2:$C$10000,$A23)</f>
        <v>209</v>
      </c>
      <c r="H23" s="7">
        <f>SUMIFS('Pres Converted'!N$2:N$10000,'Pres Converted'!$D$2:$D$10000,H$1,'Pres Converted'!$C$2:$C$10000,$A23)</f>
        <v>22</v>
      </c>
      <c r="I23" s="7"/>
      <c r="J23" s="7"/>
      <c r="K23" s="7"/>
      <c r="L23" s="7"/>
      <c r="M23" s="7">
        <f t="shared" si="5"/>
        <v>0.50713308579245653</v>
      </c>
      <c r="N23" s="7">
        <f t="shared" si="6"/>
        <v>0.43853820598006643</v>
      </c>
      <c r="O23" s="7">
        <f t="shared" si="7"/>
        <v>6.2536642564002343E-3</v>
      </c>
      <c r="P23" s="7">
        <f t="shared" si="8"/>
        <v>2.9314051201876101E-3</v>
      </c>
      <c r="Q23" s="7">
        <f t="shared" si="9"/>
        <v>4.0844244674614033E-2</v>
      </c>
      <c r="R23" s="7">
        <f t="shared" si="10"/>
        <v>4.2993941762751609E-3</v>
      </c>
      <c r="S23" s="7">
        <f t="shared" si="11"/>
        <v>0</v>
      </c>
      <c r="T23" s="7">
        <f t="shared" si="12"/>
        <v>0</v>
      </c>
      <c r="U23" s="7">
        <f t="shared" si="13"/>
        <v>0</v>
      </c>
      <c r="V23" s="7">
        <f t="shared" si="14"/>
        <v>0</v>
      </c>
      <c r="W23" s="7">
        <f>SUMIFS('Pres Converted'!O$2:O$10000,'Pres Converted'!$D$2:$D$10000,W$1,'Pres Converted'!$C$2:$C$10000,$A23)</f>
        <v>731</v>
      </c>
      <c r="X23" s="7">
        <f>SUMIFS('Pres Converted'!I$2:I$10000,'Pres Converted'!$D$2:$D$10000,X$1,'Pres Converted'!$C$2:$C$10000,$A23)</f>
        <v>345</v>
      </c>
      <c r="Y23" s="7">
        <f>SUMIFS('Pres Converted'!J$2:J$10000,'Pres Converted'!$D$2:$D$10000,Y$1,'Pres Converted'!$C$2:$C$10000,$A23)</f>
        <v>356</v>
      </c>
      <c r="Z23" s="7">
        <f>SUMIFS('Pres Converted'!K$2:K$10000,'Pres Converted'!$D$2:$D$10000,Z$1,'Pres Converted'!$C$2:$C$10000,$A23)</f>
        <v>2</v>
      </c>
      <c r="AA23" s="7">
        <f>SUMIFS('Pres Converted'!L$2:L$10000,'Pres Converted'!$D$2:$D$10000,AA$1,'Pres Converted'!$C$2:$C$10000,$A23)</f>
        <v>1</v>
      </c>
      <c r="AB23" s="7">
        <f>SUMIFS('Pres Converted'!M$2:M$10000,'Pres Converted'!$D$2:$D$10000,AB$1,'Pres Converted'!$C$2:$C$10000,$A23)</f>
        <v>20</v>
      </c>
      <c r="AC23" s="7">
        <f>SUMIFS('Pres Converted'!N$2:N$10000,'Pres Converted'!$D$2:$D$10000,AC$1,'Pres Converted'!$C$2:$C$10000,$A23)</f>
        <v>7</v>
      </c>
      <c r="AD23" s="7"/>
      <c r="AE23" s="7"/>
      <c r="AF23" s="7"/>
      <c r="AG23" s="7"/>
      <c r="AH23" s="7">
        <f t="shared" si="15"/>
        <v>0.47195622435020518</v>
      </c>
      <c r="AI23" s="7">
        <f t="shared" si="16"/>
        <v>0.48700410396716826</v>
      </c>
      <c r="AJ23" s="7">
        <f t="shared" si="17"/>
        <v>2.7359781121751026E-3</v>
      </c>
      <c r="AK23" s="7">
        <f t="shared" si="18"/>
        <v>1.3679890560875513E-3</v>
      </c>
      <c r="AL23" s="7">
        <f t="shared" si="19"/>
        <v>2.7359781121751026E-2</v>
      </c>
      <c r="AM23" s="7">
        <f t="shared" si="20"/>
        <v>9.575923392612859E-3</v>
      </c>
      <c r="AN23" s="7">
        <f t="shared" si="21"/>
        <v>0</v>
      </c>
      <c r="AO23" s="7">
        <f t="shared" si="22"/>
        <v>0</v>
      </c>
      <c r="AP23" s="7">
        <f t="shared" si="23"/>
        <v>0</v>
      </c>
      <c r="AQ23" s="7">
        <f t="shared" si="24"/>
        <v>0</v>
      </c>
      <c r="AR23" s="7">
        <f>SUMIFS('Pres Converted'!O$2:O$10000,'Pres Converted'!$D$2:$D$10000,AR$1,'Pres Converted'!$C$2:$C$10000,$A23)</f>
        <v>434</v>
      </c>
      <c r="AS23" s="7">
        <f>SUMIFS('Pres Converted'!I$2:I$10000,'Pres Converted'!$D$2:$D$10000,AS$1,'Pres Converted'!$C$2:$C$10000,$A23)</f>
        <v>187</v>
      </c>
      <c r="AT23" s="7">
        <f>SUMIFS('Pres Converted'!J$2:J$10000,'Pres Converted'!$D$2:$D$10000,AT$1,'Pres Converted'!$C$2:$C$10000,$A23)</f>
        <v>216</v>
      </c>
      <c r="AU23" s="7">
        <f>SUMIFS('Pres Converted'!K$2:K$10000,'Pres Converted'!$D$2:$D$10000,AU$1,'Pres Converted'!$C$2:$C$10000,$A23)</f>
        <v>5</v>
      </c>
      <c r="AV23" s="7">
        <f>SUMIFS('Pres Converted'!L$2:L$10000,'Pres Converted'!$D$2:$D$10000,AV$1,'Pres Converted'!$C$2:$C$10000,$A23)</f>
        <v>3</v>
      </c>
      <c r="AW23" s="7">
        <f>SUMIFS('Pres Converted'!M$2:M$10000,'Pres Converted'!$D$2:$D$10000,AW$1,'Pres Converted'!$C$2:$C$10000,$A23)</f>
        <v>18</v>
      </c>
      <c r="AX23" s="7">
        <f>SUMIFS('Pres Converted'!N$2:N$10000,'Pres Converted'!$D$2:$D$10000,AX$1,'Pres Converted'!$C$2:$C$10000,$A23)</f>
        <v>5</v>
      </c>
      <c r="AY23" s="7"/>
      <c r="AZ23" s="7"/>
      <c r="BA23" s="7"/>
      <c r="BB23" s="7"/>
      <c r="BC23" s="7">
        <f t="shared" si="25"/>
        <v>0.43087557603686638</v>
      </c>
      <c r="BD23" s="7">
        <f t="shared" si="26"/>
        <v>0.49769585253456222</v>
      </c>
      <c r="BE23" s="7">
        <f t="shared" si="27"/>
        <v>1.1520737327188941E-2</v>
      </c>
      <c r="BF23" s="7">
        <f t="shared" si="28"/>
        <v>6.9124423963133645E-3</v>
      </c>
      <c r="BG23" s="7">
        <f t="shared" si="29"/>
        <v>4.1474654377880185E-2</v>
      </c>
      <c r="BH23" s="7">
        <f t="shared" si="30"/>
        <v>1.1520737327188941E-2</v>
      </c>
      <c r="BI23" s="7">
        <f t="shared" si="31"/>
        <v>0</v>
      </c>
      <c r="BJ23" s="7">
        <f t="shared" si="32"/>
        <v>0</v>
      </c>
      <c r="BK23" s="7">
        <f t="shared" si="33"/>
        <v>0</v>
      </c>
      <c r="BL23" s="7">
        <f t="shared" si="34"/>
        <v>0</v>
      </c>
      <c r="BM23" s="7">
        <f t="shared" si="35"/>
        <v>6282</v>
      </c>
      <c r="BN23" s="7">
        <f t="shared" si="36"/>
        <v>3127</v>
      </c>
      <c r="BO23" s="7">
        <f t="shared" si="37"/>
        <v>2816</v>
      </c>
      <c r="BP23" s="7">
        <f t="shared" si="38"/>
        <v>39</v>
      </c>
      <c r="BQ23" s="7">
        <f t="shared" si="39"/>
        <v>19</v>
      </c>
      <c r="BR23" s="7">
        <f t="shared" si="40"/>
        <v>247</v>
      </c>
      <c r="BS23" s="7">
        <f t="shared" si="41"/>
        <v>34</v>
      </c>
      <c r="BT23" s="7">
        <f t="shared" si="42"/>
        <v>0</v>
      </c>
      <c r="BU23" s="7">
        <f t="shared" si="43"/>
        <v>0</v>
      </c>
      <c r="BV23" s="7">
        <f t="shared" si="44"/>
        <v>0</v>
      </c>
      <c r="BW23" s="7">
        <f t="shared" si="45"/>
        <v>0</v>
      </c>
      <c r="BX23" s="7">
        <f t="shared" si="46"/>
        <v>0.49777141037886025</v>
      </c>
      <c r="BY23" s="7">
        <f t="shared" si="47"/>
        <v>0.44826488379496976</v>
      </c>
      <c r="BZ23" s="7">
        <f t="shared" si="48"/>
        <v>6.2082139446036294E-3</v>
      </c>
      <c r="CA23" s="7">
        <f t="shared" si="49"/>
        <v>3.0245144858325372E-3</v>
      </c>
      <c r="CB23" s="7">
        <f t="shared" si="50"/>
        <v>3.9318688315822983E-2</v>
      </c>
      <c r="CC23" s="7">
        <f t="shared" si="51"/>
        <v>5.4122890799108564E-3</v>
      </c>
      <c r="CD23" s="7">
        <f t="shared" si="52"/>
        <v>0</v>
      </c>
      <c r="CE23" s="7">
        <f t="shared" si="53"/>
        <v>0</v>
      </c>
      <c r="CF23" s="7">
        <f t="shared" si="54"/>
        <v>0</v>
      </c>
      <c r="CG23" s="7">
        <f t="shared" si="55"/>
        <v>0</v>
      </c>
      <c r="CH23" s="8">
        <f t="shared" si="56"/>
        <v>0.49777141037886025</v>
      </c>
    </row>
    <row r="24" spans="1:86" x14ac:dyDescent="0.3">
      <c r="A24">
        <f t="shared" si="57"/>
        <v>22</v>
      </c>
      <c r="B24" s="7">
        <f>SUMIFS('Pres Converted'!O$2:O$10000,'Pres Converted'!$D$2:$D$10000,B$1,'Pres Converted'!$C$2:$C$10000,$A24)</f>
        <v>2908</v>
      </c>
      <c r="C24" s="7">
        <f>SUMIFS('Pres Converted'!I$2:I$10000,'Pres Converted'!$D$2:$D$10000,C$1,'Pres Converted'!$C$2:$C$10000,$A24)</f>
        <v>1596</v>
      </c>
      <c r="D24" s="7">
        <f>SUMIFS('Pres Converted'!J$2:J$10000,'Pres Converted'!$D$2:$D$10000,D$1,'Pres Converted'!$C$2:$C$10000,$A24)</f>
        <v>1179</v>
      </c>
      <c r="E24" s="7">
        <f>SUMIFS('Pres Converted'!K$2:K$10000,'Pres Converted'!$D$2:$D$10000,E$1,'Pres Converted'!$C$2:$C$10000,$A24)</f>
        <v>36</v>
      </c>
      <c r="F24" s="7">
        <f>SUMIFS('Pres Converted'!L$2:L$10000,'Pres Converted'!$D$2:$D$10000,F$1,'Pres Converted'!$C$2:$C$10000,$A24)</f>
        <v>37</v>
      </c>
      <c r="G24" s="7">
        <f>SUMIFS('Pres Converted'!M$2:M$10000,'Pres Converted'!$D$2:$D$10000,G$1,'Pres Converted'!$C$2:$C$10000,$A24)</f>
        <v>45</v>
      </c>
      <c r="H24" s="7">
        <f>SUMIFS('Pres Converted'!N$2:N$10000,'Pres Converted'!$D$2:$D$10000,H$1,'Pres Converted'!$C$2:$C$10000,$A24)</f>
        <v>15</v>
      </c>
      <c r="I24" s="7"/>
      <c r="J24" s="7"/>
      <c r="K24" s="7"/>
      <c r="L24" s="7"/>
      <c r="M24" s="7">
        <f t="shared" si="5"/>
        <v>0.54883081155433289</v>
      </c>
      <c r="N24" s="7">
        <f t="shared" si="6"/>
        <v>0.40543328748280605</v>
      </c>
      <c r="O24" s="7">
        <f t="shared" si="7"/>
        <v>1.2379642365887207E-2</v>
      </c>
      <c r="P24" s="7">
        <f t="shared" si="8"/>
        <v>1.2723521320495186E-2</v>
      </c>
      <c r="Q24" s="7">
        <f t="shared" si="9"/>
        <v>1.5474552957359009E-2</v>
      </c>
      <c r="R24" s="7">
        <f t="shared" si="10"/>
        <v>5.1581843191196696E-3</v>
      </c>
      <c r="S24" s="7">
        <f t="shared" si="11"/>
        <v>0</v>
      </c>
      <c r="T24" s="7">
        <f t="shared" si="12"/>
        <v>0</v>
      </c>
      <c r="U24" s="7">
        <f t="shared" si="13"/>
        <v>0</v>
      </c>
      <c r="V24" s="7">
        <f t="shared" si="14"/>
        <v>0</v>
      </c>
      <c r="W24" s="7">
        <f>SUMIFS('Pres Converted'!O$2:O$10000,'Pres Converted'!$D$2:$D$10000,W$1,'Pres Converted'!$C$2:$C$10000,$A24)</f>
        <v>242</v>
      </c>
      <c r="X24" s="7">
        <f>SUMIFS('Pres Converted'!I$2:I$10000,'Pres Converted'!$D$2:$D$10000,X$1,'Pres Converted'!$C$2:$C$10000,$A24)</f>
        <v>130</v>
      </c>
      <c r="Y24" s="7">
        <f>SUMIFS('Pres Converted'!J$2:J$10000,'Pres Converted'!$D$2:$D$10000,Y$1,'Pres Converted'!$C$2:$C$10000,$A24)</f>
        <v>103</v>
      </c>
      <c r="Z24" s="7">
        <f>SUMIFS('Pres Converted'!K$2:K$10000,'Pres Converted'!$D$2:$D$10000,Z$1,'Pres Converted'!$C$2:$C$10000,$A24)</f>
        <v>2</v>
      </c>
      <c r="AA24" s="7">
        <f>SUMIFS('Pres Converted'!L$2:L$10000,'Pres Converted'!$D$2:$D$10000,AA$1,'Pres Converted'!$C$2:$C$10000,$A24)</f>
        <v>1</v>
      </c>
      <c r="AB24" s="7">
        <f>SUMIFS('Pres Converted'!M$2:M$10000,'Pres Converted'!$D$2:$D$10000,AB$1,'Pres Converted'!$C$2:$C$10000,$A24)</f>
        <v>5</v>
      </c>
      <c r="AC24" s="7">
        <f>SUMIFS('Pres Converted'!N$2:N$10000,'Pres Converted'!$D$2:$D$10000,AC$1,'Pres Converted'!$C$2:$C$10000,$A24)</f>
        <v>1</v>
      </c>
      <c r="AD24" s="7"/>
      <c r="AE24" s="7"/>
      <c r="AF24" s="7"/>
      <c r="AG24" s="7"/>
      <c r="AH24" s="7">
        <f t="shared" si="15"/>
        <v>0.53719008264462809</v>
      </c>
      <c r="AI24" s="7">
        <f t="shared" si="16"/>
        <v>0.42561983471074383</v>
      </c>
      <c r="AJ24" s="7">
        <f t="shared" si="17"/>
        <v>8.2644628099173556E-3</v>
      </c>
      <c r="AK24" s="7">
        <f t="shared" si="18"/>
        <v>4.1322314049586778E-3</v>
      </c>
      <c r="AL24" s="7">
        <f t="shared" si="19"/>
        <v>2.0661157024793389E-2</v>
      </c>
      <c r="AM24" s="7">
        <f t="shared" si="20"/>
        <v>4.1322314049586778E-3</v>
      </c>
      <c r="AN24" s="7">
        <f t="shared" si="21"/>
        <v>0</v>
      </c>
      <c r="AO24" s="7">
        <f t="shared" si="22"/>
        <v>0</v>
      </c>
      <c r="AP24" s="7">
        <f t="shared" si="23"/>
        <v>0</v>
      </c>
      <c r="AQ24" s="7">
        <f t="shared" si="24"/>
        <v>0</v>
      </c>
      <c r="AR24" s="7">
        <f>SUMIFS('Pres Converted'!O$2:O$10000,'Pres Converted'!$D$2:$D$10000,AR$1,'Pres Converted'!$C$2:$C$10000,$A24)</f>
        <v>241</v>
      </c>
      <c r="AS24" s="7">
        <f>SUMIFS('Pres Converted'!I$2:I$10000,'Pres Converted'!$D$2:$D$10000,AS$1,'Pres Converted'!$C$2:$C$10000,$A24)</f>
        <v>135</v>
      </c>
      <c r="AT24" s="7">
        <f>SUMIFS('Pres Converted'!J$2:J$10000,'Pres Converted'!$D$2:$D$10000,AT$1,'Pres Converted'!$C$2:$C$10000,$A24)</f>
        <v>95</v>
      </c>
      <c r="AU24" s="7">
        <f>SUMIFS('Pres Converted'!K$2:K$10000,'Pres Converted'!$D$2:$D$10000,AU$1,'Pres Converted'!$C$2:$C$10000,$A24)</f>
        <v>0</v>
      </c>
      <c r="AV24" s="7">
        <f>SUMIFS('Pres Converted'!L$2:L$10000,'Pres Converted'!$D$2:$D$10000,AV$1,'Pres Converted'!$C$2:$C$10000,$A24)</f>
        <v>3</v>
      </c>
      <c r="AW24" s="7">
        <f>SUMIFS('Pres Converted'!M$2:M$10000,'Pres Converted'!$D$2:$D$10000,AW$1,'Pres Converted'!$C$2:$C$10000,$A24)</f>
        <v>4</v>
      </c>
      <c r="AX24" s="7">
        <f>SUMIFS('Pres Converted'!N$2:N$10000,'Pres Converted'!$D$2:$D$10000,AX$1,'Pres Converted'!$C$2:$C$10000,$A24)</f>
        <v>4</v>
      </c>
      <c r="AY24" s="7"/>
      <c r="AZ24" s="7"/>
      <c r="BA24" s="7"/>
      <c r="BB24" s="7"/>
      <c r="BC24" s="7">
        <f t="shared" si="25"/>
        <v>0.56016597510373445</v>
      </c>
      <c r="BD24" s="7">
        <f t="shared" si="26"/>
        <v>0.39419087136929459</v>
      </c>
      <c r="BE24" s="7">
        <f t="shared" si="27"/>
        <v>0</v>
      </c>
      <c r="BF24" s="7">
        <f t="shared" si="28"/>
        <v>1.2448132780082987E-2</v>
      </c>
      <c r="BG24" s="7">
        <f t="shared" si="29"/>
        <v>1.6597510373443983E-2</v>
      </c>
      <c r="BH24" s="7">
        <f t="shared" si="30"/>
        <v>1.6597510373443983E-2</v>
      </c>
      <c r="BI24" s="7">
        <f t="shared" si="31"/>
        <v>0</v>
      </c>
      <c r="BJ24" s="7">
        <f t="shared" si="32"/>
        <v>0</v>
      </c>
      <c r="BK24" s="7">
        <f t="shared" si="33"/>
        <v>0</v>
      </c>
      <c r="BL24" s="7">
        <f t="shared" si="34"/>
        <v>0</v>
      </c>
      <c r="BM24" s="7">
        <f t="shared" si="35"/>
        <v>3391</v>
      </c>
      <c r="BN24" s="7">
        <f t="shared" si="36"/>
        <v>1861</v>
      </c>
      <c r="BO24" s="7">
        <f t="shared" si="37"/>
        <v>1377</v>
      </c>
      <c r="BP24" s="7">
        <f t="shared" si="38"/>
        <v>38</v>
      </c>
      <c r="BQ24" s="7">
        <f t="shared" si="39"/>
        <v>41</v>
      </c>
      <c r="BR24" s="7">
        <f t="shared" si="40"/>
        <v>54</v>
      </c>
      <c r="BS24" s="7">
        <f t="shared" si="41"/>
        <v>20</v>
      </c>
      <c r="BT24" s="7">
        <f t="shared" si="42"/>
        <v>0</v>
      </c>
      <c r="BU24" s="7">
        <f t="shared" si="43"/>
        <v>0</v>
      </c>
      <c r="BV24" s="7">
        <f t="shared" si="44"/>
        <v>0</v>
      </c>
      <c r="BW24" s="7">
        <f t="shared" si="45"/>
        <v>0</v>
      </c>
      <c r="BX24" s="7">
        <f t="shared" si="46"/>
        <v>0.54880566204659398</v>
      </c>
      <c r="BY24" s="7">
        <f t="shared" si="47"/>
        <v>0.40607490415806546</v>
      </c>
      <c r="BZ24" s="7">
        <f t="shared" si="48"/>
        <v>1.1206133883810086E-2</v>
      </c>
      <c r="CA24" s="7">
        <f t="shared" si="49"/>
        <v>1.2090828664110882E-2</v>
      </c>
      <c r="CB24" s="7">
        <f t="shared" si="50"/>
        <v>1.5924506045414333E-2</v>
      </c>
      <c r="CC24" s="7">
        <f t="shared" si="51"/>
        <v>5.8979652020053081E-3</v>
      </c>
      <c r="CD24" s="7">
        <f t="shared" si="52"/>
        <v>0</v>
      </c>
      <c r="CE24" s="7">
        <f t="shared" si="53"/>
        <v>0</v>
      </c>
      <c r="CF24" s="7">
        <f t="shared" si="54"/>
        <v>0</v>
      </c>
      <c r="CG24" s="7">
        <f t="shared" si="55"/>
        <v>0</v>
      </c>
      <c r="CH24" s="8">
        <f t="shared" si="56"/>
        <v>0.54880566204659398</v>
      </c>
    </row>
    <row r="25" spans="1:86" x14ac:dyDescent="0.3">
      <c r="A25">
        <f t="shared" si="57"/>
        <v>23</v>
      </c>
      <c r="B25" s="7">
        <f>SUMIFS('Pres Converted'!O$2:O$10000,'Pres Converted'!$D$2:$D$10000,B$1,'Pres Converted'!$C$2:$C$10000,$A25)</f>
        <v>3007</v>
      </c>
      <c r="C25" s="7">
        <f>SUMIFS('Pres Converted'!I$2:I$10000,'Pres Converted'!$D$2:$D$10000,C$1,'Pres Converted'!$C$2:$C$10000,$A25)</f>
        <v>1678</v>
      </c>
      <c r="D25" s="7">
        <f>SUMIFS('Pres Converted'!J$2:J$10000,'Pres Converted'!$D$2:$D$10000,D$1,'Pres Converted'!$C$2:$C$10000,$A25)</f>
        <v>1221</v>
      </c>
      <c r="E25" s="7">
        <f>SUMIFS('Pres Converted'!K$2:K$10000,'Pres Converted'!$D$2:$D$10000,E$1,'Pres Converted'!$C$2:$C$10000,$A25)</f>
        <v>31</v>
      </c>
      <c r="F25" s="7">
        <f>SUMIFS('Pres Converted'!L$2:L$10000,'Pres Converted'!$D$2:$D$10000,F$1,'Pres Converted'!$C$2:$C$10000,$A25)</f>
        <v>36</v>
      </c>
      <c r="G25" s="7">
        <f>SUMIFS('Pres Converted'!M$2:M$10000,'Pres Converted'!$D$2:$D$10000,G$1,'Pres Converted'!$C$2:$C$10000,$A25)</f>
        <v>32</v>
      </c>
      <c r="H25" s="7">
        <f>SUMIFS('Pres Converted'!N$2:N$10000,'Pres Converted'!$D$2:$D$10000,H$1,'Pres Converted'!$C$2:$C$10000,$A25)</f>
        <v>9</v>
      </c>
      <c r="I25" s="7"/>
      <c r="J25" s="7"/>
      <c r="K25" s="7"/>
      <c r="L25" s="7"/>
      <c r="M25" s="7">
        <f t="shared" si="5"/>
        <v>0.55803126039241768</v>
      </c>
      <c r="N25" s="7">
        <f t="shared" si="6"/>
        <v>0.406052544063851</v>
      </c>
      <c r="O25" s="7">
        <f t="shared" si="7"/>
        <v>1.0309278350515464E-2</v>
      </c>
      <c r="P25" s="7">
        <f t="shared" si="8"/>
        <v>1.1972065181243765E-2</v>
      </c>
      <c r="Q25" s="7">
        <f t="shared" si="9"/>
        <v>1.0641835716661123E-2</v>
      </c>
      <c r="R25" s="7">
        <f t="shared" si="10"/>
        <v>2.9930162953109413E-3</v>
      </c>
      <c r="S25" s="7">
        <f t="shared" si="11"/>
        <v>0</v>
      </c>
      <c r="T25" s="7">
        <f t="shared" si="12"/>
        <v>0</v>
      </c>
      <c r="U25" s="7">
        <f t="shared" si="13"/>
        <v>0</v>
      </c>
      <c r="V25" s="7">
        <f t="shared" si="14"/>
        <v>0</v>
      </c>
      <c r="W25" s="7">
        <f>SUMIFS('Pres Converted'!O$2:O$10000,'Pres Converted'!$D$2:$D$10000,W$1,'Pres Converted'!$C$2:$C$10000,$A25)</f>
        <v>268</v>
      </c>
      <c r="X25" s="7">
        <f>SUMIFS('Pres Converted'!I$2:I$10000,'Pres Converted'!$D$2:$D$10000,X$1,'Pres Converted'!$C$2:$C$10000,$A25)</f>
        <v>131</v>
      </c>
      <c r="Y25" s="7">
        <f>SUMIFS('Pres Converted'!J$2:J$10000,'Pres Converted'!$D$2:$D$10000,Y$1,'Pres Converted'!$C$2:$C$10000,$A25)</f>
        <v>124</v>
      </c>
      <c r="Z25" s="7">
        <f>SUMIFS('Pres Converted'!K$2:K$10000,'Pres Converted'!$D$2:$D$10000,Z$1,'Pres Converted'!$C$2:$C$10000,$A25)</f>
        <v>3</v>
      </c>
      <c r="AA25" s="7">
        <f>SUMIFS('Pres Converted'!L$2:L$10000,'Pres Converted'!$D$2:$D$10000,AA$1,'Pres Converted'!$C$2:$C$10000,$A25)</f>
        <v>4</v>
      </c>
      <c r="AB25" s="7">
        <f>SUMIFS('Pres Converted'!M$2:M$10000,'Pres Converted'!$D$2:$D$10000,AB$1,'Pres Converted'!$C$2:$C$10000,$A25)</f>
        <v>6</v>
      </c>
      <c r="AC25" s="7">
        <f>SUMIFS('Pres Converted'!N$2:N$10000,'Pres Converted'!$D$2:$D$10000,AC$1,'Pres Converted'!$C$2:$C$10000,$A25)</f>
        <v>0</v>
      </c>
      <c r="AD25" s="7"/>
      <c r="AE25" s="7"/>
      <c r="AF25" s="7"/>
      <c r="AG25" s="7"/>
      <c r="AH25" s="7">
        <f t="shared" si="15"/>
        <v>0.48880597014925375</v>
      </c>
      <c r="AI25" s="7">
        <f t="shared" si="16"/>
        <v>0.46268656716417911</v>
      </c>
      <c r="AJ25" s="7">
        <f t="shared" si="17"/>
        <v>1.1194029850746268E-2</v>
      </c>
      <c r="AK25" s="7">
        <f t="shared" si="18"/>
        <v>1.4925373134328358E-2</v>
      </c>
      <c r="AL25" s="7">
        <f t="shared" si="19"/>
        <v>2.2388059701492536E-2</v>
      </c>
      <c r="AM25" s="7">
        <f t="shared" si="20"/>
        <v>0</v>
      </c>
      <c r="AN25" s="7">
        <f t="shared" si="21"/>
        <v>0</v>
      </c>
      <c r="AO25" s="7">
        <f t="shared" si="22"/>
        <v>0</v>
      </c>
      <c r="AP25" s="7">
        <f t="shared" si="23"/>
        <v>0</v>
      </c>
      <c r="AQ25" s="7">
        <f t="shared" si="24"/>
        <v>0</v>
      </c>
      <c r="AR25" s="7">
        <f>SUMIFS('Pres Converted'!O$2:O$10000,'Pres Converted'!$D$2:$D$10000,AR$1,'Pres Converted'!$C$2:$C$10000,$A25)</f>
        <v>138</v>
      </c>
      <c r="AS25" s="7">
        <f>SUMIFS('Pres Converted'!I$2:I$10000,'Pres Converted'!$D$2:$D$10000,AS$1,'Pres Converted'!$C$2:$C$10000,$A25)</f>
        <v>89</v>
      </c>
      <c r="AT25" s="7">
        <f>SUMIFS('Pres Converted'!J$2:J$10000,'Pres Converted'!$D$2:$D$10000,AT$1,'Pres Converted'!$C$2:$C$10000,$A25)</f>
        <v>45</v>
      </c>
      <c r="AU25" s="7">
        <f>SUMIFS('Pres Converted'!K$2:K$10000,'Pres Converted'!$D$2:$D$10000,AU$1,'Pres Converted'!$C$2:$C$10000,$A25)</f>
        <v>1</v>
      </c>
      <c r="AV25" s="7">
        <f>SUMIFS('Pres Converted'!L$2:L$10000,'Pres Converted'!$D$2:$D$10000,AV$1,'Pres Converted'!$C$2:$C$10000,$A25)</f>
        <v>1</v>
      </c>
      <c r="AW25" s="7">
        <f>SUMIFS('Pres Converted'!M$2:M$10000,'Pres Converted'!$D$2:$D$10000,AW$1,'Pres Converted'!$C$2:$C$10000,$A25)</f>
        <v>2</v>
      </c>
      <c r="AX25" s="7">
        <f>SUMIFS('Pres Converted'!N$2:N$10000,'Pres Converted'!$D$2:$D$10000,AX$1,'Pres Converted'!$C$2:$C$10000,$A25)</f>
        <v>0</v>
      </c>
      <c r="AY25" s="7"/>
      <c r="AZ25" s="7"/>
      <c r="BA25" s="7"/>
      <c r="BB25" s="7"/>
      <c r="BC25" s="7">
        <f t="shared" si="25"/>
        <v>0.64492753623188404</v>
      </c>
      <c r="BD25" s="7">
        <f t="shared" si="26"/>
        <v>0.32608695652173914</v>
      </c>
      <c r="BE25" s="7">
        <f t="shared" si="27"/>
        <v>7.246376811594203E-3</v>
      </c>
      <c r="BF25" s="7">
        <f t="shared" si="28"/>
        <v>7.246376811594203E-3</v>
      </c>
      <c r="BG25" s="7">
        <f t="shared" si="29"/>
        <v>1.4492753623188406E-2</v>
      </c>
      <c r="BH25" s="7">
        <f t="shared" si="30"/>
        <v>0</v>
      </c>
      <c r="BI25" s="7">
        <f t="shared" si="31"/>
        <v>0</v>
      </c>
      <c r="BJ25" s="7">
        <f t="shared" si="32"/>
        <v>0</v>
      </c>
      <c r="BK25" s="7">
        <f t="shared" si="33"/>
        <v>0</v>
      </c>
      <c r="BL25" s="7">
        <f t="shared" si="34"/>
        <v>0</v>
      </c>
      <c r="BM25" s="7">
        <f t="shared" si="35"/>
        <v>3413</v>
      </c>
      <c r="BN25" s="7">
        <f t="shared" si="36"/>
        <v>1898</v>
      </c>
      <c r="BO25" s="7">
        <f t="shared" si="37"/>
        <v>1390</v>
      </c>
      <c r="BP25" s="7">
        <f t="shared" si="38"/>
        <v>35</v>
      </c>
      <c r="BQ25" s="7">
        <f t="shared" si="39"/>
        <v>41</v>
      </c>
      <c r="BR25" s="7">
        <f t="shared" si="40"/>
        <v>40</v>
      </c>
      <c r="BS25" s="7">
        <f t="shared" si="41"/>
        <v>9</v>
      </c>
      <c r="BT25" s="7">
        <f t="shared" si="42"/>
        <v>0</v>
      </c>
      <c r="BU25" s="7">
        <f t="shared" si="43"/>
        <v>0</v>
      </c>
      <c r="BV25" s="7">
        <f t="shared" si="44"/>
        <v>0</v>
      </c>
      <c r="BW25" s="7">
        <f t="shared" si="45"/>
        <v>0</v>
      </c>
      <c r="BX25" s="7">
        <f t="shared" si="46"/>
        <v>0.55610899501904487</v>
      </c>
      <c r="BY25" s="7">
        <f t="shared" si="47"/>
        <v>0.40726633460298856</v>
      </c>
      <c r="BZ25" s="7">
        <f t="shared" si="48"/>
        <v>1.0254907705830648E-2</v>
      </c>
      <c r="CA25" s="7">
        <f t="shared" si="49"/>
        <v>1.2012891883973044E-2</v>
      </c>
      <c r="CB25" s="7">
        <f t="shared" si="50"/>
        <v>1.1719894520949311E-2</v>
      </c>
      <c r="CC25" s="7">
        <f t="shared" si="51"/>
        <v>2.6369762672135951E-3</v>
      </c>
      <c r="CD25" s="7">
        <f t="shared" si="52"/>
        <v>0</v>
      </c>
      <c r="CE25" s="7">
        <f t="shared" si="53"/>
        <v>0</v>
      </c>
      <c r="CF25" s="7">
        <f t="shared" si="54"/>
        <v>0</v>
      </c>
      <c r="CG25" s="7">
        <f t="shared" si="55"/>
        <v>0</v>
      </c>
      <c r="CH25" s="8">
        <f t="shared" si="56"/>
        <v>0.55610899501904487</v>
      </c>
    </row>
    <row r="26" spans="1:86" x14ac:dyDescent="0.3">
      <c r="A26">
        <f t="shared" si="57"/>
        <v>24</v>
      </c>
      <c r="B26" s="7">
        <f>SUMIFS('Pres Converted'!O$2:O$10000,'Pres Converted'!$D$2:$D$10000,B$1,'Pres Converted'!$C$2:$C$10000,$A26)</f>
        <v>2875</v>
      </c>
      <c r="C26" s="7">
        <f>SUMIFS('Pres Converted'!I$2:I$10000,'Pres Converted'!$D$2:$D$10000,C$1,'Pres Converted'!$C$2:$C$10000,$A26)</f>
        <v>1545</v>
      </c>
      <c r="D26" s="7">
        <f>SUMIFS('Pres Converted'!J$2:J$10000,'Pres Converted'!$D$2:$D$10000,D$1,'Pres Converted'!$C$2:$C$10000,$A26)</f>
        <v>1188</v>
      </c>
      <c r="E26" s="7">
        <f>SUMIFS('Pres Converted'!K$2:K$10000,'Pres Converted'!$D$2:$D$10000,E$1,'Pres Converted'!$C$2:$C$10000,$A26)</f>
        <v>30</v>
      </c>
      <c r="F26" s="7">
        <f>SUMIFS('Pres Converted'!L$2:L$10000,'Pres Converted'!$D$2:$D$10000,F$1,'Pres Converted'!$C$2:$C$10000,$A26)</f>
        <v>41</v>
      </c>
      <c r="G26" s="7">
        <f>SUMIFS('Pres Converted'!M$2:M$10000,'Pres Converted'!$D$2:$D$10000,G$1,'Pres Converted'!$C$2:$C$10000,$A26)</f>
        <v>64</v>
      </c>
      <c r="H26" s="7">
        <f>SUMIFS('Pres Converted'!N$2:N$10000,'Pres Converted'!$D$2:$D$10000,H$1,'Pres Converted'!$C$2:$C$10000,$A26)</f>
        <v>7</v>
      </c>
      <c r="I26" s="7"/>
      <c r="J26" s="7"/>
      <c r="K26" s="7"/>
      <c r="L26" s="7"/>
      <c r="M26" s="7">
        <f t="shared" si="5"/>
        <v>0.53739130434782612</v>
      </c>
      <c r="N26" s="7">
        <f t="shared" si="6"/>
        <v>0.41321739130434781</v>
      </c>
      <c r="O26" s="7">
        <f t="shared" si="7"/>
        <v>1.0434782608695653E-2</v>
      </c>
      <c r="P26" s="7">
        <f t="shared" si="8"/>
        <v>1.4260869565217391E-2</v>
      </c>
      <c r="Q26" s="7">
        <f t="shared" si="9"/>
        <v>2.2260869565217393E-2</v>
      </c>
      <c r="R26" s="7">
        <f t="shared" si="10"/>
        <v>2.434782608695652E-3</v>
      </c>
      <c r="S26" s="7">
        <f t="shared" si="11"/>
        <v>0</v>
      </c>
      <c r="T26" s="7">
        <f t="shared" si="12"/>
        <v>0</v>
      </c>
      <c r="U26" s="7">
        <f t="shared" si="13"/>
        <v>0</v>
      </c>
      <c r="V26" s="7">
        <f t="shared" si="14"/>
        <v>0</v>
      </c>
      <c r="W26" s="7">
        <f>SUMIFS('Pres Converted'!O$2:O$10000,'Pres Converted'!$D$2:$D$10000,W$1,'Pres Converted'!$C$2:$C$10000,$A26)</f>
        <v>317</v>
      </c>
      <c r="X26" s="7">
        <f>SUMIFS('Pres Converted'!I$2:I$10000,'Pres Converted'!$D$2:$D$10000,X$1,'Pres Converted'!$C$2:$C$10000,$A26)</f>
        <v>189</v>
      </c>
      <c r="Y26" s="7">
        <f>SUMIFS('Pres Converted'!J$2:J$10000,'Pres Converted'!$D$2:$D$10000,Y$1,'Pres Converted'!$C$2:$C$10000,$A26)</f>
        <v>112</v>
      </c>
      <c r="Z26" s="7">
        <f>SUMIFS('Pres Converted'!K$2:K$10000,'Pres Converted'!$D$2:$D$10000,Z$1,'Pres Converted'!$C$2:$C$10000,$A26)</f>
        <v>1</v>
      </c>
      <c r="AA26" s="7">
        <f>SUMIFS('Pres Converted'!L$2:L$10000,'Pres Converted'!$D$2:$D$10000,AA$1,'Pres Converted'!$C$2:$C$10000,$A26)</f>
        <v>1</v>
      </c>
      <c r="AB26" s="7">
        <f>SUMIFS('Pres Converted'!M$2:M$10000,'Pres Converted'!$D$2:$D$10000,AB$1,'Pres Converted'!$C$2:$C$10000,$A26)</f>
        <v>11</v>
      </c>
      <c r="AC26" s="7">
        <f>SUMIFS('Pres Converted'!N$2:N$10000,'Pres Converted'!$D$2:$D$10000,AC$1,'Pres Converted'!$C$2:$C$10000,$A26)</f>
        <v>3</v>
      </c>
      <c r="AD26" s="7"/>
      <c r="AE26" s="7"/>
      <c r="AF26" s="7"/>
      <c r="AG26" s="7"/>
      <c r="AH26" s="7">
        <f t="shared" si="15"/>
        <v>0.59621451104100942</v>
      </c>
      <c r="AI26" s="7">
        <f t="shared" si="16"/>
        <v>0.35331230283911674</v>
      </c>
      <c r="AJ26" s="7">
        <f t="shared" si="17"/>
        <v>3.1545741324921135E-3</v>
      </c>
      <c r="AK26" s="7">
        <f t="shared" si="18"/>
        <v>3.1545741324921135E-3</v>
      </c>
      <c r="AL26" s="7">
        <f t="shared" si="19"/>
        <v>3.4700315457413249E-2</v>
      </c>
      <c r="AM26" s="7">
        <f t="shared" si="20"/>
        <v>9.4637223974763408E-3</v>
      </c>
      <c r="AN26" s="7">
        <f t="shared" si="21"/>
        <v>0</v>
      </c>
      <c r="AO26" s="7">
        <f t="shared" si="22"/>
        <v>0</v>
      </c>
      <c r="AP26" s="7">
        <f t="shared" si="23"/>
        <v>0</v>
      </c>
      <c r="AQ26" s="7">
        <f t="shared" si="24"/>
        <v>0</v>
      </c>
      <c r="AR26" s="7">
        <f>SUMIFS('Pres Converted'!O$2:O$10000,'Pres Converted'!$D$2:$D$10000,AR$1,'Pres Converted'!$C$2:$C$10000,$A26)</f>
        <v>171</v>
      </c>
      <c r="AS26" s="7">
        <f>SUMIFS('Pres Converted'!I$2:I$10000,'Pres Converted'!$D$2:$D$10000,AS$1,'Pres Converted'!$C$2:$C$10000,$A26)</f>
        <v>84</v>
      </c>
      <c r="AT26" s="7">
        <f>SUMIFS('Pres Converted'!J$2:J$10000,'Pres Converted'!$D$2:$D$10000,AT$1,'Pres Converted'!$C$2:$C$10000,$A26)</f>
        <v>81</v>
      </c>
      <c r="AU26" s="7">
        <f>SUMIFS('Pres Converted'!K$2:K$10000,'Pres Converted'!$D$2:$D$10000,AU$1,'Pres Converted'!$C$2:$C$10000,$A26)</f>
        <v>2</v>
      </c>
      <c r="AV26" s="7">
        <f>SUMIFS('Pres Converted'!L$2:L$10000,'Pres Converted'!$D$2:$D$10000,AV$1,'Pres Converted'!$C$2:$C$10000,$A26)</f>
        <v>0</v>
      </c>
      <c r="AW26" s="7">
        <f>SUMIFS('Pres Converted'!M$2:M$10000,'Pres Converted'!$D$2:$D$10000,AW$1,'Pres Converted'!$C$2:$C$10000,$A26)</f>
        <v>2</v>
      </c>
      <c r="AX26" s="7">
        <f>SUMIFS('Pres Converted'!N$2:N$10000,'Pres Converted'!$D$2:$D$10000,AX$1,'Pres Converted'!$C$2:$C$10000,$A26)</f>
        <v>2</v>
      </c>
      <c r="AY26" s="7"/>
      <c r="AZ26" s="7"/>
      <c r="BA26" s="7"/>
      <c r="BB26" s="7"/>
      <c r="BC26" s="7">
        <f t="shared" si="25"/>
        <v>0.49122807017543857</v>
      </c>
      <c r="BD26" s="7">
        <f t="shared" si="26"/>
        <v>0.47368421052631576</v>
      </c>
      <c r="BE26" s="7">
        <f t="shared" si="27"/>
        <v>1.1695906432748537E-2</v>
      </c>
      <c r="BF26" s="7">
        <f t="shared" si="28"/>
        <v>0</v>
      </c>
      <c r="BG26" s="7">
        <f t="shared" si="29"/>
        <v>1.1695906432748537E-2</v>
      </c>
      <c r="BH26" s="7">
        <f t="shared" si="30"/>
        <v>1.1695906432748537E-2</v>
      </c>
      <c r="BI26" s="7">
        <f t="shared" si="31"/>
        <v>0</v>
      </c>
      <c r="BJ26" s="7">
        <f t="shared" si="32"/>
        <v>0</v>
      </c>
      <c r="BK26" s="7">
        <f t="shared" si="33"/>
        <v>0</v>
      </c>
      <c r="BL26" s="7">
        <f t="shared" si="34"/>
        <v>0</v>
      </c>
      <c r="BM26" s="7">
        <f t="shared" si="35"/>
        <v>3363</v>
      </c>
      <c r="BN26" s="7">
        <f t="shared" si="36"/>
        <v>1818</v>
      </c>
      <c r="BO26" s="7">
        <f t="shared" si="37"/>
        <v>1381</v>
      </c>
      <c r="BP26" s="7">
        <f t="shared" si="38"/>
        <v>33</v>
      </c>
      <c r="BQ26" s="7">
        <f t="shared" si="39"/>
        <v>42</v>
      </c>
      <c r="BR26" s="7">
        <f t="shared" si="40"/>
        <v>77</v>
      </c>
      <c r="BS26" s="7">
        <f t="shared" si="41"/>
        <v>12</v>
      </c>
      <c r="BT26" s="7">
        <f t="shared" si="42"/>
        <v>0</v>
      </c>
      <c r="BU26" s="7">
        <f t="shared" si="43"/>
        <v>0</v>
      </c>
      <c r="BV26" s="7">
        <f t="shared" si="44"/>
        <v>0</v>
      </c>
      <c r="BW26" s="7">
        <f t="shared" si="45"/>
        <v>0</v>
      </c>
      <c r="BX26" s="7">
        <f t="shared" si="46"/>
        <v>0.54058876003568246</v>
      </c>
      <c r="BY26" s="7">
        <f t="shared" si="47"/>
        <v>0.41064525721082368</v>
      </c>
      <c r="BZ26" s="7">
        <f t="shared" si="48"/>
        <v>9.8126672613737739E-3</v>
      </c>
      <c r="CA26" s="7">
        <f t="shared" si="49"/>
        <v>1.2488849241748439E-2</v>
      </c>
      <c r="CB26" s="7">
        <f t="shared" si="50"/>
        <v>2.2896223609872139E-2</v>
      </c>
      <c r="CC26" s="7">
        <f t="shared" si="51"/>
        <v>3.5682426404995541E-3</v>
      </c>
      <c r="CD26" s="7">
        <f t="shared" si="52"/>
        <v>0</v>
      </c>
      <c r="CE26" s="7">
        <f t="shared" si="53"/>
        <v>0</v>
      </c>
      <c r="CF26" s="7">
        <f t="shared" si="54"/>
        <v>0</v>
      </c>
      <c r="CG26" s="7">
        <f t="shared" si="55"/>
        <v>0</v>
      </c>
      <c r="CH26" s="8">
        <f t="shared" si="56"/>
        <v>0.54058876003568246</v>
      </c>
    </row>
    <row r="27" spans="1:86" x14ac:dyDescent="0.3">
      <c r="A27">
        <f t="shared" si="57"/>
        <v>25</v>
      </c>
      <c r="B27" s="7">
        <f>SUMIFS('Pres Converted'!O$2:O$10000,'Pres Converted'!$D$2:$D$10000,B$1,'Pres Converted'!$C$2:$C$10000,$A27)</f>
        <v>2838</v>
      </c>
      <c r="C27" s="7">
        <f>SUMIFS('Pres Converted'!I$2:I$10000,'Pres Converted'!$D$2:$D$10000,C$1,'Pres Converted'!$C$2:$C$10000,$A27)</f>
        <v>1470</v>
      </c>
      <c r="D27" s="7">
        <f>SUMIFS('Pres Converted'!J$2:J$10000,'Pres Converted'!$D$2:$D$10000,D$1,'Pres Converted'!$C$2:$C$10000,$A27)</f>
        <v>1278</v>
      </c>
      <c r="E27" s="7">
        <f>SUMIFS('Pres Converted'!K$2:K$10000,'Pres Converted'!$D$2:$D$10000,E$1,'Pres Converted'!$C$2:$C$10000,$A27)</f>
        <v>23</v>
      </c>
      <c r="F27" s="7">
        <f>SUMIFS('Pres Converted'!L$2:L$10000,'Pres Converted'!$D$2:$D$10000,F$1,'Pres Converted'!$C$2:$C$10000,$A27)</f>
        <v>30</v>
      </c>
      <c r="G27" s="7">
        <f>SUMIFS('Pres Converted'!M$2:M$10000,'Pres Converted'!$D$2:$D$10000,G$1,'Pres Converted'!$C$2:$C$10000,$A27)</f>
        <v>33</v>
      </c>
      <c r="H27" s="7">
        <f>SUMIFS('Pres Converted'!N$2:N$10000,'Pres Converted'!$D$2:$D$10000,H$1,'Pres Converted'!$C$2:$C$10000,$A27)</f>
        <v>4</v>
      </c>
      <c r="I27" s="7"/>
      <c r="J27" s="7"/>
      <c r="K27" s="7"/>
      <c r="L27" s="7"/>
      <c r="M27" s="7">
        <f t="shared" si="5"/>
        <v>0.51797040169133191</v>
      </c>
      <c r="N27" s="7">
        <f t="shared" si="6"/>
        <v>0.45031712473572938</v>
      </c>
      <c r="O27" s="7">
        <f t="shared" si="7"/>
        <v>8.1042988019732198E-3</v>
      </c>
      <c r="P27" s="7">
        <f t="shared" si="8"/>
        <v>1.0570824524312896E-2</v>
      </c>
      <c r="Q27" s="7">
        <f t="shared" si="9"/>
        <v>1.1627906976744186E-2</v>
      </c>
      <c r="R27" s="7">
        <f t="shared" si="10"/>
        <v>1.4094432699083862E-3</v>
      </c>
      <c r="S27" s="7">
        <f t="shared" si="11"/>
        <v>0</v>
      </c>
      <c r="T27" s="7">
        <f t="shared" si="12"/>
        <v>0</v>
      </c>
      <c r="U27" s="7">
        <f t="shared" si="13"/>
        <v>0</v>
      </c>
      <c r="V27" s="7">
        <f t="shared" si="14"/>
        <v>0</v>
      </c>
      <c r="W27" s="7">
        <f>SUMIFS('Pres Converted'!O$2:O$10000,'Pres Converted'!$D$2:$D$10000,W$1,'Pres Converted'!$C$2:$C$10000,$A27)</f>
        <v>158</v>
      </c>
      <c r="X27" s="7">
        <f>SUMIFS('Pres Converted'!I$2:I$10000,'Pres Converted'!$D$2:$D$10000,X$1,'Pres Converted'!$C$2:$C$10000,$A27)</f>
        <v>70</v>
      </c>
      <c r="Y27" s="7">
        <f>SUMIFS('Pres Converted'!J$2:J$10000,'Pres Converted'!$D$2:$D$10000,Y$1,'Pres Converted'!$C$2:$C$10000,$A27)</f>
        <v>82</v>
      </c>
      <c r="Z27" s="7">
        <f>SUMIFS('Pres Converted'!K$2:K$10000,'Pres Converted'!$D$2:$D$10000,Z$1,'Pres Converted'!$C$2:$C$10000,$A27)</f>
        <v>5</v>
      </c>
      <c r="AA27" s="7">
        <f>SUMIFS('Pres Converted'!L$2:L$10000,'Pres Converted'!$D$2:$D$10000,AA$1,'Pres Converted'!$C$2:$C$10000,$A27)</f>
        <v>0</v>
      </c>
      <c r="AB27" s="7">
        <f>SUMIFS('Pres Converted'!M$2:M$10000,'Pres Converted'!$D$2:$D$10000,AB$1,'Pres Converted'!$C$2:$C$10000,$A27)</f>
        <v>0</v>
      </c>
      <c r="AC27" s="7">
        <f>SUMIFS('Pres Converted'!N$2:N$10000,'Pres Converted'!$D$2:$D$10000,AC$1,'Pres Converted'!$C$2:$C$10000,$A27)</f>
        <v>1</v>
      </c>
      <c r="AD27" s="7"/>
      <c r="AE27" s="7"/>
      <c r="AF27" s="7"/>
      <c r="AG27" s="7"/>
      <c r="AH27" s="7">
        <f t="shared" si="15"/>
        <v>0.44303797468354428</v>
      </c>
      <c r="AI27" s="7">
        <f t="shared" si="16"/>
        <v>0.51898734177215189</v>
      </c>
      <c r="AJ27" s="7">
        <f t="shared" si="17"/>
        <v>3.1645569620253167E-2</v>
      </c>
      <c r="AK27" s="7">
        <f t="shared" si="18"/>
        <v>0</v>
      </c>
      <c r="AL27" s="7">
        <f t="shared" si="19"/>
        <v>0</v>
      </c>
      <c r="AM27" s="7">
        <f t="shared" si="20"/>
        <v>6.3291139240506328E-3</v>
      </c>
      <c r="AN27" s="7">
        <f t="shared" si="21"/>
        <v>0</v>
      </c>
      <c r="AO27" s="7">
        <f t="shared" si="22"/>
        <v>0</v>
      </c>
      <c r="AP27" s="7">
        <f t="shared" si="23"/>
        <v>0</v>
      </c>
      <c r="AQ27" s="7">
        <f t="shared" si="24"/>
        <v>0</v>
      </c>
      <c r="AR27" s="7">
        <f>SUMIFS('Pres Converted'!O$2:O$10000,'Pres Converted'!$D$2:$D$10000,AR$1,'Pres Converted'!$C$2:$C$10000,$A27)</f>
        <v>149</v>
      </c>
      <c r="AS27" s="7">
        <f>SUMIFS('Pres Converted'!I$2:I$10000,'Pres Converted'!$D$2:$D$10000,AS$1,'Pres Converted'!$C$2:$C$10000,$A27)</f>
        <v>71</v>
      </c>
      <c r="AT27" s="7">
        <f>SUMIFS('Pres Converted'!J$2:J$10000,'Pres Converted'!$D$2:$D$10000,AT$1,'Pres Converted'!$C$2:$C$10000,$A27)</f>
        <v>70</v>
      </c>
      <c r="AU27" s="7">
        <f>SUMIFS('Pres Converted'!K$2:K$10000,'Pres Converted'!$D$2:$D$10000,AU$1,'Pres Converted'!$C$2:$C$10000,$A27)</f>
        <v>0</v>
      </c>
      <c r="AV27" s="7">
        <f>SUMIFS('Pres Converted'!L$2:L$10000,'Pres Converted'!$D$2:$D$10000,AV$1,'Pres Converted'!$C$2:$C$10000,$A27)</f>
        <v>1</v>
      </c>
      <c r="AW27" s="7">
        <f>SUMIFS('Pres Converted'!M$2:M$10000,'Pres Converted'!$D$2:$D$10000,AW$1,'Pres Converted'!$C$2:$C$10000,$A27)</f>
        <v>6</v>
      </c>
      <c r="AX27" s="7">
        <f>SUMIFS('Pres Converted'!N$2:N$10000,'Pres Converted'!$D$2:$D$10000,AX$1,'Pres Converted'!$C$2:$C$10000,$A27)</f>
        <v>1</v>
      </c>
      <c r="AY27" s="7"/>
      <c r="AZ27" s="7"/>
      <c r="BA27" s="7"/>
      <c r="BB27" s="7"/>
      <c r="BC27" s="7">
        <f t="shared" si="25"/>
        <v>0.47651006711409394</v>
      </c>
      <c r="BD27" s="7">
        <f t="shared" si="26"/>
        <v>0.46979865771812079</v>
      </c>
      <c r="BE27" s="7">
        <f t="shared" si="27"/>
        <v>0</v>
      </c>
      <c r="BF27" s="7">
        <f t="shared" si="28"/>
        <v>6.7114093959731542E-3</v>
      </c>
      <c r="BG27" s="7">
        <f t="shared" si="29"/>
        <v>4.0268456375838924E-2</v>
      </c>
      <c r="BH27" s="7">
        <f t="shared" si="30"/>
        <v>6.7114093959731542E-3</v>
      </c>
      <c r="BI27" s="7">
        <f t="shared" si="31"/>
        <v>0</v>
      </c>
      <c r="BJ27" s="7">
        <f t="shared" si="32"/>
        <v>0</v>
      </c>
      <c r="BK27" s="7">
        <f t="shared" si="33"/>
        <v>0</v>
      </c>
      <c r="BL27" s="7">
        <f t="shared" si="34"/>
        <v>0</v>
      </c>
      <c r="BM27" s="7">
        <f t="shared" si="35"/>
        <v>3145</v>
      </c>
      <c r="BN27" s="7">
        <f t="shared" si="36"/>
        <v>1611</v>
      </c>
      <c r="BO27" s="7">
        <f t="shared" si="37"/>
        <v>1430</v>
      </c>
      <c r="BP27" s="7">
        <f t="shared" si="38"/>
        <v>28</v>
      </c>
      <c r="BQ27" s="7">
        <f t="shared" si="39"/>
        <v>31</v>
      </c>
      <c r="BR27" s="7">
        <f t="shared" si="40"/>
        <v>39</v>
      </c>
      <c r="BS27" s="7">
        <f t="shared" si="41"/>
        <v>6</v>
      </c>
      <c r="BT27" s="7">
        <f t="shared" si="42"/>
        <v>0</v>
      </c>
      <c r="BU27" s="7">
        <f t="shared" si="43"/>
        <v>0</v>
      </c>
      <c r="BV27" s="7">
        <f t="shared" si="44"/>
        <v>0</v>
      </c>
      <c r="BW27" s="7">
        <f t="shared" si="45"/>
        <v>0</v>
      </c>
      <c r="BX27" s="7">
        <f t="shared" si="46"/>
        <v>0.512241653418124</v>
      </c>
      <c r="BY27" s="7">
        <f t="shared" si="47"/>
        <v>0.45468998410174882</v>
      </c>
      <c r="BZ27" s="7">
        <f t="shared" si="48"/>
        <v>8.9030206677265505E-3</v>
      </c>
      <c r="CA27" s="7">
        <f t="shared" si="49"/>
        <v>9.8569157392686801E-3</v>
      </c>
      <c r="CB27" s="7">
        <f t="shared" si="50"/>
        <v>1.2400635930047695E-2</v>
      </c>
      <c r="CC27" s="7">
        <f t="shared" si="51"/>
        <v>1.9077901430842607E-3</v>
      </c>
      <c r="CD27" s="7">
        <f t="shared" si="52"/>
        <v>0</v>
      </c>
      <c r="CE27" s="7">
        <f t="shared" si="53"/>
        <v>0</v>
      </c>
      <c r="CF27" s="7">
        <f t="shared" si="54"/>
        <v>0</v>
      </c>
      <c r="CG27" s="7">
        <f t="shared" si="55"/>
        <v>0</v>
      </c>
      <c r="CH27" s="8">
        <f t="shared" si="56"/>
        <v>0.512241653418124</v>
      </c>
    </row>
    <row r="28" spans="1:86" x14ac:dyDescent="0.3">
      <c r="A28">
        <f t="shared" si="57"/>
        <v>26</v>
      </c>
      <c r="B28" s="7">
        <f>SUMIFS('Pres Converted'!O$2:O$10000,'Pres Converted'!$D$2:$D$10000,B$1,'Pres Converted'!$C$2:$C$10000,$A28)</f>
        <v>3590</v>
      </c>
      <c r="C28" s="7">
        <f>SUMIFS('Pres Converted'!I$2:I$10000,'Pres Converted'!$D$2:$D$10000,C$1,'Pres Converted'!$C$2:$C$10000,$A28)</f>
        <v>2206</v>
      </c>
      <c r="D28" s="7">
        <f>SUMIFS('Pres Converted'!J$2:J$10000,'Pres Converted'!$D$2:$D$10000,D$1,'Pres Converted'!$C$2:$C$10000,$A28)</f>
        <v>1275</v>
      </c>
      <c r="E28" s="7">
        <f>SUMIFS('Pres Converted'!K$2:K$10000,'Pres Converted'!$D$2:$D$10000,E$1,'Pres Converted'!$C$2:$C$10000,$A28)</f>
        <v>14</v>
      </c>
      <c r="F28" s="7">
        <f>SUMIFS('Pres Converted'!L$2:L$10000,'Pres Converted'!$D$2:$D$10000,F$1,'Pres Converted'!$C$2:$C$10000,$A28)</f>
        <v>22</v>
      </c>
      <c r="G28" s="7">
        <f>SUMIFS('Pres Converted'!M$2:M$10000,'Pres Converted'!$D$2:$D$10000,G$1,'Pres Converted'!$C$2:$C$10000,$A28)</f>
        <v>56</v>
      </c>
      <c r="H28" s="7">
        <f>SUMIFS('Pres Converted'!N$2:N$10000,'Pres Converted'!$D$2:$D$10000,H$1,'Pres Converted'!$C$2:$C$10000,$A28)</f>
        <v>17</v>
      </c>
      <c r="I28" s="7"/>
      <c r="J28" s="7"/>
      <c r="K28" s="7"/>
      <c r="L28" s="7"/>
      <c r="M28" s="7">
        <f t="shared" si="5"/>
        <v>0.61448467966573816</v>
      </c>
      <c r="N28" s="7">
        <f t="shared" si="6"/>
        <v>0.35515320334261841</v>
      </c>
      <c r="O28" s="7">
        <f t="shared" si="7"/>
        <v>3.8997214484679664E-3</v>
      </c>
      <c r="P28" s="7">
        <f t="shared" si="8"/>
        <v>6.128133704735376E-3</v>
      </c>
      <c r="Q28" s="7">
        <f t="shared" si="9"/>
        <v>1.5598885793871866E-2</v>
      </c>
      <c r="R28" s="7">
        <f t="shared" si="10"/>
        <v>4.7353760445682453E-3</v>
      </c>
      <c r="S28" s="7">
        <f t="shared" si="11"/>
        <v>0</v>
      </c>
      <c r="T28" s="7">
        <f t="shared" si="12"/>
        <v>0</v>
      </c>
      <c r="U28" s="7">
        <f t="shared" si="13"/>
        <v>0</v>
      </c>
      <c r="V28" s="7">
        <f t="shared" si="14"/>
        <v>0</v>
      </c>
      <c r="W28" s="7">
        <f>SUMIFS('Pres Converted'!O$2:O$10000,'Pres Converted'!$D$2:$D$10000,W$1,'Pres Converted'!$C$2:$C$10000,$A28)</f>
        <v>823</v>
      </c>
      <c r="X28" s="7">
        <f>SUMIFS('Pres Converted'!I$2:I$10000,'Pres Converted'!$D$2:$D$10000,X$1,'Pres Converted'!$C$2:$C$10000,$A28)</f>
        <v>576</v>
      </c>
      <c r="Y28" s="7">
        <f>SUMIFS('Pres Converted'!J$2:J$10000,'Pres Converted'!$D$2:$D$10000,Y$1,'Pres Converted'!$C$2:$C$10000,$A28)</f>
        <v>216</v>
      </c>
      <c r="Z28" s="7">
        <f>SUMIFS('Pres Converted'!K$2:K$10000,'Pres Converted'!$D$2:$D$10000,Z$1,'Pres Converted'!$C$2:$C$10000,$A28)</f>
        <v>2</v>
      </c>
      <c r="AA28" s="7">
        <f>SUMIFS('Pres Converted'!L$2:L$10000,'Pres Converted'!$D$2:$D$10000,AA$1,'Pres Converted'!$C$2:$C$10000,$A28)</f>
        <v>4</v>
      </c>
      <c r="AB28" s="7">
        <f>SUMIFS('Pres Converted'!M$2:M$10000,'Pres Converted'!$D$2:$D$10000,AB$1,'Pres Converted'!$C$2:$C$10000,$A28)</f>
        <v>23</v>
      </c>
      <c r="AC28" s="7">
        <f>SUMIFS('Pres Converted'!N$2:N$10000,'Pres Converted'!$D$2:$D$10000,AC$1,'Pres Converted'!$C$2:$C$10000,$A28)</f>
        <v>2</v>
      </c>
      <c r="AD28" s="7"/>
      <c r="AE28" s="7"/>
      <c r="AF28" s="7"/>
      <c r="AG28" s="7"/>
      <c r="AH28" s="7">
        <f t="shared" si="15"/>
        <v>0.69987849331713248</v>
      </c>
      <c r="AI28" s="7">
        <f t="shared" si="16"/>
        <v>0.26245443499392468</v>
      </c>
      <c r="AJ28" s="7">
        <f t="shared" si="17"/>
        <v>2.4301336573511541E-3</v>
      </c>
      <c r="AK28" s="7">
        <f t="shared" si="18"/>
        <v>4.8602673147023082E-3</v>
      </c>
      <c r="AL28" s="7">
        <f t="shared" si="19"/>
        <v>2.7946537059538274E-2</v>
      </c>
      <c r="AM28" s="7">
        <f t="shared" si="20"/>
        <v>2.4301336573511541E-3</v>
      </c>
      <c r="AN28" s="7">
        <f t="shared" si="21"/>
        <v>0</v>
      </c>
      <c r="AO28" s="7">
        <f t="shared" si="22"/>
        <v>0</v>
      </c>
      <c r="AP28" s="7">
        <f t="shared" si="23"/>
        <v>0</v>
      </c>
      <c r="AQ28" s="7">
        <f t="shared" si="24"/>
        <v>0</v>
      </c>
      <c r="AR28" s="7">
        <f>SUMIFS('Pres Converted'!O$2:O$10000,'Pres Converted'!$D$2:$D$10000,AR$1,'Pres Converted'!$C$2:$C$10000,$A28)</f>
        <v>261</v>
      </c>
      <c r="AS28" s="7">
        <f>SUMIFS('Pres Converted'!I$2:I$10000,'Pres Converted'!$D$2:$D$10000,AS$1,'Pres Converted'!$C$2:$C$10000,$A28)</f>
        <v>177</v>
      </c>
      <c r="AT28" s="7">
        <f>SUMIFS('Pres Converted'!J$2:J$10000,'Pres Converted'!$D$2:$D$10000,AT$1,'Pres Converted'!$C$2:$C$10000,$A28)</f>
        <v>77</v>
      </c>
      <c r="AU28" s="7">
        <f>SUMIFS('Pres Converted'!K$2:K$10000,'Pres Converted'!$D$2:$D$10000,AU$1,'Pres Converted'!$C$2:$C$10000,$A28)</f>
        <v>3</v>
      </c>
      <c r="AV28" s="7">
        <f>SUMIFS('Pres Converted'!L$2:L$10000,'Pres Converted'!$D$2:$D$10000,AV$1,'Pres Converted'!$C$2:$C$10000,$A28)</f>
        <v>1</v>
      </c>
      <c r="AW28" s="7">
        <f>SUMIFS('Pres Converted'!M$2:M$10000,'Pres Converted'!$D$2:$D$10000,AW$1,'Pres Converted'!$C$2:$C$10000,$A28)</f>
        <v>3</v>
      </c>
      <c r="AX28" s="7">
        <f>SUMIFS('Pres Converted'!N$2:N$10000,'Pres Converted'!$D$2:$D$10000,AX$1,'Pres Converted'!$C$2:$C$10000,$A28)</f>
        <v>0</v>
      </c>
      <c r="AY28" s="7"/>
      <c r="AZ28" s="7"/>
      <c r="BA28" s="7"/>
      <c r="BB28" s="7"/>
      <c r="BC28" s="7">
        <f t="shared" si="25"/>
        <v>0.67816091954022983</v>
      </c>
      <c r="BD28" s="7">
        <f t="shared" si="26"/>
        <v>0.2950191570881226</v>
      </c>
      <c r="BE28" s="7">
        <f t="shared" si="27"/>
        <v>1.1494252873563218E-2</v>
      </c>
      <c r="BF28" s="7">
        <f t="shared" si="28"/>
        <v>3.8314176245210726E-3</v>
      </c>
      <c r="BG28" s="7">
        <f t="shared" si="29"/>
        <v>1.1494252873563218E-2</v>
      </c>
      <c r="BH28" s="7">
        <f t="shared" si="30"/>
        <v>0</v>
      </c>
      <c r="BI28" s="7">
        <f t="shared" si="31"/>
        <v>0</v>
      </c>
      <c r="BJ28" s="7">
        <f t="shared" si="32"/>
        <v>0</v>
      </c>
      <c r="BK28" s="7">
        <f t="shared" si="33"/>
        <v>0</v>
      </c>
      <c r="BL28" s="7">
        <f t="shared" si="34"/>
        <v>0</v>
      </c>
      <c r="BM28" s="7">
        <f t="shared" si="35"/>
        <v>4674</v>
      </c>
      <c r="BN28" s="7">
        <f t="shared" si="36"/>
        <v>2959</v>
      </c>
      <c r="BO28" s="7">
        <f t="shared" si="37"/>
        <v>1568</v>
      </c>
      <c r="BP28" s="7">
        <f t="shared" si="38"/>
        <v>19</v>
      </c>
      <c r="BQ28" s="7">
        <f t="shared" si="39"/>
        <v>27</v>
      </c>
      <c r="BR28" s="7">
        <f t="shared" si="40"/>
        <v>82</v>
      </c>
      <c r="BS28" s="7">
        <f t="shared" si="41"/>
        <v>19</v>
      </c>
      <c r="BT28" s="7">
        <f t="shared" si="42"/>
        <v>0</v>
      </c>
      <c r="BU28" s="7">
        <f t="shared" si="43"/>
        <v>0</v>
      </c>
      <c r="BV28" s="7">
        <f t="shared" si="44"/>
        <v>0</v>
      </c>
      <c r="BW28" s="7">
        <f t="shared" si="45"/>
        <v>0</v>
      </c>
      <c r="BX28" s="7">
        <f t="shared" si="46"/>
        <v>0.63307659392383397</v>
      </c>
      <c r="BY28" s="7">
        <f t="shared" si="47"/>
        <v>0.33547282841249465</v>
      </c>
      <c r="BZ28" s="7">
        <f t="shared" si="48"/>
        <v>4.0650406504065045E-3</v>
      </c>
      <c r="CA28" s="7">
        <f t="shared" si="49"/>
        <v>5.7766367137355584E-3</v>
      </c>
      <c r="CB28" s="7">
        <f t="shared" si="50"/>
        <v>1.7543859649122806E-2</v>
      </c>
      <c r="CC28" s="7">
        <f t="shared" si="51"/>
        <v>4.0650406504065045E-3</v>
      </c>
      <c r="CD28" s="7">
        <f t="shared" si="52"/>
        <v>0</v>
      </c>
      <c r="CE28" s="7">
        <f t="shared" si="53"/>
        <v>0</v>
      </c>
      <c r="CF28" s="7">
        <f t="shared" si="54"/>
        <v>0</v>
      </c>
      <c r="CG28" s="7">
        <f t="shared" si="55"/>
        <v>0</v>
      </c>
      <c r="CH28" s="8">
        <f t="shared" si="56"/>
        <v>0.63307659392383397</v>
      </c>
    </row>
    <row r="29" spans="1:86" x14ac:dyDescent="0.3">
      <c r="A29">
        <f t="shared" si="57"/>
        <v>27</v>
      </c>
      <c r="B29" s="7">
        <f>SUMIFS('Pres Converted'!O$2:O$10000,'Pres Converted'!$D$2:$D$10000,B$1,'Pres Converted'!$C$2:$C$10000,$A29)</f>
        <v>3044</v>
      </c>
      <c r="C29" s="7">
        <f>SUMIFS('Pres Converted'!I$2:I$10000,'Pres Converted'!$D$2:$D$10000,C$1,'Pres Converted'!$C$2:$C$10000,$A29)</f>
        <v>1899</v>
      </c>
      <c r="D29" s="7">
        <f>SUMIFS('Pres Converted'!J$2:J$10000,'Pres Converted'!$D$2:$D$10000,D$1,'Pres Converted'!$C$2:$C$10000,$A29)</f>
        <v>1025</v>
      </c>
      <c r="E29" s="7">
        <f>SUMIFS('Pres Converted'!K$2:K$10000,'Pres Converted'!$D$2:$D$10000,E$1,'Pres Converted'!$C$2:$C$10000,$A29)</f>
        <v>18</v>
      </c>
      <c r="F29" s="7">
        <f>SUMIFS('Pres Converted'!L$2:L$10000,'Pres Converted'!$D$2:$D$10000,F$1,'Pres Converted'!$C$2:$C$10000,$A29)</f>
        <v>7</v>
      </c>
      <c r="G29" s="7">
        <f>SUMIFS('Pres Converted'!M$2:M$10000,'Pres Converted'!$D$2:$D$10000,G$1,'Pres Converted'!$C$2:$C$10000,$A29)</f>
        <v>77</v>
      </c>
      <c r="H29" s="7">
        <f>SUMIFS('Pres Converted'!N$2:N$10000,'Pres Converted'!$D$2:$D$10000,H$1,'Pres Converted'!$C$2:$C$10000,$A29)</f>
        <v>18</v>
      </c>
      <c r="I29" s="7"/>
      <c r="J29" s="7"/>
      <c r="K29" s="7"/>
      <c r="L29" s="7"/>
      <c r="M29" s="7">
        <f t="shared" si="5"/>
        <v>0.62385019710906697</v>
      </c>
      <c r="N29" s="7">
        <f t="shared" si="6"/>
        <v>0.33672798948751642</v>
      </c>
      <c r="O29" s="7">
        <f t="shared" si="7"/>
        <v>5.9132720105124839E-3</v>
      </c>
      <c r="P29" s="7">
        <f t="shared" si="8"/>
        <v>2.2996057818659658E-3</v>
      </c>
      <c r="Q29" s="7">
        <f t="shared" si="9"/>
        <v>2.5295663600525625E-2</v>
      </c>
      <c r="R29" s="7">
        <f t="shared" si="10"/>
        <v>5.9132720105124839E-3</v>
      </c>
      <c r="S29" s="7">
        <f t="shared" si="11"/>
        <v>0</v>
      </c>
      <c r="T29" s="7">
        <f t="shared" si="12"/>
        <v>0</v>
      </c>
      <c r="U29" s="7">
        <f t="shared" si="13"/>
        <v>0</v>
      </c>
      <c r="V29" s="7">
        <f t="shared" si="14"/>
        <v>0</v>
      </c>
      <c r="W29" s="7">
        <f>SUMIFS('Pres Converted'!O$2:O$10000,'Pres Converted'!$D$2:$D$10000,W$1,'Pres Converted'!$C$2:$C$10000,$A29)</f>
        <v>896</v>
      </c>
      <c r="X29" s="7">
        <f>SUMIFS('Pres Converted'!I$2:I$10000,'Pres Converted'!$D$2:$D$10000,X$1,'Pres Converted'!$C$2:$C$10000,$A29)</f>
        <v>597</v>
      </c>
      <c r="Y29" s="7">
        <f>SUMIFS('Pres Converted'!J$2:J$10000,'Pres Converted'!$D$2:$D$10000,Y$1,'Pres Converted'!$C$2:$C$10000,$A29)</f>
        <v>273</v>
      </c>
      <c r="Z29" s="7">
        <f>SUMIFS('Pres Converted'!K$2:K$10000,'Pres Converted'!$D$2:$D$10000,Z$1,'Pres Converted'!$C$2:$C$10000,$A29)</f>
        <v>4</v>
      </c>
      <c r="AA29" s="7">
        <f>SUMIFS('Pres Converted'!L$2:L$10000,'Pres Converted'!$D$2:$D$10000,AA$1,'Pres Converted'!$C$2:$C$10000,$A29)</f>
        <v>0</v>
      </c>
      <c r="AB29" s="7">
        <f>SUMIFS('Pres Converted'!M$2:M$10000,'Pres Converted'!$D$2:$D$10000,AB$1,'Pres Converted'!$C$2:$C$10000,$A29)</f>
        <v>19</v>
      </c>
      <c r="AC29" s="7">
        <f>SUMIFS('Pres Converted'!N$2:N$10000,'Pres Converted'!$D$2:$D$10000,AC$1,'Pres Converted'!$C$2:$C$10000,$A29)</f>
        <v>3</v>
      </c>
      <c r="AD29" s="7"/>
      <c r="AE29" s="7"/>
      <c r="AF29" s="7"/>
      <c r="AG29" s="7"/>
      <c r="AH29" s="7">
        <f t="shared" si="15"/>
        <v>0.6662946428571429</v>
      </c>
      <c r="AI29" s="7">
        <f t="shared" si="16"/>
        <v>0.3046875</v>
      </c>
      <c r="AJ29" s="7">
        <f t="shared" si="17"/>
        <v>4.464285714285714E-3</v>
      </c>
      <c r="AK29" s="7">
        <f t="shared" si="18"/>
        <v>0</v>
      </c>
      <c r="AL29" s="7">
        <f t="shared" si="19"/>
        <v>2.1205357142857144E-2</v>
      </c>
      <c r="AM29" s="7">
        <f t="shared" si="20"/>
        <v>3.3482142857142855E-3</v>
      </c>
      <c r="AN29" s="7">
        <f t="shared" si="21"/>
        <v>0</v>
      </c>
      <c r="AO29" s="7">
        <f t="shared" si="22"/>
        <v>0</v>
      </c>
      <c r="AP29" s="7">
        <f t="shared" si="23"/>
        <v>0</v>
      </c>
      <c r="AQ29" s="7">
        <f t="shared" si="24"/>
        <v>0</v>
      </c>
      <c r="AR29" s="7">
        <f>SUMIFS('Pres Converted'!O$2:O$10000,'Pres Converted'!$D$2:$D$10000,AR$1,'Pres Converted'!$C$2:$C$10000,$A29)</f>
        <v>244</v>
      </c>
      <c r="AS29" s="7">
        <f>SUMIFS('Pres Converted'!I$2:I$10000,'Pres Converted'!$D$2:$D$10000,AS$1,'Pres Converted'!$C$2:$C$10000,$A29)</f>
        <v>161</v>
      </c>
      <c r="AT29" s="7">
        <f>SUMIFS('Pres Converted'!J$2:J$10000,'Pres Converted'!$D$2:$D$10000,AT$1,'Pres Converted'!$C$2:$C$10000,$A29)</f>
        <v>74</v>
      </c>
      <c r="AU29" s="7">
        <f>SUMIFS('Pres Converted'!K$2:K$10000,'Pres Converted'!$D$2:$D$10000,AU$1,'Pres Converted'!$C$2:$C$10000,$A29)</f>
        <v>1</v>
      </c>
      <c r="AV29" s="7">
        <f>SUMIFS('Pres Converted'!L$2:L$10000,'Pres Converted'!$D$2:$D$10000,AV$1,'Pres Converted'!$C$2:$C$10000,$A29)</f>
        <v>0</v>
      </c>
      <c r="AW29" s="7">
        <f>SUMIFS('Pres Converted'!M$2:M$10000,'Pres Converted'!$D$2:$D$10000,AW$1,'Pres Converted'!$C$2:$C$10000,$A29)</f>
        <v>8</v>
      </c>
      <c r="AX29" s="7">
        <f>SUMIFS('Pres Converted'!N$2:N$10000,'Pres Converted'!$D$2:$D$10000,AX$1,'Pres Converted'!$C$2:$C$10000,$A29)</f>
        <v>0</v>
      </c>
      <c r="AY29" s="7"/>
      <c r="AZ29" s="7"/>
      <c r="BA29" s="7"/>
      <c r="BB29" s="7"/>
      <c r="BC29" s="7">
        <f t="shared" si="25"/>
        <v>0.6598360655737705</v>
      </c>
      <c r="BD29" s="7">
        <f t="shared" si="26"/>
        <v>0.30327868852459017</v>
      </c>
      <c r="BE29" s="7">
        <f t="shared" si="27"/>
        <v>4.0983606557377051E-3</v>
      </c>
      <c r="BF29" s="7">
        <f t="shared" si="28"/>
        <v>0</v>
      </c>
      <c r="BG29" s="7">
        <f t="shared" si="29"/>
        <v>3.2786885245901641E-2</v>
      </c>
      <c r="BH29" s="7">
        <f t="shared" si="30"/>
        <v>0</v>
      </c>
      <c r="BI29" s="7">
        <f t="shared" si="31"/>
        <v>0</v>
      </c>
      <c r="BJ29" s="7">
        <f t="shared" si="32"/>
        <v>0</v>
      </c>
      <c r="BK29" s="7">
        <f t="shared" si="33"/>
        <v>0</v>
      </c>
      <c r="BL29" s="7">
        <f t="shared" si="34"/>
        <v>0</v>
      </c>
      <c r="BM29" s="7">
        <f t="shared" si="35"/>
        <v>4184</v>
      </c>
      <c r="BN29" s="7">
        <f t="shared" si="36"/>
        <v>2657</v>
      </c>
      <c r="BO29" s="7">
        <f t="shared" si="37"/>
        <v>1372</v>
      </c>
      <c r="BP29" s="7">
        <f t="shared" si="38"/>
        <v>23</v>
      </c>
      <c r="BQ29" s="7">
        <f t="shared" si="39"/>
        <v>7</v>
      </c>
      <c r="BR29" s="7">
        <f t="shared" si="40"/>
        <v>104</v>
      </c>
      <c r="BS29" s="7">
        <f t="shared" si="41"/>
        <v>21</v>
      </c>
      <c r="BT29" s="7">
        <f t="shared" si="42"/>
        <v>0</v>
      </c>
      <c r="BU29" s="7">
        <f t="shared" si="43"/>
        <v>0</v>
      </c>
      <c r="BV29" s="7">
        <f t="shared" si="44"/>
        <v>0</v>
      </c>
      <c r="BW29" s="7">
        <f t="shared" si="45"/>
        <v>0</v>
      </c>
      <c r="BX29" s="7">
        <f t="shared" si="46"/>
        <v>0.63503824091778205</v>
      </c>
      <c r="BY29" s="7">
        <f t="shared" si="47"/>
        <v>0.32791586998087952</v>
      </c>
      <c r="BZ29" s="7">
        <f t="shared" si="48"/>
        <v>5.4971319311663477E-3</v>
      </c>
      <c r="CA29" s="7">
        <f t="shared" si="49"/>
        <v>1.6730401529636712E-3</v>
      </c>
      <c r="CB29" s="7">
        <f t="shared" si="50"/>
        <v>2.4856596558317401E-2</v>
      </c>
      <c r="CC29" s="7">
        <f t="shared" si="51"/>
        <v>5.019120458891013E-3</v>
      </c>
      <c r="CD29" s="7">
        <f t="shared" si="52"/>
        <v>0</v>
      </c>
      <c r="CE29" s="7">
        <f t="shared" si="53"/>
        <v>0</v>
      </c>
      <c r="CF29" s="7">
        <f t="shared" si="54"/>
        <v>0</v>
      </c>
      <c r="CG29" s="7">
        <f t="shared" si="55"/>
        <v>0</v>
      </c>
      <c r="CH29" s="8">
        <f t="shared" si="56"/>
        <v>0.63503824091778205</v>
      </c>
    </row>
    <row r="30" spans="1:86" x14ac:dyDescent="0.3">
      <c r="A30" t="s">
        <v>57</v>
      </c>
      <c r="B30" s="7">
        <f t="shared" ref="B30:L30" si="58">SUM(B3:B29)</f>
        <v>161689</v>
      </c>
      <c r="C30" s="7">
        <f t="shared" si="58"/>
        <v>95748</v>
      </c>
      <c r="D30" s="7">
        <f t="shared" si="58"/>
        <v>59072</v>
      </c>
      <c r="E30" s="7">
        <f t="shared" si="58"/>
        <v>853</v>
      </c>
      <c r="F30" s="7">
        <f t="shared" si="58"/>
        <v>686</v>
      </c>
      <c r="G30" s="7">
        <f t="shared" si="58"/>
        <v>4554</v>
      </c>
      <c r="H30" s="7">
        <f t="shared" si="58"/>
        <v>776</v>
      </c>
      <c r="I30" s="7">
        <f t="shared" si="58"/>
        <v>0</v>
      </c>
      <c r="J30" s="7">
        <f t="shared" si="58"/>
        <v>0</v>
      </c>
      <c r="K30" s="7">
        <f t="shared" si="58"/>
        <v>0</v>
      </c>
      <c r="L30" s="7">
        <f t="shared" si="58"/>
        <v>0</v>
      </c>
      <c r="M30" s="7">
        <f t="shared" si="0"/>
        <v>0.59217386464137944</v>
      </c>
      <c r="N30" s="7">
        <f t="shared" ref="N30" si="59">E30/B30</f>
        <v>5.275559871110589E-3</v>
      </c>
      <c r="O30" s="7">
        <f t="shared" ref="O30" si="60">D30/B30</f>
        <v>0.36534334432150611</v>
      </c>
      <c r="P30" s="7">
        <f t="shared" ref="P30" si="61">I30/B30</f>
        <v>0</v>
      </c>
      <c r="Q30" s="7">
        <f t="shared" ref="Q30" si="62">J30/B30</f>
        <v>0</v>
      </c>
      <c r="R30" s="7">
        <f t="shared" ref="R30" si="63">F30/B30</f>
        <v>4.2427128623468511E-3</v>
      </c>
      <c r="S30" s="7">
        <f t="shared" ref="S30" si="64">G30/B30</f>
        <v>2.816518130485067E-2</v>
      </c>
      <c r="T30" s="7">
        <f t="shared" ref="T30" si="65">H30/B30</f>
        <v>4.7993369988063505E-3</v>
      </c>
      <c r="U30" s="7">
        <f t="shared" ref="U30" si="66">K30/B30</f>
        <v>0</v>
      </c>
      <c r="V30" s="7">
        <f t="shared" ref="V30" si="67">L30/B30</f>
        <v>0</v>
      </c>
      <c r="W30" s="7">
        <f t="shared" ref="W30:AG30" si="68">SUM(W3:W29)</f>
        <v>27076</v>
      </c>
      <c r="X30" s="7">
        <f t="shared" si="68"/>
        <v>16842</v>
      </c>
      <c r="Y30" s="7">
        <f t="shared" si="68"/>
        <v>9296</v>
      </c>
      <c r="Z30" s="7">
        <f t="shared" si="68"/>
        <v>102</v>
      </c>
      <c r="AA30" s="7">
        <f t="shared" si="68"/>
        <v>69</v>
      </c>
      <c r="AB30" s="7">
        <f t="shared" si="68"/>
        <v>640</v>
      </c>
      <c r="AC30" s="7">
        <f t="shared" si="68"/>
        <v>127</v>
      </c>
      <c r="AD30" s="7">
        <f t="shared" si="68"/>
        <v>0</v>
      </c>
      <c r="AE30" s="7">
        <f t="shared" si="68"/>
        <v>0</v>
      </c>
      <c r="AF30" s="7">
        <f t="shared" si="68"/>
        <v>0</v>
      </c>
      <c r="AG30" s="7">
        <f t="shared" si="68"/>
        <v>0</v>
      </c>
      <c r="AH30" s="7">
        <f t="shared" ref="AH30" si="69">X30/W30</f>
        <v>0.62202688728024824</v>
      </c>
      <c r="AI30" s="7">
        <f t="shared" ref="AI30" si="70">Z30/W30</f>
        <v>3.7671738809277591E-3</v>
      </c>
      <c r="AJ30" s="7">
        <f t="shared" ref="AJ30" si="71">Y30/W30</f>
        <v>0.34332988624612204</v>
      </c>
      <c r="AK30" s="7">
        <f t="shared" ref="AK30" si="72">AD30/W30</f>
        <v>0</v>
      </c>
      <c r="AL30" s="7">
        <f t="shared" ref="AL30" si="73">AE30/W30</f>
        <v>0</v>
      </c>
      <c r="AM30" s="7">
        <f t="shared" ref="AM30" si="74">AA30/W30</f>
        <v>2.548382331215837E-3</v>
      </c>
      <c r="AN30" s="7">
        <f t="shared" ref="AN30" si="75">AB30/W30</f>
        <v>2.3637169448958488E-2</v>
      </c>
      <c r="AO30" s="7">
        <f t="shared" ref="AO30" si="76">AC30/W30</f>
        <v>4.6905008125276999E-3</v>
      </c>
      <c r="AP30" s="7">
        <f t="shared" ref="AP30" si="77">AF30/W30</f>
        <v>0</v>
      </c>
      <c r="AQ30" s="7">
        <f t="shared" ref="AQ30" si="78">AG30/W30</f>
        <v>0</v>
      </c>
      <c r="AR30" s="7">
        <f t="shared" ref="AR30:BB30" si="79">SUM(AR3:AR29)</f>
        <v>11351</v>
      </c>
      <c r="AS30" s="7">
        <f t="shared" si="79"/>
        <v>6661</v>
      </c>
      <c r="AT30" s="7">
        <f t="shared" si="79"/>
        <v>4216</v>
      </c>
      <c r="AU30" s="7">
        <f t="shared" si="79"/>
        <v>69</v>
      </c>
      <c r="AV30" s="7">
        <f t="shared" si="79"/>
        <v>61</v>
      </c>
      <c r="AW30" s="7">
        <f t="shared" si="79"/>
        <v>290</v>
      </c>
      <c r="AX30" s="7">
        <f t="shared" si="79"/>
        <v>54</v>
      </c>
      <c r="AY30" s="7">
        <f t="shared" si="79"/>
        <v>0</v>
      </c>
      <c r="AZ30" s="7">
        <f t="shared" si="79"/>
        <v>0</v>
      </c>
      <c r="BA30" s="7">
        <f t="shared" si="79"/>
        <v>0</v>
      </c>
      <c r="BB30" s="7">
        <f t="shared" si="79"/>
        <v>0</v>
      </c>
      <c r="BC30" s="7">
        <f t="shared" ref="BC30" si="80">AS30/AR30</f>
        <v>0.58682054444542331</v>
      </c>
      <c r="BD30" s="7">
        <f t="shared" ref="BD30" si="81">AT30/AR30</f>
        <v>0.37142102017443396</v>
      </c>
      <c r="BE30" s="7">
        <f t="shared" ref="BE30" si="82">AU30/AR30</f>
        <v>6.078759580653687E-3</v>
      </c>
      <c r="BF30" s="7">
        <f t="shared" ref="BF30" si="83">AV30/AR30</f>
        <v>5.3739758611576075E-3</v>
      </c>
      <c r="BG30" s="7">
        <f t="shared" ref="BG30" si="84">AW30/AR30</f>
        <v>2.5548409831732889E-2</v>
      </c>
      <c r="BH30" s="7">
        <f t="shared" ref="BH30:BL30" si="85">AX30/AR30</f>
        <v>4.7572901065985372E-3</v>
      </c>
      <c r="BI30" s="7">
        <f t="shared" si="85"/>
        <v>0</v>
      </c>
      <c r="BJ30" s="7">
        <f t="shared" si="85"/>
        <v>0</v>
      </c>
      <c r="BK30" s="7">
        <f t="shared" si="85"/>
        <v>0</v>
      </c>
      <c r="BL30" s="7">
        <f t="shared" si="85"/>
        <v>0</v>
      </c>
      <c r="BM30" s="7">
        <f t="shared" ref="BM30:BW30" si="86">SUM(BM3:BM29)</f>
        <v>200116</v>
      </c>
      <c r="BN30" s="7">
        <f t="shared" si="86"/>
        <v>119251</v>
      </c>
      <c r="BO30" s="7">
        <f t="shared" si="86"/>
        <v>72584</v>
      </c>
      <c r="BP30" s="7">
        <f t="shared" si="86"/>
        <v>1024</v>
      </c>
      <c r="BQ30" s="7">
        <f t="shared" si="86"/>
        <v>816</v>
      </c>
      <c r="BR30" s="7">
        <f t="shared" si="86"/>
        <v>5484</v>
      </c>
      <c r="BS30" s="7">
        <f t="shared" si="86"/>
        <v>957</v>
      </c>
      <c r="BT30" s="7">
        <f t="shared" si="86"/>
        <v>0</v>
      </c>
      <c r="BU30" s="7">
        <f t="shared" si="86"/>
        <v>0</v>
      </c>
      <c r="BV30" s="7">
        <f t="shared" si="86"/>
        <v>0</v>
      </c>
      <c r="BW30" s="7">
        <f t="shared" si="86"/>
        <v>0</v>
      </c>
      <c r="BX30" s="7">
        <f t="shared" si="46"/>
        <v>0.59590937256391296</v>
      </c>
      <c r="BY30" s="7">
        <f t="shared" si="47"/>
        <v>0.36270962841551901</v>
      </c>
      <c r="BZ30" s="7">
        <f t="shared" si="48"/>
        <v>5.1170321213696059E-3</v>
      </c>
      <c r="CA30" s="7">
        <f t="shared" si="49"/>
        <v>4.0776349717164045E-3</v>
      </c>
      <c r="CB30" s="7">
        <f t="shared" si="50"/>
        <v>2.7404105618741129E-2</v>
      </c>
      <c r="CC30" s="7">
        <f t="shared" si="51"/>
        <v>4.7822263087409301E-3</v>
      </c>
      <c r="CD30" s="7">
        <f t="shared" si="52"/>
        <v>0</v>
      </c>
      <c r="CE30" s="7">
        <f t="shared" si="53"/>
        <v>0</v>
      </c>
      <c r="CF30" s="7">
        <f t="shared" si="54"/>
        <v>0</v>
      </c>
      <c r="CG30" s="7">
        <f t="shared" si="55"/>
        <v>0</v>
      </c>
      <c r="CH30" s="8">
        <f t="shared" si="56"/>
        <v>0.59590937256391296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B9C1-607E-41CD-BBD7-2BD35CD9DF40}">
  <dimension ref="A1:ES176"/>
  <sheetViews>
    <sheetView topLeftCell="AT130" workbookViewId="0">
      <selection activeCell="BE150" sqref="BE150"/>
    </sheetView>
  </sheetViews>
  <sheetFormatPr defaultRowHeight="14.4" x14ac:dyDescent="0.3"/>
  <sheetData>
    <row r="1" spans="1:149" x14ac:dyDescent="0.3">
      <c r="A1" s="2" t="s">
        <v>1026</v>
      </c>
      <c r="B1" t="s">
        <v>1027</v>
      </c>
      <c r="C1" t="s">
        <v>1028</v>
      </c>
      <c r="D1" t="s">
        <v>1019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/>
      <c r="L1" s="5"/>
      <c r="M1" s="6"/>
      <c r="N1" s="5"/>
      <c r="O1" s="5" t="s">
        <v>1012</v>
      </c>
      <c r="P1" s="5" t="s">
        <v>1013</v>
      </c>
      <c r="Q1" s="5" t="s">
        <v>1014</v>
      </c>
      <c r="R1" s="5" t="s">
        <v>1020</v>
      </c>
      <c r="S1" s="5" t="s">
        <v>1016</v>
      </c>
      <c r="T1" s="5" t="s">
        <v>1021</v>
      </c>
      <c r="U1" s="5"/>
      <c r="V1" s="5"/>
      <c r="W1" s="5"/>
      <c r="X1" s="5"/>
      <c r="Y1" s="4" t="s">
        <v>1083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t="s">
        <v>2</v>
      </c>
      <c r="AU1" t="s">
        <v>983</v>
      </c>
      <c r="AV1" s="7"/>
      <c r="AW1" s="7"/>
      <c r="AX1" s="7"/>
      <c r="AY1" s="7"/>
      <c r="AZ1" s="7"/>
      <c r="BA1" s="7"/>
      <c r="BB1" s="7"/>
      <c r="BC1" s="7"/>
      <c r="BD1" s="7"/>
      <c r="BF1" t="s">
        <v>1030</v>
      </c>
      <c r="BG1" t="s">
        <v>44</v>
      </c>
      <c r="BH1" t="s">
        <v>44</v>
      </c>
      <c r="BI1" t="s">
        <v>44</v>
      </c>
      <c r="BJ1" t="s">
        <v>44</v>
      </c>
      <c r="BK1" t="s">
        <v>44</v>
      </c>
      <c r="BL1" t="s">
        <v>44</v>
      </c>
      <c r="BM1" t="s">
        <v>44</v>
      </c>
      <c r="BN1" t="s">
        <v>44</v>
      </c>
      <c r="BO1" t="s">
        <v>44</v>
      </c>
      <c r="BP1" s="3" t="s">
        <v>44</v>
      </c>
      <c r="BQ1" s="3" t="s">
        <v>44</v>
      </c>
      <c r="BR1" t="s">
        <v>1031</v>
      </c>
      <c r="BS1" t="s">
        <v>66</v>
      </c>
      <c r="BT1" t="s">
        <v>66</v>
      </c>
      <c r="BU1" t="s">
        <v>66</v>
      </c>
      <c r="BV1" t="s">
        <v>66</v>
      </c>
      <c r="BW1" t="s">
        <v>66</v>
      </c>
      <c r="BX1" t="s">
        <v>66</v>
      </c>
      <c r="BY1" t="s">
        <v>66</v>
      </c>
      <c r="BZ1" t="s">
        <v>66</v>
      </c>
      <c r="CA1" t="s">
        <v>66</v>
      </c>
      <c r="CB1" s="4" t="s">
        <v>66</v>
      </c>
      <c r="CC1" s="4" t="s">
        <v>66</v>
      </c>
      <c r="CD1" t="s">
        <v>67</v>
      </c>
      <c r="CE1" t="s">
        <v>67</v>
      </c>
      <c r="CF1" t="s">
        <v>67</v>
      </c>
      <c r="CG1" t="s">
        <v>67</v>
      </c>
      <c r="CH1" t="s">
        <v>67</v>
      </c>
      <c r="CI1" t="s">
        <v>67</v>
      </c>
      <c r="CJ1" t="s">
        <v>67</v>
      </c>
      <c r="CK1" t="s">
        <v>67</v>
      </c>
      <c r="CL1" t="s">
        <v>67</v>
      </c>
      <c r="CM1" s="4" t="s">
        <v>67</v>
      </c>
      <c r="CN1" s="4" t="s">
        <v>67</v>
      </c>
      <c r="CO1" t="s">
        <v>68</v>
      </c>
      <c r="CP1" t="s">
        <v>68</v>
      </c>
      <c r="CQ1" t="s">
        <v>68</v>
      </c>
      <c r="CR1" t="s">
        <v>68</v>
      </c>
      <c r="CS1" t="s">
        <v>68</v>
      </c>
      <c r="CT1" t="s">
        <v>68</v>
      </c>
      <c r="CU1" t="s">
        <v>68</v>
      </c>
      <c r="CV1" t="s">
        <v>68</v>
      </c>
      <c r="CW1" s="3" t="s">
        <v>68</v>
      </c>
      <c r="CX1" s="3" t="s">
        <v>68</v>
      </c>
      <c r="CY1" s="3" t="s">
        <v>68</v>
      </c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</row>
    <row r="2" spans="1:149" x14ac:dyDescent="0.3">
      <c r="A2" t="s">
        <v>1032</v>
      </c>
      <c r="B2" t="s">
        <v>1007</v>
      </c>
      <c r="C2" t="s">
        <v>1007</v>
      </c>
      <c r="D2" s="7">
        <f>SUMIFS('Pres Converted'!O$2:O$10000,'Pres Converted'!$D$2:$D$10000,"ED",'Pres Converted'!$E$2:$E$10000,$C2)</f>
        <v>374</v>
      </c>
      <c r="E2" s="7">
        <f>SUMIFS('Pres Converted'!I$2:I$10000,'Pres Converted'!$D$2:$D$10000,"ED",'Pres Converted'!$E$2:$E$10000,$C2)</f>
        <v>240</v>
      </c>
      <c r="F2" s="7">
        <f>SUMIFS('Pres Converted'!J$2:J$10000,'Pres Converted'!$D$2:$D$10000,"ED",'Pres Converted'!$E$2:$E$10000,$C2)</f>
        <v>124</v>
      </c>
      <c r="G2" s="7">
        <f>SUMIFS('Pres Converted'!K$2:K$10000,'Pres Converted'!$D$2:$D$10000,"ED",'Pres Converted'!$E$2:$E$10000,$C2)</f>
        <v>0</v>
      </c>
      <c r="H2" s="7">
        <f>SUMIFS('Pres Converted'!L$2:L$10000,'Pres Converted'!$D$2:$D$10000,"ED",'Pres Converted'!$E$2:$E$10000,$C2)</f>
        <v>1</v>
      </c>
      <c r="I2" s="7">
        <f>SUMIFS('Pres Converted'!M$2:M$10000,'Pres Converted'!$D$2:$D$10000,"ED",'Pres Converted'!$E$2:$E$10000,$C2)</f>
        <v>5</v>
      </c>
      <c r="J2" s="7">
        <f>SUMIFS('Pres Converted'!N$2:N$10000,'Pres Converted'!$D$2:$D$10000,"ED",'Pres Converted'!$E$2:$E$10000,$C2)</f>
        <v>4</v>
      </c>
      <c r="K2" s="7"/>
      <c r="L2" s="7"/>
      <c r="M2" s="7"/>
      <c r="N2" s="7"/>
      <c r="O2" s="7">
        <f>E2/D2</f>
        <v>0.64171122994652408</v>
      </c>
      <c r="P2" s="7">
        <f>F2/D2</f>
        <v>0.33155080213903743</v>
      </c>
      <c r="Q2" s="7">
        <f>G2/D2</f>
        <v>0</v>
      </c>
      <c r="R2" s="7">
        <f>H2/D2</f>
        <v>2.6737967914438501E-3</v>
      </c>
      <c r="S2" s="7">
        <f>I2/D2</f>
        <v>1.3368983957219251E-2</v>
      </c>
      <c r="T2" s="7">
        <f>J2/D2</f>
        <v>1.06951871657754E-2</v>
      </c>
      <c r="U2" s="7">
        <f>K2/D2</f>
        <v>0</v>
      </c>
      <c r="V2" s="7">
        <f>L2/D2</f>
        <v>0</v>
      </c>
      <c r="W2" s="7">
        <f>M2/D2</f>
        <v>0</v>
      </c>
      <c r="X2" s="7">
        <f>N2/D2</f>
        <v>0</v>
      </c>
      <c r="Y2" s="8">
        <f>IF(D2=0,10,IF(MAX(E2:N2)=LARGE(E2:N2,2),9,IF(E2=MAX(E2:N2),O2,IF(G2=MAX(E2:N2),Q2+1,IF(F2=MAX(E2:N2),P2+2,IF(K2=MAX(E2:N2),I2+3,IF(H2=MAX(E2:N2),R2+4,-1)))))))</f>
        <v>0.64171122994652408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>
        <v>1</v>
      </c>
      <c r="AU2" t="s">
        <v>984</v>
      </c>
      <c r="AV2" s="7"/>
      <c r="AW2" s="7"/>
      <c r="AX2" s="7"/>
      <c r="AY2" s="7"/>
      <c r="AZ2" s="7"/>
      <c r="BA2" s="7"/>
      <c r="BB2" s="7"/>
      <c r="BC2" s="7"/>
      <c r="BD2" s="7"/>
      <c r="BE2" t="s">
        <v>2</v>
      </c>
      <c r="BF2" t="s">
        <v>983</v>
      </c>
      <c r="BG2" t="s">
        <v>1033</v>
      </c>
      <c r="BH2" t="s">
        <v>4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s="5"/>
      <c r="BO2" s="5"/>
      <c r="BP2" s="6"/>
      <c r="BQ2" s="5"/>
      <c r="BR2" t="s">
        <v>1034</v>
      </c>
      <c r="BS2" t="s">
        <v>1035</v>
      </c>
      <c r="BT2" t="s">
        <v>4</v>
      </c>
      <c r="BU2" t="s">
        <v>5</v>
      </c>
      <c r="BV2" t="s">
        <v>6</v>
      </c>
      <c r="BW2" t="s">
        <v>7</v>
      </c>
      <c r="BX2" t="s">
        <v>8</v>
      </c>
      <c r="BY2" t="s">
        <v>9</v>
      </c>
      <c r="BZ2" s="5"/>
      <c r="CA2" s="5"/>
      <c r="CB2" s="6"/>
      <c r="CC2" s="5"/>
      <c r="CD2" t="s">
        <v>1036</v>
      </c>
      <c r="CE2" t="s">
        <v>4</v>
      </c>
      <c r="CF2" t="s">
        <v>5</v>
      </c>
      <c r="CG2" t="s">
        <v>6</v>
      </c>
      <c r="CH2" t="s">
        <v>7</v>
      </c>
      <c r="CI2" t="s">
        <v>8</v>
      </c>
      <c r="CJ2" t="s">
        <v>9</v>
      </c>
      <c r="CK2" s="5"/>
      <c r="CL2" s="5"/>
      <c r="CM2" s="6"/>
      <c r="CN2" s="5"/>
      <c r="CO2" t="s">
        <v>1037</v>
      </c>
      <c r="CP2" t="s">
        <v>4</v>
      </c>
      <c r="CQ2" t="s">
        <v>5</v>
      </c>
      <c r="CR2" t="s">
        <v>6</v>
      </c>
      <c r="CS2" t="s">
        <v>7</v>
      </c>
      <c r="CT2" t="s">
        <v>8</v>
      </c>
      <c r="CU2" t="s">
        <v>9</v>
      </c>
      <c r="CV2" s="5"/>
      <c r="CW2" s="5"/>
      <c r="CX2" s="6"/>
      <c r="CY2" s="5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</row>
    <row r="3" spans="1:149" x14ac:dyDescent="0.3">
      <c r="A3" t="s">
        <v>1038</v>
      </c>
      <c r="B3" t="s">
        <v>1006</v>
      </c>
      <c r="C3" t="s">
        <v>1006</v>
      </c>
      <c r="D3" s="7">
        <f>SUMIFS('Pres Converted'!O$2:O$10000,'Pres Converted'!$D$2:$D$10000,"ED",'Pres Converted'!$E$2:$E$10000,$C3)</f>
        <v>1433</v>
      </c>
      <c r="E3" s="7">
        <f>SUMIFS('Pres Converted'!I$2:I$10000,'Pres Converted'!$D$2:$D$10000,"ED",'Pres Converted'!$E$2:$E$10000,$C3)</f>
        <v>927</v>
      </c>
      <c r="F3" s="7">
        <f>SUMIFS('Pres Converted'!J$2:J$10000,'Pres Converted'!$D$2:$D$10000,"ED",'Pres Converted'!$E$2:$E$10000,$C3)</f>
        <v>474</v>
      </c>
      <c r="G3" s="7">
        <f>SUMIFS('Pres Converted'!K$2:K$10000,'Pres Converted'!$D$2:$D$10000,"ED",'Pres Converted'!$E$2:$E$10000,$C3)</f>
        <v>6</v>
      </c>
      <c r="H3" s="7">
        <f>SUMIFS('Pres Converted'!L$2:L$10000,'Pres Converted'!$D$2:$D$10000,"ED",'Pres Converted'!$E$2:$E$10000,$C3)</f>
        <v>3</v>
      </c>
      <c r="I3" s="7">
        <f>SUMIFS('Pres Converted'!M$2:M$10000,'Pres Converted'!$D$2:$D$10000,"ED",'Pres Converted'!$E$2:$E$10000,$C3)</f>
        <v>14</v>
      </c>
      <c r="J3" s="7">
        <f>SUMIFS('Pres Converted'!N$2:N$10000,'Pres Converted'!$D$2:$D$10000,"ED",'Pres Converted'!$E$2:$E$10000,$C3)</f>
        <v>9</v>
      </c>
      <c r="K3" s="7"/>
      <c r="L3" s="7"/>
      <c r="M3" s="7"/>
      <c r="N3" s="7"/>
      <c r="O3" s="7">
        <f t="shared" ref="O3:O30" si="0">E3/D3</f>
        <v>0.64689462665736219</v>
      </c>
      <c r="P3" s="7">
        <f t="shared" ref="P3:P30" si="1">F3/D3</f>
        <v>0.33077459874389392</v>
      </c>
      <c r="Q3" s="7">
        <f t="shared" ref="Q3:Q30" si="2">G3/D3</f>
        <v>4.1870202372644803E-3</v>
      </c>
      <c r="R3" s="7">
        <f t="shared" ref="R3:R30" si="3">H3/D3</f>
        <v>2.0935101186322401E-3</v>
      </c>
      <c r="S3" s="7">
        <f t="shared" ref="S3:S30" si="4">I3/D3</f>
        <v>9.7697138869504534E-3</v>
      </c>
      <c r="T3" s="7">
        <f t="shared" ref="T3:T30" si="5">J3/D3</f>
        <v>6.2805303558967204E-3</v>
      </c>
      <c r="U3" s="7">
        <f t="shared" ref="U3:U30" si="6">K3/D3</f>
        <v>0</v>
      </c>
      <c r="V3" s="7">
        <f t="shared" ref="V3:V30" si="7">L3/D3</f>
        <v>0</v>
      </c>
      <c r="W3" s="7">
        <f t="shared" ref="W3:W30" si="8">M3/D3</f>
        <v>0</v>
      </c>
      <c r="X3" s="7">
        <f t="shared" ref="X3:X30" si="9">N3/D3</f>
        <v>0</v>
      </c>
      <c r="Y3" s="8">
        <f t="shared" ref="Y3:Y31" si="10">IF(D3=0,10,IF(MAX(E3:N3)=LARGE(E3:N3,2),9,IF(E3=MAX(E3:N3),O3,IF(G3=MAX(E3:N3),Q3+1,IF(F3=MAX(E3:N3),P3+2,IF(K3=MAX(E3:N3),I3+3,IF(H3=MAX(E3:N3),R3+4,-1)))))))</f>
        <v>0.64689462665736219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>
        <v>1</v>
      </c>
      <c r="AU3" t="s">
        <v>985</v>
      </c>
      <c r="AV3" s="7"/>
      <c r="AW3" s="7"/>
      <c r="AX3" s="7"/>
      <c r="AY3" s="7"/>
      <c r="AZ3" s="7"/>
      <c r="BA3" s="7">
        <v>1</v>
      </c>
      <c r="BB3" s="7">
        <f t="shared" ref="BB3:BB42" si="11">SUMIF($BE$3:$BE$68,$BA3,$BR$3:$BR$68)</f>
        <v>1</v>
      </c>
      <c r="BC3" s="7"/>
      <c r="BD3" s="7"/>
      <c r="BE3">
        <v>1</v>
      </c>
      <c r="BF3" t="s">
        <v>984</v>
      </c>
      <c r="BG3">
        <f>SUMIFS('Pres Converted'!$O$2:$O$10000,'Pres Converted'!$E$2:$E$10000,$BF3,'Pres Converted'!$D$2:$D$10000,"ED",'Pres Converted'!$C$2:$C$10000,$BE3)</f>
        <v>4277</v>
      </c>
      <c r="BH3">
        <f>SUMIFS('Pres Converted'!I$2:I$10000,'Pres Converted'!$E$2:$E$10000,$BF3,'Pres Converted'!$D$2:$D$10000,"ED",'Pres Converted'!$C$2:$C$10000,$BE3)</f>
        <v>2386</v>
      </c>
      <c r="BI3">
        <f>SUMIFS('Pres Converted'!J$2:J$10000,'Pres Converted'!$E$2:$E$10000,$BF3,'Pres Converted'!$D$2:$D$10000,"ED",'Pres Converted'!$C$2:$C$10000,$BE3)</f>
        <v>1739</v>
      </c>
      <c r="BJ3">
        <f>SUMIFS('Pres Converted'!K$2:K$10000,'Pres Converted'!$E$2:$E$10000,$BF3,'Pres Converted'!$D$2:$D$10000,"ED",'Pres Converted'!$C$2:$C$10000,$BE3)</f>
        <v>17</v>
      </c>
      <c r="BK3">
        <f>SUMIFS('Pres Converted'!L$2:L$10000,'Pres Converted'!$E$2:$E$10000,$BF3,'Pres Converted'!$D$2:$D$10000,"ED",'Pres Converted'!$C$2:$C$10000,$BE3)</f>
        <v>26</v>
      </c>
      <c r="BL3">
        <f>SUMIFS('Pres Converted'!M$2:M$10000,'Pres Converted'!$E$2:$E$10000,$BF3,'Pres Converted'!$D$2:$D$10000,"ED",'Pres Converted'!$C$2:$C$10000,$BE3)</f>
        <v>90</v>
      </c>
      <c r="BM3">
        <f>SUMIFS('Pres Converted'!N$2:N$10000,'Pres Converted'!$E$2:$E$10000,$BF3,'Pres Converted'!$D$2:$D$10000,"ED",'Pres Converted'!$C$2:$C$10000,$BE3)</f>
        <v>19</v>
      </c>
      <c r="BR3">
        <f>BG3/SUMIF('By HD'!$A$3:$A$42,$BE3,'By HD'!$B$3:$B$42)</f>
        <v>0.67460567823343853</v>
      </c>
      <c r="BS3">
        <f>$BR3*SUMIF('By HD'!$A$3:$A$42,$BE3,'By HD'!W$3:W$42)</f>
        <v>861.47145110410099</v>
      </c>
      <c r="BT3">
        <f>$BR3*SUMIF('By HD'!$A$3:$A$42,$BE3,'By HD'!X$3:X$42)</f>
        <v>493.81135646687699</v>
      </c>
      <c r="BU3">
        <f>$BR3*SUMIF('By HD'!$A$3:$A$42,$BE3,'By HD'!Y$3:Y$42)</f>
        <v>336.62823343848584</v>
      </c>
      <c r="BV3">
        <f>$BR3*SUMIF('By HD'!$A$3:$A$42,$BE3,'By HD'!Z$3:Z$42)</f>
        <v>2.0238170347003157</v>
      </c>
      <c r="BW3">
        <f>$BR3*SUMIF('By HD'!$A$3:$A$42,$BE3,'By HD'!AA$3:AA$42)</f>
        <v>3.3730283911671926</v>
      </c>
      <c r="BX3">
        <f>$BR3*SUMIF('By HD'!$A$3:$A$42,$BE3,'By HD'!AB$3:AB$42)</f>
        <v>22.936593059936911</v>
      </c>
      <c r="BY3">
        <f>$BR3*SUMIF('By HD'!$A$3:$A$42,$BE3,'By HD'!AC$3:AC$42)</f>
        <v>2.6984227129337541</v>
      </c>
      <c r="CD3">
        <f>$BR3*SUMIF('By HD'!$A$3:$A$42,$BE3,'By HD'!AR$3:AR$42)</f>
        <v>265.12003154574137</v>
      </c>
      <c r="CE3">
        <f>$BR3*SUMIF('By HD'!$A$3:$A$42,$BE3,'By HD'!AS$3:AS$42)</f>
        <v>131.54810725552051</v>
      </c>
      <c r="CF3">
        <f>$BR3*SUMIF('By HD'!$A$3:$A$42,$BE3,'By HD'!AT$3:AT$42)</f>
        <v>124.12744479495269</v>
      </c>
      <c r="CG3">
        <f>$BR3*SUMIF('By HD'!$A$3:$A$42,$BE3,'By HD'!AU$3:AU$42)</f>
        <v>1.3492113564668771</v>
      </c>
      <c r="CH3">
        <f>$BR3*SUMIF('By HD'!$A$3:$A$42,$BE3,'By HD'!AV$3:AV$42)</f>
        <v>2.0238170347003157</v>
      </c>
      <c r="CI3">
        <f>$BR3*SUMIF('By HD'!$A$3:$A$42,$BE3,'By HD'!AW$3:AW$42)</f>
        <v>4.7222397476340694</v>
      </c>
      <c r="CJ3">
        <f>$BR3*SUMIF('By HD'!$A$3:$A$42,$BE3,'By HD'!AX$3:AX$42)</f>
        <v>1.3492113564668771</v>
      </c>
      <c r="CO3">
        <f t="shared" ref="CO3:CY18" si="12">CD3+BS3+BG3</f>
        <v>5403.5914826498429</v>
      </c>
      <c r="CP3">
        <f t="shared" si="12"/>
        <v>3011.3594637223978</v>
      </c>
      <c r="CQ3">
        <f t="shared" si="12"/>
        <v>2199.7556782334386</v>
      </c>
      <c r="CR3">
        <f t="shared" si="12"/>
        <v>20.373028391167193</v>
      </c>
      <c r="CS3">
        <f t="shared" si="12"/>
        <v>31.396845425867507</v>
      </c>
      <c r="CT3">
        <f t="shared" si="12"/>
        <v>117.65883280757097</v>
      </c>
      <c r="CU3">
        <f t="shared" si="12"/>
        <v>23.04763406940063</v>
      </c>
      <c r="CV3">
        <f t="shared" si="12"/>
        <v>0</v>
      </c>
      <c r="CW3">
        <f t="shared" si="12"/>
        <v>0</v>
      </c>
      <c r="CX3">
        <f t="shared" si="12"/>
        <v>0</v>
      </c>
      <c r="CY3">
        <f t="shared" si="12"/>
        <v>0</v>
      </c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</row>
    <row r="4" spans="1:149" x14ac:dyDescent="0.3">
      <c r="A4" t="s">
        <v>1039</v>
      </c>
      <c r="B4" t="s">
        <v>994</v>
      </c>
      <c r="C4" t="s">
        <v>994</v>
      </c>
      <c r="D4" s="7">
        <f>SUMIFS('Pres Converted'!O$2:O$10000,'Pres Converted'!$D$2:$D$10000,"ED",'Pres Converted'!$E$2:$E$10000,$C4)</f>
        <v>68224</v>
      </c>
      <c r="E4" s="7">
        <f>SUMIFS('Pres Converted'!I$2:I$10000,'Pres Converted'!$D$2:$D$10000,"ED",'Pres Converted'!$E$2:$E$10000,$C4)</f>
        <v>41288</v>
      </c>
      <c r="F4" s="7">
        <f>SUMIFS('Pres Converted'!J$2:J$10000,'Pres Converted'!$D$2:$D$10000,"ED",'Pres Converted'!$E$2:$E$10000,$C4)</f>
        <v>24657</v>
      </c>
      <c r="G4" s="7">
        <f>SUMIFS('Pres Converted'!K$2:K$10000,'Pres Converted'!$D$2:$D$10000,"ED",'Pres Converted'!$E$2:$E$10000,$C4)</f>
        <v>355</v>
      </c>
      <c r="H4" s="7">
        <f>SUMIFS('Pres Converted'!L$2:L$10000,'Pres Converted'!$D$2:$D$10000,"ED",'Pres Converted'!$E$2:$E$10000,$C4)</f>
        <v>188</v>
      </c>
      <c r="I4" s="7">
        <f>SUMIFS('Pres Converted'!M$2:M$10000,'Pres Converted'!$D$2:$D$10000,"ED",'Pres Converted'!$E$2:$E$10000,$C4)</f>
        <v>1407</v>
      </c>
      <c r="J4" s="7">
        <f>SUMIFS('Pres Converted'!N$2:N$10000,'Pres Converted'!$D$2:$D$10000,"ED",'Pres Converted'!$E$2:$E$10000,$C4)</f>
        <v>329</v>
      </c>
      <c r="K4" s="7"/>
      <c r="L4" s="7"/>
      <c r="M4" s="7"/>
      <c r="N4" s="7"/>
      <c r="O4" s="7">
        <f t="shared" si="0"/>
        <v>0.60518292682926833</v>
      </c>
      <c r="P4" s="7">
        <f t="shared" si="1"/>
        <v>0.36141240619136961</v>
      </c>
      <c r="Q4" s="7">
        <f t="shared" si="2"/>
        <v>5.2034474671669795E-3</v>
      </c>
      <c r="R4" s="7">
        <f t="shared" si="3"/>
        <v>2.7556285178236399E-3</v>
      </c>
      <c r="S4" s="7">
        <f t="shared" si="4"/>
        <v>2.0623241088180113E-2</v>
      </c>
      <c r="T4" s="7">
        <f t="shared" si="5"/>
        <v>4.8223499061913694E-3</v>
      </c>
      <c r="U4" s="7">
        <f t="shared" si="6"/>
        <v>0</v>
      </c>
      <c r="V4" s="7">
        <f t="shared" si="7"/>
        <v>0</v>
      </c>
      <c r="W4" s="7">
        <f t="shared" si="8"/>
        <v>0</v>
      </c>
      <c r="X4" s="7">
        <f t="shared" si="9"/>
        <v>0</v>
      </c>
      <c r="Y4" s="8">
        <f t="shared" si="10"/>
        <v>0.60518292682926833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>
        <v>1</v>
      </c>
      <c r="AU4" t="s">
        <v>986</v>
      </c>
      <c r="AV4" s="7"/>
      <c r="AW4" s="7"/>
      <c r="AX4" s="7"/>
      <c r="AY4" s="7"/>
      <c r="AZ4" s="7"/>
      <c r="BA4" s="7">
        <f>BA3+1</f>
        <v>2</v>
      </c>
      <c r="BB4" s="7">
        <f t="shared" si="11"/>
        <v>1</v>
      </c>
      <c r="BC4" s="7"/>
      <c r="BD4" s="7"/>
      <c r="BE4">
        <v>1</v>
      </c>
      <c r="BF4" t="s">
        <v>985</v>
      </c>
      <c r="BG4">
        <f>SUMIFS('Pres Converted'!$O$2:$O$10000,'Pres Converted'!$E$2:$E$10000,$BF4,'Pres Converted'!$D$2:$D$10000,"ED",'Pres Converted'!$C$2:$C$10000,$BE4)</f>
        <v>62</v>
      </c>
      <c r="BH4">
        <f>SUMIFS('Pres Converted'!I$2:I$10000,'Pres Converted'!$E$2:$E$10000,$BF4,'Pres Converted'!$D$2:$D$10000,"ED",'Pres Converted'!$C$2:$C$10000,$BE4)</f>
        <v>37</v>
      </c>
      <c r="BI4">
        <f>SUMIFS('Pres Converted'!J$2:J$10000,'Pres Converted'!$E$2:$E$10000,$BF4,'Pres Converted'!$D$2:$D$10000,"ED",'Pres Converted'!$C$2:$C$10000,$BE4)</f>
        <v>19</v>
      </c>
      <c r="BJ4">
        <f>SUMIFS('Pres Converted'!K$2:K$10000,'Pres Converted'!$E$2:$E$10000,$BF4,'Pres Converted'!$D$2:$D$10000,"ED",'Pres Converted'!$C$2:$C$10000,$BE4)</f>
        <v>0</v>
      </c>
      <c r="BK4">
        <f>SUMIFS('Pres Converted'!L$2:L$10000,'Pres Converted'!$E$2:$E$10000,$BF4,'Pres Converted'!$D$2:$D$10000,"ED",'Pres Converted'!$C$2:$C$10000,$BE4)</f>
        <v>1</v>
      </c>
      <c r="BL4">
        <f>SUMIFS('Pres Converted'!M$2:M$10000,'Pres Converted'!$E$2:$E$10000,$BF4,'Pres Converted'!$D$2:$D$10000,"ED",'Pres Converted'!$C$2:$C$10000,$BE4)</f>
        <v>5</v>
      </c>
      <c r="BM4">
        <f>SUMIFS('Pres Converted'!N$2:N$10000,'Pres Converted'!$E$2:$E$10000,$BF4,'Pres Converted'!$D$2:$D$10000,"ED",'Pres Converted'!$C$2:$C$10000,$BE4)</f>
        <v>0</v>
      </c>
      <c r="BR4">
        <f>BG4/SUMIF('By HD'!$A$3:$A$42,$BE4,'By HD'!$B$3:$B$42)</f>
        <v>9.7791798107255516E-3</v>
      </c>
      <c r="BS4">
        <f>$BR4*SUMIF('By HD'!$A$3:$A$42,$BE4,'By HD'!W$3:W$42)</f>
        <v>12.48801261829653</v>
      </c>
      <c r="BT4">
        <f>$BR4*SUMIF('By HD'!$A$3:$A$42,$BE4,'By HD'!X$3:X$42)</f>
        <v>7.1583596214511038</v>
      </c>
      <c r="BU4">
        <f>$BR4*SUMIF('By HD'!$A$3:$A$42,$BE4,'By HD'!Y$3:Y$42)</f>
        <v>4.8798107255520504</v>
      </c>
      <c r="BV4">
        <f>$BR4*SUMIF('By HD'!$A$3:$A$42,$BE4,'By HD'!Z$3:Z$42)</f>
        <v>2.9337539432176655E-2</v>
      </c>
      <c r="BW4">
        <f>$BR4*SUMIF('By HD'!$A$3:$A$42,$BE4,'By HD'!AA$3:AA$42)</f>
        <v>4.8895899053627762E-2</v>
      </c>
      <c r="BX4">
        <f>$BR4*SUMIF('By HD'!$A$3:$A$42,$BE4,'By HD'!AB$3:AB$42)</f>
        <v>0.33249211356466873</v>
      </c>
      <c r="BY4">
        <f>$BR4*SUMIF('By HD'!$A$3:$A$42,$BE4,'By HD'!AC$3:AC$42)</f>
        <v>3.9116719242902206E-2</v>
      </c>
      <c r="CD4">
        <f>$BR4*SUMIF('By HD'!$A$3:$A$42,$BE4,'By HD'!AR$3:AR$42)</f>
        <v>3.8432176656151418</v>
      </c>
      <c r="CE4">
        <f>$BR4*SUMIF('By HD'!$A$3:$A$42,$BE4,'By HD'!AS$3:AS$42)</f>
        <v>1.9069400630914826</v>
      </c>
      <c r="CF4">
        <f>$BR4*SUMIF('By HD'!$A$3:$A$42,$BE4,'By HD'!AT$3:AT$42)</f>
        <v>1.7993690851735016</v>
      </c>
      <c r="CG4">
        <f>$BR4*SUMIF('By HD'!$A$3:$A$42,$BE4,'By HD'!AU$3:AU$42)</f>
        <v>1.9558359621451103E-2</v>
      </c>
      <c r="CH4">
        <f>$BR4*SUMIF('By HD'!$A$3:$A$42,$BE4,'By HD'!AV$3:AV$42)</f>
        <v>2.9337539432176655E-2</v>
      </c>
      <c r="CI4">
        <f>$BR4*SUMIF('By HD'!$A$3:$A$42,$BE4,'By HD'!AW$3:AW$42)</f>
        <v>6.8454258675078858E-2</v>
      </c>
      <c r="CJ4">
        <f>$BR4*SUMIF('By HD'!$A$3:$A$42,$BE4,'By HD'!AX$3:AX$42)</f>
        <v>1.9558359621451103E-2</v>
      </c>
      <c r="CO4">
        <f t="shared" si="12"/>
        <v>78.33123028391168</v>
      </c>
      <c r="CP4">
        <f t="shared" si="12"/>
        <v>46.065299684542587</v>
      </c>
      <c r="CQ4">
        <f t="shared" si="12"/>
        <v>25.67917981072555</v>
      </c>
      <c r="CR4">
        <f t="shared" si="12"/>
        <v>4.8895899053627762E-2</v>
      </c>
      <c r="CS4">
        <f t="shared" si="12"/>
        <v>1.0782334384858043</v>
      </c>
      <c r="CT4">
        <f t="shared" si="12"/>
        <v>5.4009463722397477</v>
      </c>
      <c r="CU4">
        <f t="shared" si="12"/>
        <v>5.867507886435331E-2</v>
      </c>
      <c r="CV4">
        <f t="shared" si="12"/>
        <v>0</v>
      </c>
      <c r="CW4">
        <f t="shared" si="12"/>
        <v>0</v>
      </c>
      <c r="CX4">
        <f t="shared" si="12"/>
        <v>0</v>
      </c>
      <c r="CY4">
        <f t="shared" si="12"/>
        <v>0</v>
      </c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</row>
    <row r="5" spans="1:149" x14ac:dyDescent="0.3">
      <c r="A5" t="s">
        <v>1040</v>
      </c>
      <c r="B5" t="s">
        <v>1005</v>
      </c>
      <c r="C5" t="s">
        <v>1005</v>
      </c>
      <c r="D5" s="7">
        <f>SUMIFS('Pres Converted'!O$2:O$10000,'Pres Converted'!$D$2:$D$10000,"ED",'Pres Converted'!$E$2:$E$10000,$C5)</f>
        <v>3370</v>
      </c>
      <c r="E5" s="7">
        <f>SUMIFS('Pres Converted'!I$2:I$10000,'Pres Converted'!$D$2:$D$10000,"ED",'Pres Converted'!$E$2:$E$10000,$C5)</f>
        <v>1760</v>
      </c>
      <c r="F5" s="7">
        <f>SUMIFS('Pres Converted'!J$2:J$10000,'Pres Converted'!$D$2:$D$10000,"ED",'Pres Converted'!$E$2:$E$10000,$C5)</f>
        <v>1485</v>
      </c>
      <c r="G5" s="7">
        <f>SUMIFS('Pres Converted'!K$2:K$10000,'Pres Converted'!$D$2:$D$10000,"ED",'Pres Converted'!$E$2:$E$10000,$C5)</f>
        <v>29</v>
      </c>
      <c r="H5" s="7">
        <f>SUMIFS('Pres Converted'!L$2:L$10000,'Pres Converted'!$D$2:$D$10000,"ED",'Pres Converted'!$E$2:$E$10000,$C5)</f>
        <v>45</v>
      </c>
      <c r="I5" s="7">
        <f>SUMIFS('Pres Converted'!M$2:M$10000,'Pres Converted'!$D$2:$D$10000,"ED",'Pres Converted'!$E$2:$E$10000,$C5)</f>
        <v>47</v>
      </c>
      <c r="J5" s="7">
        <f>SUMIFS('Pres Converted'!N$2:N$10000,'Pres Converted'!$D$2:$D$10000,"ED",'Pres Converted'!$E$2:$E$10000,$C5)</f>
        <v>4</v>
      </c>
      <c r="K5" s="7"/>
      <c r="L5" s="7"/>
      <c r="M5" s="7"/>
      <c r="N5" s="7"/>
      <c r="O5" s="7">
        <f t="shared" si="0"/>
        <v>0.52225519287833833</v>
      </c>
      <c r="P5" s="7">
        <f t="shared" si="1"/>
        <v>0.44065281899109793</v>
      </c>
      <c r="Q5" s="7">
        <f t="shared" si="2"/>
        <v>8.605341246290801E-3</v>
      </c>
      <c r="R5" s="7">
        <f t="shared" si="3"/>
        <v>1.3353115727002967E-2</v>
      </c>
      <c r="S5" s="7">
        <f t="shared" si="4"/>
        <v>1.3946587537091989E-2</v>
      </c>
      <c r="T5" s="7">
        <f t="shared" si="5"/>
        <v>1.1869436201780415E-3</v>
      </c>
      <c r="U5" s="7">
        <f t="shared" si="6"/>
        <v>0</v>
      </c>
      <c r="V5" s="7">
        <f t="shared" si="7"/>
        <v>0</v>
      </c>
      <c r="W5" s="7">
        <f t="shared" si="8"/>
        <v>0</v>
      </c>
      <c r="X5" s="7">
        <f t="shared" si="9"/>
        <v>0</v>
      </c>
      <c r="Y5" s="8">
        <f t="shared" si="10"/>
        <v>0.52225519287833833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>
        <v>1</v>
      </c>
      <c r="AU5" t="s">
        <v>987</v>
      </c>
      <c r="AV5" s="7"/>
      <c r="AW5" s="7"/>
      <c r="AX5" s="7"/>
      <c r="AY5" s="7"/>
      <c r="AZ5" s="7"/>
      <c r="BA5" s="7">
        <f t="shared" ref="BA5:BA42" si="13">BA4+1</f>
        <v>3</v>
      </c>
      <c r="BB5" s="7">
        <f t="shared" si="11"/>
        <v>0.99999999999999989</v>
      </c>
      <c r="BC5" s="7"/>
      <c r="BD5" s="7"/>
      <c r="BE5">
        <v>1</v>
      </c>
      <c r="BF5" t="s">
        <v>986</v>
      </c>
      <c r="BG5">
        <f>SUMIFS('Pres Converted'!$O$2:$O$10000,'Pres Converted'!$E$2:$E$10000,$BF5,'Pres Converted'!$D$2:$D$10000,"ED",'Pres Converted'!$C$2:$C$10000,$BE5)</f>
        <v>1042</v>
      </c>
      <c r="BH5">
        <f>SUMIFS('Pres Converted'!I$2:I$10000,'Pres Converted'!$E$2:$E$10000,$BF5,'Pres Converted'!$D$2:$D$10000,"ED",'Pres Converted'!$C$2:$C$10000,$BE5)</f>
        <v>568</v>
      </c>
      <c r="BI5">
        <f>SUMIFS('Pres Converted'!J$2:J$10000,'Pres Converted'!$E$2:$E$10000,$BF5,'Pres Converted'!$D$2:$D$10000,"ED",'Pres Converted'!$C$2:$C$10000,$BE5)</f>
        <v>441</v>
      </c>
      <c r="BJ5">
        <f>SUMIFS('Pres Converted'!K$2:K$10000,'Pres Converted'!$E$2:$E$10000,$BF5,'Pres Converted'!$D$2:$D$10000,"ED",'Pres Converted'!$C$2:$C$10000,$BE5)</f>
        <v>6</v>
      </c>
      <c r="BK5">
        <f>SUMIFS('Pres Converted'!L$2:L$10000,'Pres Converted'!$E$2:$E$10000,$BF5,'Pres Converted'!$D$2:$D$10000,"ED",'Pres Converted'!$C$2:$C$10000,$BE5)</f>
        <v>4</v>
      </c>
      <c r="BL5">
        <f>SUMIFS('Pres Converted'!M$2:M$10000,'Pres Converted'!$E$2:$E$10000,$BF5,'Pres Converted'!$D$2:$D$10000,"ED",'Pres Converted'!$C$2:$C$10000,$BE5)</f>
        <v>23</v>
      </c>
      <c r="BM5">
        <f>SUMIFS('Pres Converted'!N$2:N$10000,'Pres Converted'!$E$2:$E$10000,$BF5,'Pres Converted'!$D$2:$D$10000,"ED",'Pres Converted'!$C$2:$C$10000,$BE5)</f>
        <v>0</v>
      </c>
      <c r="BR5">
        <f>BG5/SUMIF('By HD'!$A$3:$A$42,$BE5,'By HD'!$B$3:$B$42)</f>
        <v>0.16435331230283912</v>
      </c>
      <c r="BS5">
        <f>$BR5*SUMIF('By HD'!$A$3:$A$42,$BE5,'By HD'!W$3:W$42)</f>
        <v>209.87917981072556</v>
      </c>
      <c r="BT5">
        <f>$BR5*SUMIF('By HD'!$A$3:$A$42,$BE5,'By HD'!X$3:X$42)</f>
        <v>120.30662460567824</v>
      </c>
      <c r="BU5">
        <f>$BR5*SUMIF('By HD'!$A$3:$A$42,$BE5,'By HD'!Y$3:Y$42)</f>
        <v>82.012302839116714</v>
      </c>
      <c r="BV5">
        <f>$BR5*SUMIF('By HD'!$A$3:$A$42,$BE5,'By HD'!Z$3:Z$42)</f>
        <v>0.49305993690851735</v>
      </c>
      <c r="BW5">
        <f>$BR5*SUMIF('By HD'!$A$3:$A$42,$BE5,'By HD'!AA$3:AA$42)</f>
        <v>0.82176656151419558</v>
      </c>
      <c r="BX5">
        <f>$BR5*SUMIF('By HD'!$A$3:$A$42,$BE5,'By HD'!AB$3:AB$42)</f>
        <v>5.5880126182965295</v>
      </c>
      <c r="BY5">
        <f>$BR5*SUMIF('By HD'!$A$3:$A$42,$BE5,'By HD'!AC$3:AC$42)</f>
        <v>0.65741324921135647</v>
      </c>
      <c r="CD5">
        <f>$BR5*SUMIF('By HD'!$A$3:$A$42,$BE5,'By HD'!AR$3:AR$42)</f>
        <v>64.590851735015775</v>
      </c>
      <c r="CE5">
        <f>$BR5*SUMIF('By HD'!$A$3:$A$42,$BE5,'By HD'!AS$3:AS$42)</f>
        <v>32.048895899053626</v>
      </c>
      <c r="CF5">
        <f>$BR5*SUMIF('By HD'!$A$3:$A$42,$BE5,'By HD'!AT$3:AT$42)</f>
        <v>30.241009463722399</v>
      </c>
      <c r="CG5">
        <f>$BR5*SUMIF('By HD'!$A$3:$A$42,$BE5,'By HD'!AU$3:AU$42)</f>
        <v>0.32870662460567823</v>
      </c>
      <c r="CH5">
        <f>$BR5*SUMIF('By HD'!$A$3:$A$42,$BE5,'By HD'!AV$3:AV$42)</f>
        <v>0.49305993690851735</v>
      </c>
      <c r="CI5">
        <f>$BR5*SUMIF('By HD'!$A$3:$A$42,$BE5,'By HD'!AW$3:AW$42)</f>
        <v>1.1504731861198738</v>
      </c>
      <c r="CJ5">
        <f>$BR5*SUMIF('By HD'!$A$3:$A$42,$BE5,'By HD'!AX$3:AX$42)</f>
        <v>0.32870662460567823</v>
      </c>
      <c r="CO5">
        <f t="shared" si="12"/>
        <v>1316.4700315457412</v>
      </c>
      <c r="CP5">
        <f t="shared" si="12"/>
        <v>720.35552050473189</v>
      </c>
      <c r="CQ5">
        <f t="shared" si="12"/>
        <v>553.25331230283905</v>
      </c>
      <c r="CR5">
        <f t="shared" si="12"/>
        <v>6.8217665615141954</v>
      </c>
      <c r="CS5">
        <f t="shared" si="12"/>
        <v>5.3148264984227129</v>
      </c>
      <c r="CT5">
        <f t="shared" si="12"/>
        <v>29.738485804416403</v>
      </c>
      <c r="CU5">
        <f t="shared" si="12"/>
        <v>0.9861198738170347</v>
      </c>
      <c r="CV5">
        <f t="shared" si="12"/>
        <v>0</v>
      </c>
      <c r="CW5">
        <f t="shared" si="12"/>
        <v>0</v>
      </c>
      <c r="CX5">
        <f t="shared" si="12"/>
        <v>0</v>
      </c>
      <c r="CY5">
        <f t="shared" si="12"/>
        <v>0</v>
      </c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</row>
    <row r="6" spans="1:149" x14ac:dyDescent="0.3">
      <c r="A6" t="s">
        <v>1041</v>
      </c>
      <c r="B6" t="s">
        <v>1009</v>
      </c>
      <c r="C6" t="s">
        <v>1009</v>
      </c>
      <c r="D6" s="7">
        <f>SUMIFS('Pres Converted'!O$2:O$10000,'Pres Converted'!$D$2:$D$10000,"ED",'Pres Converted'!$E$2:$E$10000,$C6)</f>
        <v>387</v>
      </c>
      <c r="E6" s="7">
        <f>SUMIFS('Pres Converted'!I$2:I$10000,'Pres Converted'!$D$2:$D$10000,"ED",'Pres Converted'!$E$2:$E$10000,$C6)</f>
        <v>230</v>
      </c>
      <c r="F6" s="7">
        <f>SUMIFS('Pres Converted'!J$2:J$10000,'Pres Converted'!$D$2:$D$10000,"ED",'Pres Converted'!$E$2:$E$10000,$C6)</f>
        <v>142</v>
      </c>
      <c r="G6" s="7">
        <f>SUMIFS('Pres Converted'!K$2:K$10000,'Pres Converted'!$D$2:$D$10000,"ED",'Pres Converted'!$E$2:$E$10000,$C6)</f>
        <v>2</v>
      </c>
      <c r="H6" s="7">
        <f>SUMIFS('Pres Converted'!L$2:L$10000,'Pres Converted'!$D$2:$D$10000,"ED",'Pres Converted'!$E$2:$E$10000,$C6)</f>
        <v>4</v>
      </c>
      <c r="I6" s="7">
        <f>SUMIFS('Pres Converted'!M$2:M$10000,'Pres Converted'!$D$2:$D$10000,"ED",'Pres Converted'!$E$2:$E$10000,$C6)</f>
        <v>8</v>
      </c>
      <c r="J6" s="7">
        <f>SUMIFS('Pres Converted'!N$2:N$10000,'Pres Converted'!$D$2:$D$10000,"ED",'Pres Converted'!$E$2:$E$10000,$C6)</f>
        <v>1</v>
      </c>
      <c r="K6" s="7"/>
      <c r="L6" s="7"/>
      <c r="M6" s="7"/>
      <c r="N6" s="7"/>
      <c r="O6" s="7">
        <f t="shared" si="0"/>
        <v>0.59431524547803616</v>
      </c>
      <c r="P6" s="7">
        <f t="shared" si="1"/>
        <v>0.36692506459948321</v>
      </c>
      <c r="Q6" s="7">
        <f t="shared" si="2"/>
        <v>5.1679586563307496E-3</v>
      </c>
      <c r="R6" s="7">
        <f t="shared" si="3"/>
        <v>1.0335917312661499E-2</v>
      </c>
      <c r="S6" s="7">
        <f t="shared" si="4"/>
        <v>2.0671834625322998E-2</v>
      </c>
      <c r="T6" s="7">
        <f t="shared" si="5"/>
        <v>2.5839793281653748E-3</v>
      </c>
      <c r="U6" s="7">
        <f t="shared" si="6"/>
        <v>0</v>
      </c>
      <c r="V6" s="7">
        <f t="shared" si="7"/>
        <v>0</v>
      </c>
      <c r="W6" s="7">
        <f t="shared" si="8"/>
        <v>0</v>
      </c>
      <c r="X6" s="7">
        <f t="shared" si="9"/>
        <v>0</v>
      </c>
      <c r="Y6" s="8">
        <f t="shared" si="10"/>
        <v>0.59431524547803616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>
        <v>2</v>
      </c>
      <c r="AU6" t="s">
        <v>988</v>
      </c>
      <c r="AV6" s="7"/>
      <c r="AW6" s="7"/>
      <c r="AX6" s="7"/>
      <c r="AY6" s="7"/>
      <c r="AZ6" s="7"/>
      <c r="BA6" s="7">
        <f t="shared" si="13"/>
        <v>4</v>
      </c>
      <c r="BB6" s="7">
        <f t="shared" si="11"/>
        <v>1</v>
      </c>
      <c r="BC6" s="7"/>
      <c r="BD6" s="7"/>
      <c r="BE6">
        <v>1</v>
      </c>
      <c r="BF6" t="s">
        <v>987</v>
      </c>
      <c r="BG6">
        <f>SUMIFS('Pres Converted'!$O$2:$O$10000,'Pres Converted'!$E$2:$E$10000,$BF6,'Pres Converted'!$D$2:$D$10000,"ED",'Pres Converted'!$C$2:$C$10000,$BE6)</f>
        <v>959</v>
      </c>
      <c r="BH6">
        <f>SUMIFS('Pres Converted'!I$2:I$10000,'Pres Converted'!$E$2:$E$10000,$BF6,'Pres Converted'!$D$2:$D$10000,"ED",'Pres Converted'!$C$2:$C$10000,$BE6)</f>
        <v>646</v>
      </c>
      <c r="BI6">
        <f>SUMIFS('Pres Converted'!J$2:J$10000,'Pres Converted'!$E$2:$E$10000,$BF6,'Pres Converted'!$D$2:$D$10000,"ED",'Pres Converted'!$C$2:$C$10000,$BE6)</f>
        <v>285</v>
      </c>
      <c r="BJ6">
        <f>SUMIFS('Pres Converted'!K$2:K$10000,'Pres Converted'!$E$2:$E$10000,$BF6,'Pres Converted'!$D$2:$D$10000,"ED",'Pres Converted'!$C$2:$C$10000,$BE6)</f>
        <v>5</v>
      </c>
      <c r="BK6">
        <f>SUMIFS('Pres Converted'!L$2:L$10000,'Pres Converted'!$E$2:$E$10000,$BF6,'Pres Converted'!$D$2:$D$10000,"ED",'Pres Converted'!$C$2:$C$10000,$BE6)</f>
        <v>9</v>
      </c>
      <c r="BL6">
        <f>SUMIFS('Pres Converted'!M$2:M$10000,'Pres Converted'!$E$2:$E$10000,$BF6,'Pres Converted'!$D$2:$D$10000,"ED",'Pres Converted'!$C$2:$C$10000,$BE6)</f>
        <v>14</v>
      </c>
      <c r="BM6">
        <f>SUMIFS('Pres Converted'!N$2:N$10000,'Pres Converted'!$E$2:$E$10000,$BF6,'Pres Converted'!$D$2:$D$10000,"ED",'Pres Converted'!$C$2:$C$10000,$BE6)</f>
        <v>0</v>
      </c>
      <c r="BR6">
        <f>BG6/SUMIF('By HD'!$A$3:$A$42,$BE6,'By HD'!$B$3:$B$42)</f>
        <v>0.15126182965299684</v>
      </c>
      <c r="BS6">
        <f>$BR6*SUMIF('By HD'!$A$3:$A$42,$BE6,'By HD'!W$3:W$42)</f>
        <v>193.16135646687695</v>
      </c>
      <c r="BT6">
        <f>$BR6*SUMIF('By HD'!$A$3:$A$42,$BE6,'By HD'!X$3:X$42)</f>
        <v>110.72365930599369</v>
      </c>
      <c r="BU6">
        <f>$BR6*SUMIF('By HD'!$A$3:$A$42,$BE6,'By HD'!Y$3:Y$42)</f>
        <v>75.479652996845417</v>
      </c>
      <c r="BV6">
        <f>$BR6*SUMIF('By HD'!$A$3:$A$42,$BE6,'By HD'!Z$3:Z$42)</f>
        <v>0.45378548895899051</v>
      </c>
      <c r="BW6">
        <f>$BR6*SUMIF('By HD'!$A$3:$A$42,$BE6,'By HD'!AA$3:AA$42)</f>
        <v>0.75630914826498419</v>
      </c>
      <c r="BX6">
        <f>$BR6*SUMIF('By HD'!$A$3:$A$42,$BE6,'By HD'!AB$3:AB$42)</f>
        <v>5.1429022082018925</v>
      </c>
      <c r="BY6">
        <f>$BR6*SUMIF('By HD'!$A$3:$A$42,$BE6,'By HD'!AC$3:AC$42)</f>
        <v>0.60504731861198735</v>
      </c>
      <c r="CD6">
        <f>$BR6*SUMIF('By HD'!$A$3:$A$42,$BE6,'By HD'!AR$3:AR$42)</f>
        <v>59.445899053627755</v>
      </c>
      <c r="CE6">
        <f>$BR6*SUMIF('By HD'!$A$3:$A$42,$BE6,'By HD'!AS$3:AS$42)</f>
        <v>29.496056782334385</v>
      </c>
      <c r="CF6">
        <f>$BR6*SUMIF('By HD'!$A$3:$A$42,$BE6,'By HD'!AT$3:AT$42)</f>
        <v>27.832176656151418</v>
      </c>
      <c r="CG6">
        <f>$BR6*SUMIF('By HD'!$A$3:$A$42,$BE6,'By HD'!AU$3:AU$42)</f>
        <v>0.30252365930599368</v>
      </c>
      <c r="CH6">
        <f>$BR6*SUMIF('By HD'!$A$3:$A$42,$BE6,'By HD'!AV$3:AV$42)</f>
        <v>0.45378548895899051</v>
      </c>
      <c r="CI6">
        <f>$BR6*SUMIF('By HD'!$A$3:$A$42,$BE6,'By HD'!AW$3:AW$42)</f>
        <v>1.0588328075709779</v>
      </c>
      <c r="CJ6">
        <f>$BR6*SUMIF('By HD'!$A$3:$A$42,$BE6,'By HD'!AX$3:AX$42)</f>
        <v>0.30252365930599368</v>
      </c>
      <c r="CO6">
        <f t="shared" si="12"/>
        <v>1211.6072555205046</v>
      </c>
      <c r="CP6">
        <f t="shared" si="12"/>
        <v>786.21971608832814</v>
      </c>
      <c r="CQ6">
        <f t="shared" si="12"/>
        <v>388.31182965299683</v>
      </c>
      <c r="CR6">
        <f t="shared" si="12"/>
        <v>5.7563091482649842</v>
      </c>
      <c r="CS6">
        <f t="shared" si="12"/>
        <v>10.210094637223975</v>
      </c>
      <c r="CT6">
        <f t="shared" si="12"/>
        <v>20.201735015772869</v>
      </c>
      <c r="CU6">
        <f t="shared" si="12"/>
        <v>0.90757097791798103</v>
      </c>
      <c r="CV6">
        <f t="shared" si="12"/>
        <v>0</v>
      </c>
      <c r="CW6">
        <f t="shared" si="12"/>
        <v>0</v>
      </c>
      <c r="CX6">
        <f t="shared" si="12"/>
        <v>0</v>
      </c>
      <c r="CY6">
        <f t="shared" si="12"/>
        <v>0</v>
      </c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</row>
    <row r="7" spans="1:149" x14ac:dyDescent="0.3">
      <c r="A7" t="s">
        <v>1042</v>
      </c>
      <c r="B7" t="s">
        <v>997</v>
      </c>
      <c r="C7" t="s">
        <v>997</v>
      </c>
      <c r="D7" s="7">
        <f>SUMIFS('Pres Converted'!O$2:O$10000,'Pres Converted'!$D$2:$D$10000,"ED",'Pres Converted'!$E$2:$E$10000,$C7)</f>
        <v>703</v>
      </c>
      <c r="E7" s="7">
        <f>SUMIFS('Pres Converted'!I$2:I$10000,'Pres Converted'!$D$2:$D$10000,"ED",'Pres Converted'!$E$2:$E$10000,$C7)</f>
        <v>409</v>
      </c>
      <c r="F7" s="7">
        <f>SUMIFS('Pres Converted'!J$2:J$10000,'Pres Converted'!$D$2:$D$10000,"ED",'Pres Converted'!$E$2:$E$10000,$C7)</f>
        <v>245</v>
      </c>
      <c r="G7" s="7">
        <f>SUMIFS('Pres Converted'!K$2:K$10000,'Pres Converted'!$D$2:$D$10000,"ED",'Pres Converted'!$E$2:$E$10000,$C7)</f>
        <v>7</v>
      </c>
      <c r="H7" s="7">
        <f>SUMIFS('Pres Converted'!L$2:L$10000,'Pres Converted'!$D$2:$D$10000,"ED",'Pres Converted'!$E$2:$E$10000,$C7)</f>
        <v>3</v>
      </c>
      <c r="I7" s="7">
        <f>SUMIFS('Pres Converted'!M$2:M$10000,'Pres Converted'!$D$2:$D$10000,"ED",'Pres Converted'!$E$2:$E$10000,$C7)</f>
        <v>38</v>
      </c>
      <c r="J7" s="7">
        <f>SUMIFS('Pres Converted'!N$2:N$10000,'Pres Converted'!$D$2:$D$10000,"ED",'Pres Converted'!$E$2:$E$10000,$C7)</f>
        <v>1</v>
      </c>
      <c r="K7" s="7"/>
      <c r="L7" s="7"/>
      <c r="M7" s="7"/>
      <c r="N7" s="7"/>
      <c r="O7" s="7">
        <f t="shared" si="0"/>
        <v>0.58179231863442393</v>
      </c>
      <c r="P7" s="7">
        <f t="shared" si="1"/>
        <v>0.34850640113798009</v>
      </c>
      <c r="Q7" s="7">
        <f t="shared" si="2"/>
        <v>9.9573257467994308E-3</v>
      </c>
      <c r="R7" s="7">
        <f t="shared" si="3"/>
        <v>4.2674253200568994E-3</v>
      </c>
      <c r="S7" s="7">
        <f t="shared" si="4"/>
        <v>5.4054054054054057E-2</v>
      </c>
      <c r="T7" s="7">
        <f t="shared" si="5"/>
        <v>1.4224751066856331E-3</v>
      </c>
      <c r="U7" s="7">
        <f t="shared" si="6"/>
        <v>0</v>
      </c>
      <c r="V7" s="7">
        <f t="shared" si="7"/>
        <v>0</v>
      </c>
      <c r="W7" s="7">
        <f t="shared" si="8"/>
        <v>0</v>
      </c>
      <c r="X7" s="7">
        <f t="shared" si="9"/>
        <v>0</v>
      </c>
      <c r="Y7" s="8">
        <f t="shared" si="10"/>
        <v>0.58179231863442393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>
        <v>2</v>
      </c>
      <c r="AU7" t="s">
        <v>989</v>
      </c>
      <c r="AV7" s="7"/>
      <c r="AW7" s="7"/>
      <c r="AX7" s="7"/>
      <c r="AY7" s="7"/>
      <c r="AZ7" s="7"/>
      <c r="BA7" s="7">
        <f t="shared" si="13"/>
        <v>5</v>
      </c>
      <c r="BB7" s="7">
        <f t="shared" si="11"/>
        <v>1</v>
      </c>
      <c r="BC7" s="7"/>
      <c r="BD7" s="7"/>
      <c r="BE7">
        <v>2</v>
      </c>
      <c r="BF7" t="s">
        <v>988</v>
      </c>
      <c r="BG7">
        <f>SUMIFS('Pres Converted'!$O$2:$O$10000,'Pres Converted'!$E$2:$E$10000,$BF7,'Pres Converted'!$D$2:$D$10000,"ED",'Pres Converted'!$C$2:$C$10000,$BE7)</f>
        <v>596</v>
      </c>
      <c r="BH7">
        <f>SUMIFS('Pres Converted'!I$2:I$10000,'Pres Converted'!$E$2:$E$10000,$BF7,'Pres Converted'!$D$2:$D$10000,"ED",'Pres Converted'!$C$2:$C$10000,$BE7)</f>
        <v>269</v>
      </c>
      <c r="BI7">
        <f>SUMIFS('Pres Converted'!J$2:J$10000,'Pres Converted'!$E$2:$E$10000,$BF7,'Pres Converted'!$D$2:$D$10000,"ED",'Pres Converted'!$C$2:$C$10000,$BE7)</f>
        <v>303</v>
      </c>
      <c r="BJ7">
        <f>SUMIFS('Pres Converted'!K$2:K$10000,'Pres Converted'!$E$2:$E$10000,$BF7,'Pres Converted'!$D$2:$D$10000,"ED",'Pres Converted'!$C$2:$C$10000,$BE7)</f>
        <v>7</v>
      </c>
      <c r="BK7">
        <f>SUMIFS('Pres Converted'!L$2:L$10000,'Pres Converted'!$E$2:$E$10000,$BF7,'Pres Converted'!$D$2:$D$10000,"ED",'Pres Converted'!$C$2:$C$10000,$BE7)</f>
        <v>4</v>
      </c>
      <c r="BL7">
        <f>SUMIFS('Pres Converted'!M$2:M$10000,'Pres Converted'!$E$2:$E$10000,$BF7,'Pres Converted'!$D$2:$D$10000,"ED",'Pres Converted'!$C$2:$C$10000,$BE7)</f>
        <v>12</v>
      </c>
      <c r="BM7">
        <f>SUMIFS('Pres Converted'!N$2:N$10000,'Pres Converted'!$E$2:$E$10000,$BF7,'Pres Converted'!$D$2:$D$10000,"ED",'Pres Converted'!$C$2:$C$10000,$BE7)</f>
        <v>1</v>
      </c>
      <c r="BR7">
        <f>BG7/SUMIF('By HD'!$A$3:$A$42,$BE7,'By HD'!$B$3:$B$42)</f>
        <v>0.18022376776534624</v>
      </c>
      <c r="BS7">
        <f>$BR7*SUMIF('By HD'!$A$3:$A$42,$BE7,'By HD'!W$3:W$42)</f>
        <v>149.94617478076808</v>
      </c>
      <c r="BT7">
        <f>$BR7*SUMIF('By HD'!$A$3:$A$42,$BE7,'By HD'!X$3:X$42)</f>
        <v>82.362261868763227</v>
      </c>
      <c r="BU7">
        <f>$BR7*SUMIF('By HD'!$A$3:$A$42,$BE7,'By HD'!Y$3:Y$42)</f>
        <v>63.618990021167221</v>
      </c>
      <c r="BV7">
        <f>$BR7*SUMIF('By HD'!$A$3:$A$42,$BE7,'By HD'!Z$3:Z$42)</f>
        <v>0.36044753553069248</v>
      </c>
      <c r="BW7">
        <f>$BR7*SUMIF('By HD'!$A$3:$A$42,$BE7,'By HD'!AA$3:AA$42)</f>
        <v>0.72089507106138495</v>
      </c>
      <c r="BX7">
        <f>$BR7*SUMIF('By HD'!$A$3:$A$42,$BE7,'By HD'!AB$3:AB$42)</f>
        <v>2.8835802842455398</v>
      </c>
      <c r="BY7">
        <f>$BR7*SUMIF('By HD'!$A$3:$A$42,$BE7,'By HD'!AC$3:AC$42)</f>
        <v>0</v>
      </c>
      <c r="CD7">
        <f>$BR7*SUMIF('By HD'!$A$3:$A$42,$BE7,'By HD'!AR$3:AR$42)</f>
        <v>36.585424856365286</v>
      </c>
      <c r="CE7">
        <f>$BR7*SUMIF('By HD'!$A$3:$A$42,$BE7,'By HD'!AS$3:AS$42)</f>
        <v>21.446628364076201</v>
      </c>
      <c r="CF7">
        <f>$BR7*SUMIF('By HD'!$A$3:$A$42,$BE7,'By HD'!AT$3:AT$42)</f>
        <v>13.697006350166314</v>
      </c>
      <c r="CG7">
        <f>$BR7*SUMIF('By HD'!$A$3:$A$42,$BE7,'By HD'!AU$3:AU$42)</f>
        <v>0</v>
      </c>
      <c r="CH7">
        <f>$BR7*SUMIF('By HD'!$A$3:$A$42,$BE7,'By HD'!AV$3:AV$42)</f>
        <v>0.54067130329603874</v>
      </c>
      <c r="CI7">
        <f>$BR7*SUMIF('By HD'!$A$3:$A$42,$BE7,'By HD'!AW$3:AW$42)</f>
        <v>0.90111883882673116</v>
      </c>
      <c r="CJ7">
        <f>$BR7*SUMIF('By HD'!$A$3:$A$42,$BE7,'By HD'!AX$3:AX$42)</f>
        <v>0</v>
      </c>
      <c r="CO7">
        <f t="shared" si="12"/>
        <v>782.53159963713335</v>
      </c>
      <c r="CP7">
        <f t="shared" si="12"/>
        <v>372.80889023283942</v>
      </c>
      <c r="CQ7">
        <f t="shared" si="12"/>
        <v>380.31599637133354</v>
      </c>
      <c r="CR7">
        <f t="shared" si="12"/>
        <v>7.3604475355306924</v>
      </c>
      <c r="CS7">
        <f t="shared" si="12"/>
        <v>5.2615663743574235</v>
      </c>
      <c r="CT7">
        <f t="shared" si="12"/>
        <v>15.78469912307227</v>
      </c>
      <c r="CU7">
        <f t="shared" si="12"/>
        <v>1</v>
      </c>
      <c r="CV7">
        <f t="shared" si="12"/>
        <v>0</v>
      </c>
      <c r="CW7">
        <f t="shared" si="12"/>
        <v>0</v>
      </c>
      <c r="CX7">
        <f t="shared" si="12"/>
        <v>0</v>
      </c>
      <c r="CY7">
        <f t="shared" si="12"/>
        <v>0</v>
      </c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</row>
    <row r="8" spans="1:149" x14ac:dyDescent="0.3">
      <c r="A8" t="s">
        <v>1043</v>
      </c>
      <c r="B8" t="s">
        <v>891</v>
      </c>
      <c r="C8" t="s">
        <v>891</v>
      </c>
      <c r="D8" s="7">
        <f>SUMIFS('Pres Converted'!O$2:O$10000,'Pres Converted'!$D$2:$D$10000,"ED",'Pres Converted'!$E$2:$E$10000,$C8)</f>
        <v>1056</v>
      </c>
      <c r="E8" s="7">
        <f>SUMIFS('Pres Converted'!I$2:I$10000,'Pres Converted'!$D$2:$D$10000,"ED",'Pres Converted'!$E$2:$E$10000,$C8)</f>
        <v>592</v>
      </c>
      <c r="F8" s="7">
        <f>SUMIFS('Pres Converted'!J$2:J$10000,'Pres Converted'!$D$2:$D$10000,"ED",'Pres Converted'!$E$2:$E$10000,$C8)</f>
        <v>420</v>
      </c>
      <c r="G8" s="7">
        <f>SUMIFS('Pres Converted'!K$2:K$10000,'Pres Converted'!$D$2:$D$10000,"ED",'Pres Converted'!$E$2:$E$10000,$C8)</f>
        <v>5</v>
      </c>
      <c r="H8" s="7">
        <f>SUMIFS('Pres Converted'!L$2:L$10000,'Pres Converted'!$D$2:$D$10000,"ED",'Pres Converted'!$E$2:$E$10000,$C8)</f>
        <v>11</v>
      </c>
      <c r="I8" s="7">
        <f>SUMIFS('Pres Converted'!M$2:M$10000,'Pres Converted'!$D$2:$D$10000,"ED",'Pres Converted'!$E$2:$E$10000,$C8)</f>
        <v>25</v>
      </c>
      <c r="J8" s="7">
        <f>SUMIFS('Pres Converted'!N$2:N$10000,'Pres Converted'!$D$2:$D$10000,"ED",'Pres Converted'!$E$2:$E$10000,$C8)</f>
        <v>3</v>
      </c>
      <c r="K8" s="7"/>
      <c r="L8" s="7"/>
      <c r="M8" s="7"/>
      <c r="N8" s="7"/>
      <c r="O8" s="7">
        <f t="shared" si="0"/>
        <v>0.56060606060606055</v>
      </c>
      <c r="P8" s="7">
        <f t="shared" si="1"/>
        <v>0.39772727272727271</v>
      </c>
      <c r="Q8" s="7">
        <f t="shared" si="2"/>
        <v>4.734848484848485E-3</v>
      </c>
      <c r="R8" s="7">
        <f t="shared" si="3"/>
        <v>1.0416666666666666E-2</v>
      </c>
      <c r="S8" s="7">
        <f t="shared" si="4"/>
        <v>2.3674242424242424E-2</v>
      </c>
      <c r="T8" s="7">
        <f t="shared" si="5"/>
        <v>2.840909090909091E-3</v>
      </c>
      <c r="U8" s="7">
        <f t="shared" si="6"/>
        <v>0</v>
      </c>
      <c r="V8" s="7">
        <f t="shared" si="7"/>
        <v>0</v>
      </c>
      <c r="W8" s="7">
        <f t="shared" si="8"/>
        <v>0</v>
      </c>
      <c r="X8" s="7">
        <f t="shared" si="9"/>
        <v>0</v>
      </c>
      <c r="Y8" s="8">
        <f t="shared" si="10"/>
        <v>0.56060606060606055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>
        <v>2</v>
      </c>
      <c r="AU8" t="s">
        <v>985</v>
      </c>
      <c r="AV8" s="7"/>
      <c r="AW8" s="7"/>
      <c r="AX8" s="7"/>
      <c r="AY8" s="7"/>
      <c r="AZ8" s="7"/>
      <c r="BA8" s="7">
        <f t="shared" si="13"/>
        <v>6</v>
      </c>
      <c r="BB8" s="7">
        <f t="shared" si="11"/>
        <v>1</v>
      </c>
      <c r="BC8" s="7"/>
      <c r="BD8" s="7"/>
      <c r="BE8">
        <v>2</v>
      </c>
      <c r="BF8" t="s">
        <v>989</v>
      </c>
      <c r="BG8">
        <f>SUMIFS('Pres Converted'!$O$2:$O$10000,'Pres Converted'!$E$2:$E$10000,$BF8,'Pres Converted'!$D$2:$D$10000,"ED",'Pres Converted'!$C$2:$C$10000,$BE8)</f>
        <v>693</v>
      </c>
      <c r="BH8">
        <f>SUMIFS('Pres Converted'!I$2:I$10000,'Pres Converted'!$E$2:$E$10000,$BF8,'Pres Converted'!$D$2:$D$10000,"ED",'Pres Converted'!$C$2:$C$10000,$BE8)</f>
        <v>383</v>
      </c>
      <c r="BI8">
        <f>SUMIFS('Pres Converted'!J$2:J$10000,'Pres Converted'!$E$2:$E$10000,$BF8,'Pres Converted'!$D$2:$D$10000,"ED",'Pres Converted'!$C$2:$C$10000,$BE8)</f>
        <v>277</v>
      </c>
      <c r="BJ8">
        <f>SUMIFS('Pres Converted'!K$2:K$10000,'Pres Converted'!$E$2:$E$10000,$BF8,'Pres Converted'!$D$2:$D$10000,"ED",'Pres Converted'!$C$2:$C$10000,$BE8)</f>
        <v>1</v>
      </c>
      <c r="BK8">
        <f>SUMIFS('Pres Converted'!L$2:L$10000,'Pres Converted'!$E$2:$E$10000,$BF8,'Pres Converted'!$D$2:$D$10000,"ED",'Pres Converted'!$C$2:$C$10000,$BE8)</f>
        <v>6</v>
      </c>
      <c r="BL8">
        <f>SUMIFS('Pres Converted'!M$2:M$10000,'Pres Converted'!$E$2:$E$10000,$BF8,'Pres Converted'!$D$2:$D$10000,"ED",'Pres Converted'!$C$2:$C$10000,$BE8)</f>
        <v>20</v>
      </c>
      <c r="BM8">
        <f>SUMIFS('Pres Converted'!N$2:N$10000,'Pres Converted'!$E$2:$E$10000,$BF8,'Pres Converted'!$D$2:$D$10000,"ED",'Pres Converted'!$C$2:$C$10000,$BE8)</f>
        <v>6</v>
      </c>
      <c r="BR8">
        <f>BG8/SUMIF('By HD'!$A$3:$A$42,$BE8,'By HD'!$B$3:$B$42)</f>
        <v>0.20955548835802842</v>
      </c>
      <c r="BS8">
        <f>$BR8*SUMIF('By HD'!$A$3:$A$42,$BE8,'By HD'!W$3:W$42)</f>
        <v>174.35016631387964</v>
      </c>
      <c r="BT8">
        <f>$BR8*SUMIF('By HD'!$A$3:$A$42,$BE8,'By HD'!X$3:X$42)</f>
        <v>95.766858179618993</v>
      </c>
      <c r="BU8">
        <f>$BR8*SUMIF('By HD'!$A$3:$A$42,$BE8,'By HD'!Y$3:Y$42)</f>
        <v>73.973087390384038</v>
      </c>
      <c r="BV8">
        <f>$BR8*SUMIF('By HD'!$A$3:$A$42,$BE8,'By HD'!Z$3:Z$42)</f>
        <v>0.41911097671605685</v>
      </c>
      <c r="BW8">
        <f>$BR8*SUMIF('By HD'!$A$3:$A$42,$BE8,'By HD'!AA$3:AA$42)</f>
        <v>0.8382219534321137</v>
      </c>
      <c r="BX8">
        <f>$BR8*SUMIF('By HD'!$A$3:$A$42,$BE8,'By HD'!AB$3:AB$42)</f>
        <v>3.3528878137284548</v>
      </c>
      <c r="BY8">
        <f>$BR8*SUMIF('By HD'!$A$3:$A$42,$BE8,'By HD'!AC$3:AC$42)</f>
        <v>0</v>
      </c>
      <c r="CD8">
        <f>$BR8*SUMIF('By HD'!$A$3:$A$42,$BE8,'By HD'!AR$3:AR$42)</f>
        <v>42.539764136679771</v>
      </c>
      <c r="CE8">
        <f>$BR8*SUMIF('By HD'!$A$3:$A$42,$BE8,'By HD'!AS$3:AS$42)</f>
        <v>24.937103114605382</v>
      </c>
      <c r="CF8">
        <f>$BR8*SUMIF('By HD'!$A$3:$A$42,$BE8,'By HD'!AT$3:AT$42)</f>
        <v>15.926217115210161</v>
      </c>
      <c r="CG8">
        <f>$BR8*SUMIF('By HD'!$A$3:$A$42,$BE8,'By HD'!AU$3:AU$42)</f>
        <v>0</v>
      </c>
      <c r="CH8">
        <f>$BR8*SUMIF('By HD'!$A$3:$A$42,$BE8,'By HD'!AV$3:AV$42)</f>
        <v>0.6286664650740853</v>
      </c>
      <c r="CI8">
        <f>$BR8*SUMIF('By HD'!$A$3:$A$42,$BE8,'By HD'!AW$3:AW$42)</f>
        <v>1.0477774417901422</v>
      </c>
      <c r="CJ8">
        <f>$BR8*SUMIF('By HD'!$A$3:$A$42,$BE8,'By HD'!AX$3:AX$42)</f>
        <v>0</v>
      </c>
      <c r="CO8">
        <f t="shared" si="12"/>
        <v>909.8899304505594</v>
      </c>
      <c r="CP8">
        <f t="shared" si="12"/>
        <v>503.70396129422437</v>
      </c>
      <c r="CQ8">
        <f t="shared" si="12"/>
        <v>366.89930450559422</v>
      </c>
      <c r="CR8">
        <f t="shared" si="12"/>
        <v>1.4191109767160568</v>
      </c>
      <c r="CS8">
        <f t="shared" si="12"/>
        <v>7.4668884185061994</v>
      </c>
      <c r="CT8">
        <f t="shared" si="12"/>
        <v>24.400665255518597</v>
      </c>
      <c r="CU8">
        <f t="shared" si="12"/>
        <v>6</v>
      </c>
      <c r="CV8">
        <f t="shared" si="12"/>
        <v>0</v>
      </c>
      <c r="CW8">
        <f t="shared" si="12"/>
        <v>0</v>
      </c>
      <c r="CX8">
        <f t="shared" si="12"/>
        <v>0</v>
      </c>
      <c r="CY8">
        <f t="shared" si="12"/>
        <v>0</v>
      </c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</row>
    <row r="9" spans="1:149" x14ac:dyDescent="0.3">
      <c r="A9" t="s">
        <v>1044</v>
      </c>
      <c r="B9" t="s">
        <v>1045</v>
      </c>
      <c r="C9" t="s">
        <v>1000</v>
      </c>
      <c r="D9" s="7">
        <f>SUMIFS('Pres Converted'!O$2:O$10000,'Pres Converted'!$D$2:$D$10000,"ED",'Pres Converted'!$E$2:$E$10000,$C9)</f>
        <v>24614</v>
      </c>
      <c r="E9" s="7">
        <f>SUMIFS('Pres Converted'!I$2:I$10000,'Pres Converted'!$D$2:$D$10000,"ED",'Pres Converted'!$E$2:$E$10000,$C9)</f>
        <v>14752</v>
      </c>
      <c r="F9" s="7">
        <f>SUMIFS('Pres Converted'!J$2:J$10000,'Pres Converted'!$D$2:$D$10000,"ED",'Pres Converted'!$E$2:$E$10000,$C9)</f>
        <v>8515</v>
      </c>
      <c r="G9" s="7">
        <f>SUMIFS('Pres Converted'!K$2:K$10000,'Pres Converted'!$D$2:$D$10000,"ED",'Pres Converted'!$E$2:$E$10000,$C9)</f>
        <v>97</v>
      </c>
      <c r="H9" s="7">
        <f>SUMIFS('Pres Converted'!L$2:L$10000,'Pres Converted'!$D$2:$D$10000,"ED",'Pres Converted'!$E$2:$E$10000,$C9)</f>
        <v>79</v>
      </c>
      <c r="I9" s="7">
        <f>SUMIFS('Pres Converted'!M$2:M$10000,'Pres Converted'!$D$2:$D$10000,"ED",'Pres Converted'!$E$2:$E$10000,$C9)</f>
        <v>1047</v>
      </c>
      <c r="J9" s="7">
        <f>SUMIFS('Pres Converted'!N$2:N$10000,'Pres Converted'!$D$2:$D$10000,"ED",'Pres Converted'!$E$2:$E$10000,$C9)</f>
        <v>124</v>
      </c>
      <c r="K9" s="7"/>
      <c r="L9" s="7"/>
      <c r="M9" s="7"/>
      <c r="N9" s="7"/>
      <c r="O9" s="7">
        <f t="shared" si="0"/>
        <v>0.59933371252132928</v>
      </c>
      <c r="P9" s="7">
        <f t="shared" si="1"/>
        <v>0.34594133420004874</v>
      </c>
      <c r="Q9" s="7">
        <f t="shared" si="2"/>
        <v>3.9408466726253352E-3</v>
      </c>
      <c r="R9" s="7">
        <f t="shared" si="3"/>
        <v>3.2095555374989843E-3</v>
      </c>
      <c r="S9" s="7">
        <f t="shared" si="4"/>
        <v>4.2536767693182743E-2</v>
      </c>
      <c r="T9" s="7">
        <f t="shared" si="5"/>
        <v>5.0377833753148613E-3</v>
      </c>
      <c r="U9" s="7">
        <f t="shared" si="6"/>
        <v>0</v>
      </c>
      <c r="V9" s="7">
        <f t="shared" si="7"/>
        <v>0</v>
      </c>
      <c r="W9" s="7">
        <f t="shared" si="8"/>
        <v>0</v>
      </c>
      <c r="X9" s="7">
        <f t="shared" si="9"/>
        <v>0</v>
      </c>
      <c r="Y9" s="8">
        <f t="shared" si="10"/>
        <v>0.59933371252132928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>
        <v>2</v>
      </c>
      <c r="AU9" t="s">
        <v>100</v>
      </c>
      <c r="AV9" s="7"/>
      <c r="AW9" s="7"/>
      <c r="AX9" s="7"/>
      <c r="AY9" s="7"/>
      <c r="AZ9" s="7"/>
      <c r="BA9" s="7">
        <f t="shared" si="13"/>
        <v>7</v>
      </c>
      <c r="BB9" s="7">
        <f t="shared" si="11"/>
        <v>1</v>
      </c>
      <c r="BC9" s="7"/>
      <c r="BD9" s="7"/>
      <c r="BE9">
        <v>2</v>
      </c>
      <c r="BF9" t="s">
        <v>985</v>
      </c>
      <c r="BG9">
        <f>SUMIFS('Pres Converted'!$O$2:$O$10000,'Pres Converted'!$E$2:$E$10000,$BF9,'Pres Converted'!$D$2:$D$10000,"ED",'Pres Converted'!$C$2:$C$10000,$BE9)</f>
        <v>1543</v>
      </c>
      <c r="BH9">
        <f>SUMIFS('Pres Converted'!I$2:I$10000,'Pres Converted'!$E$2:$E$10000,$BF9,'Pres Converted'!$D$2:$D$10000,"ED",'Pres Converted'!$C$2:$C$10000,$BE9)</f>
        <v>774</v>
      </c>
      <c r="BI9">
        <f>SUMIFS('Pres Converted'!J$2:J$10000,'Pres Converted'!$E$2:$E$10000,$BF9,'Pres Converted'!$D$2:$D$10000,"ED",'Pres Converted'!$C$2:$C$10000,$BE9)</f>
        <v>688</v>
      </c>
      <c r="BJ9">
        <f>SUMIFS('Pres Converted'!K$2:K$10000,'Pres Converted'!$E$2:$E$10000,$BF9,'Pres Converted'!$D$2:$D$10000,"ED",'Pres Converted'!$C$2:$C$10000,$BE9)</f>
        <v>7</v>
      </c>
      <c r="BK9">
        <f>SUMIFS('Pres Converted'!L$2:L$10000,'Pres Converted'!$E$2:$E$10000,$BF9,'Pres Converted'!$D$2:$D$10000,"ED",'Pres Converted'!$C$2:$C$10000,$BE9)</f>
        <v>21</v>
      </c>
      <c r="BL9">
        <f>SUMIFS('Pres Converted'!M$2:M$10000,'Pres Converted'!$E$2:$E$10000,$BF9,'Pres Converted'!$D$2:$D$10000,"ED",'Pres Converted'!$C$2:$C$10000,$BE9)</f>
        <v>42</v>
      </c>
      <c r="BM9">
        <f>SUMIFS('Pres Converted'!N$2:N$10000,'Pres Converted'!$E$2:$E$10000,$BF9,'Pres Converted'!$D$2:$D$10000,"ED",'Pres Converted'!$C$2:$C$10000,$BE9)</f>
        <v>11</v>
      </c>
      <c r="BR9">
        <f>BG9/SUMIF('By HD'!$A$3:$A$42,$BE9,'By HD'!$B$3:$B$42)</f>
        <v>0.46658602963410944</v>
      </c>
      <c r="BS9">
        <f>$BR9*SUMIF('By HD'!$A$3:$A$42,$BE9,'By HD'!W$3:W$42)</f>
        <v>388.19957665557905</v>
      </c>
      <c r="BT9">
        <f>$BR9*SUMIF('By HD'!$A$3:$A$42,$BE9,'By HD'!X$3:X$42)</f>
        <v>213.229815542788</v>
      </c>
      <c r="BU9">
        <f>$BR9*SUMIF('By HD'!$A$3:$A$42,$BE9,'By HD'!Y$3:Y$42)</f>
        <v>164.70486846084063</v>
      </c>
      <c r="BV9">
        <f>$BR9*SUMIF('By HD'!$A$3:$A$42,$BE9,'By HD'!Z$3:Z$42)</f>
        <v>0.93317205926821889</v>
      </c>
      <c r="BW9">
        <f>$BR9*SUMIF('By HD'!$A$3:$A$42,$BE9,'By HD'!AA$3:AA$42)</f>
        <v>1.8663441185364378</v>
      </c>
      <c r="BX9">
        <f>$BR9*SUMIF('By HD'!$A$3:$A$42,$BE9,'By HD'!AB$3:AB$42)</f>
        <v>7.4653764741457511</v>
      </c>
      <c r="BY9">
        <f>$BR9*SUMIF('By HD'!$A$3:$A$42,$BE9,'By HD'!AC$3:AC$42)</f>
        <v>0</v>
      </c>
      <c r="CD9">
        <f>$BR9*SUMIF('By HD'!$A$3:$A$42,$BE9,'By HD'!AR$3:AR$42)</f>
        <v>94.716964015724216</v>
      </c>
      <c r="CE9">
        <f>$BR9*SUMIF('By HD'!$A$3:$A$42,$BE9,'By HD'!AS$3:AS$42)</f>
        <v>55.523737526459023</v>
      </c>
      <c r="CF9">
        <f>$BR9*SUMIF('By HD'!$A$3:$A$42,$BE9,'By HD'!AT$3:AT$42)</f>
        <v>35.460538252192315</v>
      </c>
      <c r="CG9">
        <f>$BR9*SUMIF('By HD'!$A$3:$A$42,$BE9,'By HD'!AU$3:AU$42)</f>
        <v>0</v>
      </c>
      <c r="CH9">
        <f>$BR9*SUMIF('By HD'!$A$3:$A$42,$BE9,'By HD'!AV$3:AV$42)</f>
        <v>1.3997580889023284</v>
      </c>
      <c r="CI9">
        <f>$BR9*SUMIF('By HD'!$A$3:$A$42,$BE9,'By HD'!AW$3:AW$42)</f>
        <v>2.3329301481705471</v>
      </c>
      <c r="CJ9">
        <f>$BR9*SUMIF('By HD'!$A$3:$A$42,$BE9,'By HD'!AX$3:AX$42)</f>
        <v>0</v>
      </c>
      <c r="CO9">
        <f t="shared" si="12"/>
        <v>2025.9165406713032</v>
      </c>
      <c r="CP9">
        <f t="shared" si="12"/>
        <v>1042.7535530692471</v>
      </c>
      <c r="CQ9">
        <f t="shared" si="12"/>
        <v>888.16540671303301</v>
      </c>
      <c r="CR9">
        <f t="shared" si="12"/>
        <v>7.9331720592682187</v>
      </c>
      <c r="CS9">
        <f t="shared" si="12"/>
        <v>24.266102207438767</v>
      </c>
      <c r="CT9">
        <f t="shared" si="12"/>
        <v>51.798306622316296</v>
      </c>
      <c r="CU9">
        <f t="shared" si="12"/>
        <v>11</v>
      </c>
      <c r="CV9">
        <f t="shared" si="12"/>
        <v>0</v>
      </c>
      <c r="CW9">
        <f t="shared" si="12"/>
        <v>0</v>
      </c>
      <c r="CX9">
        <f t="shared" si="12"/>
        <v>0</v>
      </c>
      <c r="CY9">
        <f t="shared" si="12"/>
        <v>0</v>
      </c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</row>
    <row r="10" spans="1:149" x14ac:dyDescent="0.3">
      <c r="A10" t="s">
        <v>1046</v>
      </c>
      <c r="B10" t="s">
        <v>989</v>
      </c>
      <c r="C10" t="s">
        <v>989</v>
      </c>
      <c r="D10" s="7">
        <f>SUMIFS('Pres Converted'!O$2:O$10000,'Pres Converted'!$D$2:$D$10000,"ED",'Pres Converted'!$E$2:$E$10000,$C10)</f>
        <v>693</v>
      </c>
      <c r="E10" s="7">
        <f>SUMIFS('Pres Converted'!I$2:I$10000,'Pres Converted'!$D$2:$D$10000,"ED",'Pres Converted'!$E$2:$E$10000,$C10)</f>
        <v>383</v>
      </c>
      <c r="F10" s="7">
        <f>SUMIFS('Pres Converted'!J$2:J$10000,'Pres Converted'!$D$2:$D$10000,"ED",'Pres Converted'!$E$2:$E$10000,$C10)</f>
        <v>277</v>
      </c>
      <c r="G10" s="7">
        <f>SUMIFS('Pres Converted'!K$2:K$10000,'Pres Converted'!$D$2:$D$10000,"ED",'Pres Converted'!$E$2:$E$10000,$C10)</f>
        <v>1</v>
      </c>
      <c r="H10" s="7">
        <f>SUMIFS('Pres Converted'!L$2:L$10000,'Pres Converted'!$D$2:$D$10000,"ED",'Pres Converted'!$E$2:$E$10000,$C10)</f>
        <v>6</v>
      </c>
      <c r="I10" s="7">
        <f>SUMIFS('Pres Converted'!M$2:M$10000,'Pres Converted'!$D$2:$D$10000,"ED",'Pres Converted'!$E$2:$E$10000,$C10)</f>
        <v>20</v>
      </c>
      <c r="J10" s="7">
        <f>SUMIFS('Pres Converted'!N$2:N$10000,'Pres Converted'!$D$2:$D$10000,"ED",'Pres Converted'!$E$2:$E$10000,$C10)</f>
        <v>6</v>
      </c>
      <c r="K10" s="7"/>
      <c r="L10" s="7"/>
      <c r="M10" s="7"/>
      <c r="N10" s="7"/>
      <c r="O10" s="7">
        <f t="shared" si="0"/>
        <v>0.55266955266955264</v>
      </c>
      <c r="P10" s="7">
        <f t="shared" si="1"/>
        <v>0.39971139971139968</v>
      </c>
      <c r="Q10" s="7">
        <f t="shared" si="2"/>
        <v>1.443001443001443E-3</v>
      </c>
      <c r="R10" s="7">
        <f t="shared" si="3"/>
        <v>8.658008658008658E-3</v>
      </c>
      <c r="S10" s="7">
        <f t="shared" si="4"/>
        <v>2.886002886002886E-2</v>
      </c>
      <c r="T10" s="7">
        <f t="shared" si="5"/>
        <v>8.658008658008658E-3</v>
      </c>
      <c r="U10" s="7">
        <f t="shared" si="6"/>
        <v>0</v>
      </c>
      <c r="V10" s="7">
        <f t="shared" si="7"/>
        <v>0</v>
      </c>
      <c r="W10" s="7">
        <f t="shared" si="8"/>
        <v>0</v>
      </c>
      <c r="X10" s="7">
        <f t="shared" si="9"/>
        <v>0</v>
      </c>
      <c r="Y10" s="8">
        <f t="shared" si="10"/>
        <v>0.55266955266955264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>
        <v>2</v>
      </c>
      <c r="AU10" t="s">
        <v>98</v>
      </c>
      <c r="AV10" s="7"/>
      <c r="AW10" s="7"/>
      <c r="AX10" s="7"/>
      <c r="AY10" s="7"/>
      <c r="AZ10" s="7"/>
      <c r="BA10" s="7">
        <f t="shared" si="13"/>
        <v>8</v>
      </c>
      <c r="BB10" s="7">
        <f t="shared" si="11"/>
        <v>1</v>
      </c>
      <c r="BC10" s="7"/>
      <c r="BD10" s="7"/>
      <c r="BE10">
        <v>2</v>
      </c>
      <c r="BF10" t="s">
        <v>100</v>
      </c>
      <c r="BG10">
        <f>SUMIFS('Pres Converted'!$O$2:$O$10000,'Pres Converted'!$E$2:$E$10000,$BF10,'Pres Converted'!$D$2:$D$10000,"ED",'Pres Converted'!$C$2:$C$10000,$BE10)</f>
        <v>192</v>
      </c>
      <c r="BH10">
        <f>SUMIFS('Pres Converted'!I$2:I$10000,'Pres Converted'!$E$2:$E$10000,$BF10,'Pres Converted'!$D$2:$D$10000,"ED",'Pres Converted'!$C$2:$C$10000,$BE10)</f>
        <v>119</v>
      </c>
      <c r="BI10">
        <f>SUMIFS('Pres Converted'!J$2:J$10000,'Pres Converted'!$E$2:$E$10000,$BF10,'Pres Converted'!$D$2:$D$10000,"ED",'Pres Converted'!$C$2:$C$10000,$BE10)</f>
        <v>62</v>
      </c>
      <c r="BJ10">
        <f>SUMIFS('Pres Converted'!K$2:K$10000,'Pres Converted'!$E$2:$E$10000,$BF10,'Pres Converted'!$D$2:$D$10000,"ED",'Pres Converted'!$C$2:$C$10000,$BE10)</f>
        <v>2</v>
      </c>
      <c r="BK10">
        <f>SUMIFS('Pres Converted'!L$2:L$10000,'Pres Converted'!$E$2:$E$10000,$BF10,'Pres Converted'!$D$2:$D$10000,"ED",'Pres Converted'!$C$2:$C$10000,$BE10)</f>
        <v>2</v>
      </c>
      <c r="BL10">
        <f>SUMIFS('Pres Converted'!M$2:M$10000,'Pres Converted'!$E$2:$E$10000,$BF10,'Pres Converted'!$D$2:$D$10000,"ED",'Pres Converted'!$C$2:$C$10000,$BE10)</f>
        <v>7</v>
      </c>
      <c r="BM10">
        <f>SUMIFS('Pres Converted'!N$2:N$10000,'Pres Converted'!$E$2:$E$10000,$BF10,'Pres Converted'!$D$2:$D$10000,"ED",'Pres Converted'!$C$2:$C$10000,$BE10)</f>
        <v>0</v>
      </c>
      <c r="BR10">
        <f>BG10/SUMIF('By HD'!$A$3:$A$42,$BE10,'By HD'!$B$3:$B$42)</f>
        <v>5.8058663441185362E-2</v>
      </c>
      <c r="BS10">
        <f>$BR10*SUMIF('By HD'!$A$3:$A$42,$BE10,'By HD'!W$3:W$42)</f>
        <v>48.304807983066219</v>
      </c>
      <c r="BT10">
        <f>$BR10*SUMIF('By HD'!$A$3:$A$42,$BE10,'By HD'!X$3:X$42)</f>
        <v>26.532809192621709</v>
      </c>
      <c r="BU10">
        <f>$BR10*SUMIF('By HD'!$A$3:$A$42,$BE10,'By HD'!Y$3:Y$42)</f>
        <v>20.494708194738433</v>
      </c>
      <c r="BV10">
        <f>$BR10*SUMIF('By HD'!$A$3:$A$42,$BE10,'By HD'!Z$3:Z$42)</f>
        <v>0.11611732688237072</v>
      </c>
      <c r="BW10">
        <f>$BR10*SUMIF('By HD'!$A$3:$A$42,$BE10,'By HD'!AA$3:AA$42)</f>
        <v>0.23223465376474145</v>
      </c>
      <c r="BX10">
        <f>$BR10*SUMIF('By HD'!$A$3:$A$42,$BE10,'By HD'!AB$3:AB$42)</f>
        <v>0.9289386150589658</v>
      </c>
      <c r="BY10">
        <f>$BR10*SUMIF('By HD'!$A$3:$A$42,$BE10,'By HD'!AC$3:AC$42)</f>
        <v>0</v>
      </c>
      <c r="CD10">
        <f>$BR10*SUMIF('By HD'!$A$3:$A$42,$BE10,'By HD'!AR$3:AR$42)</f>
        <v>11.785908678560629</v>
      </c>
      <c r="CE10">
        <f>$BR10*SUMIF('By HD'!$A$3:$A$42,$BE10,'By HD'!AS$3:AS$42)</f>
        <v>6.9089809495010579</v>
      </c>
      <c r="CF10">
        <f>$BR10*SUMIF('By HD'!$A$3:$A$42,$BE10,'By HD'!AT$3:AT$42)</f>
        <v>4.4124584215300873</v>
      </c>
      <c r="CG10">
        <f>$BR10*SUMIF('By HD'!$A$3:$A$42,$BE10,'By HD'!AU$3:AU$42)</f>
        <v>0</v>
      </c>
      <c r="CH10">
        <f>$BR10*SUMIF('By HD'!$A$3:$A$42,$BE10,'By HD'!AV$3:AV$42)</f>
        <v>0.17417599032355607</v>
      </c>
      <c r="CI10">
        <f>$BR10*SUMIF('By HD'!$A$3:$A$42,$BE10,'By HD'!AW$3:AW$42)</f>
        <v>0.29029331720592683</v>
      </c>
      <c r="CJ10">
        <f>$BR10*SUMIF('By HD'!$A$3:$A$42,$BE10,'By HD'!AX$3:AX$42)</f>
        <v>0</v>
      </c>
      <c r="CO10">
        <f t="shared" si="12"/>
        <v>252.09071666162686</v>
      </c>
      <c r="CP10">
        <f t="shared" si="12"/>
        <v>152.44179014212278</v>
      </c>
      <c r="CQ10">
        <f t="shared" si="12"/>
        <v>86.907166616268512</v>
      </c>
      <c r="CR10">
        <f t="shared" si="12"/>
        <v>2.1161173268823705</v>
      </c>
      <c r="CS10">
        <f t="shared" si="12"/>
        <v>2.4064106440882975</v>
      </c>
      <c r="CT10">
        <f t="shared" si="12"/>
        <v>8.2192319322648935</v>
      </c>
      <c r="CU10">
        <f t="shared" si="12"/>
        <v>0</v>
      </c>
      <c r="CV10">
        <f t="shared" si="12"/>
        <v>0</v>
      </c>
      <c r="CW10">
        <f t="shared" si="12"/>
        <v>0</v>
      </c>
      <c r="CX10">
        <f t="shared" si="12"/>
        <v>0</v>
      </c>
      <c r="CY10">
        <f t="shared" si="12"/>
        <v>0</v>
      </c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</row>
    <row r="11" spans="1:149" x14ac:dyDescent="0.3">
      <c r="A11" t="s">
        <v>1047</v>
      </c>
      <c r="B11" t="s">
        <v>988</v>
      </c>
      <c r="C11" t="s">
        <v>988</v>
      </c>
      <c r="D11" s="7">
        <f>SUMIFS('Pres Converted'!O$2:O$10000,'Pres Converted'!$D$2:$D$10000,"ED",'Pres Converted'!$E$2:$E$10000,$C11)</f>
        <v>777</v>
      </c>
      <c r="E11" s="7">
        <f>SUMIFS('Pres Converted'!I$2:I$10000,'Pres Converted'!$D$2:$D$10000,"ED",'Pres Converted'!$E$2:$E$10000,$C11)</f>
        <v>319</v>
      </c>
      <c r="F11" s="7">
        <f>SUMIFS('Pres Converted'!J$2:J$10000,'Pres Converted'!$D$2:$D$10000,"ED",'Pres Converted'!$E$2:$E$10000,$C11)</f>
        <v>410</v>
      </c>
      <c r="G11" s="7">
        <f>SUMIFS('Pres Converted'!K$2:K$10000,'Pres Converted'!$D$2:$D$10000,"ED",'Pres Converted'!$E$2:$E$10000,$C11)</f>
        <v>14</v>
      </c>
      <c r="H11" s="7">
        <f>SUMIFS('Pres Converted'!L$2:L$10000,'Pres Converted'!$D$2:$D$10000,"ED",'Pres Converted'!$E$2:$E$10000,$C11)</f>
        <v>5</v>
      </c>
      <c r="I11" s="7">
        <f>SUMIFS('Pres Converted'!M$2:M$10000,'Pres Converted'!$D$2:$D$10000,"ED",'Pres Converted'!$E$2:$E$10000,$C11)</f>
        <v>26</v>
      </c>
      <c r="J11" s="7">
        <f>SUMIFS('Pres Converted'!N$2:N$10000,'Pres Converted'!$D$2:$D$10000,"ED",'Pres Converted'!$E$2:$E$10000,$C11)</f>
        <v>3</v>
      </c>
      <c r="K11" s="7"/>
      <c r="L11" s="7"/>
      <c r="M11" s="7"/>
      <c r="N11" s="7"/>
      <c r="O11" s="7">
        <f t="shared" si="0"/>
        <v>0.41055341055341055</v>
      </c>
      <c r="P11" s="7">
        <f t="shared" si="1"/>
        <v>0.52767052767052769</v>
      </c>
      <c r="Q11" s="7">
        <f t="shared" si="2"/>
        <v>1.8018018018018018E-2</v>
      </c>
      <c r="R11" s="7">
        <f t="shared" si="3"/>
        <v>6.4350064350064346E-3</v>
      </c>
      <c r="S11" s="7">
        <f t="shared" si="4"/>
        <v>3.3462033462033462E-2</v>
      </c>
      <c r="T11" s="7">
        <f t="shared" si="5"/>
        <v>3.8610038610038611E-3</v>
      </c>
      <c r="U11" s="7">
        <f t="shared" si="6"/>
        <v>0</v>
      </c>
      <c r="V11" s="7">
        <f t="shared" si="7"/>
        <v>0</v>
      </c>
      <c r="W11" s="7">
        <f t="shared" si="8"/>
        <v>0</v>
      </c>
      <c r="X11" s="7">
        <f t="shared" si="9"/>
        <v>0</v>
      </c>
      <c r="Y11" s="8">
        <f t="shared" si="10"/>
        <v>2.5276705276705278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>
        <v>3</v>
      </c>
      <c r="AU11" t="s">
        <v>988</v>
      </c>
      <c r="AV11" s="7"/>
      <c r="AW11" s="7"/>
      <c r="AX11" s="7"/>
      <c r="AY11" s="7"/>
      <c r="AZ11" s="7"/>
      <c r="BA11" s="7">
        <f t="shared" si="13"/>
        <v>9</v>
      </c>
      <c r="BB11" s="7">
        <f t="shared" si="11"/>
        <v>1</v>
      </c>
      <c r="BC11" s="7"/>
      <c r="BD11" s="7"/>
      <c r="BE11">
        <v>2</v>
      </c>
      <c r="BF11" t="s">
        <v>98</v>
      </c>
      <c r="BG11">
        <f>SUMIFS('Pres Converted'!$O$2:$O$10000,'Pres Converted'!$E$2:$E$10000,$BF11,'Pres Converted'!$D$2:$D$10000,"ED",'Pres Converted'!$C$2:$C$10000,$BE11)</f>
        <v>283</v>
      </c>
      <c r="BH11">
        <f>SUMIFS('Pres Converted'!I$2:I$10000,'Pres Converted'!$E$2:$E$10000,$BF11,'Pres Converted'!$D$2:$D$10000,"ED",'Pres Converted'!$C$2:$C$10000,$BE11)</f>
        <v>153</v>
      </c>
      <c r="BI11">
        <f>SUMIFS('Pres Converted'!J$2:J$10000,'Pres Converted'!$E$2:$E$10000,$BF11,'Pres Converted'!$D$2:$D$10000,"ED",'Pres Converted'!$C$2:$C$10000,$BE11)</f>
        <v>120</v>
      </c>
      <c r="BJ11">
        <f>SUMIFS('Pres Converted'!K$2:K$10000,'Pres Converted'!$E$2:$E$10000,$BF11,'Pres Converted'!$D$2:$D$10000,"ED",'Pres Converted'!$C$2:$C$10000,$BE11)</f>
        <v>3</v>
      </c>
      <c r="BK11">
        <f>SUMIFS('Pres Converted'!L$2:L$10000,'Pres Converted'!$E$2:$E$10000,$BF11,'Pres Converted'!$D$2:$D$10000,"ED",'Pres Converted'!$C$2:$C$10000,$BE11)</f>
        <v>1</v>
      </c>
      <c r="BL11">
        <f>SUMIFS('Pres Converted'!M$2:M$10000,'Pres Converted'!$E$2:$E$10000,$BF11,'Pres Converted'!$D$2:$D$10000,"ED",'Pres Converted'!$C$2:$C$10000,$BE11)</f>
        <v>5</v>
      </c>
      <c r="BM11">
        <f>SUMIFS('Pres Converted'!N$2:N$10000,'Pres Converted'!$E$2:$E$10000,$BF11,'Pres Converted'!$D$2:$D$10000,"ED",'Pres Converted'!$C$2:$C$10000,$BE11)</f>
        <v>1</v>
      </c>
      <c r="BR11">
        <f>BG11/SUMIF('By HD'!$A$3:$A$42,$BE11,'By HD'!$B$3:$B$42)</f>
        <v>8.5576050801330517E-2</v>
      </c>
      <c r="BS11">
        <f>$BR11*SUMIF('By HD'!$A$3:$A$42,$BE11,'By HD'!W$3:W$42)</f>
        <v>71.199274266706993</v>
      </c>
      <c r="BT11">
        <f>$BR11*SUMIF('By HD'!$A$3:$A$42,$BE11,'By HD'!X$3:X$42)</f>
        <v>39.108255216208043</v>
      </c>
      <c r="BU11">
        <f>$BR11*SUMIF('By HD'!$A$3:$A$42,$BE11,'By HD'!Y$3:Y$42)</f>
        <v>30.208345932869673</v>
      </c>
      <c r="BV11">
        <f>$BR11*SUMIF('By HD'!$A$3:$A$42,$BE11,'By HD'!Z$3:Z$42)</f>
        <v>0.17115210160266103</v>
      </c>
      <c r="BW11">
        <f>$BR11*SUMIF('By HD'!$A$3:$A$42,$BE11,'By HD'!AA$3:AA$42)</f>
        <v>0.34230420320532207</v>
      </c>
      <c r="BX11">
        <f>$BR11*SUMIF('By HD'!$A$3:$A$42,$BE11,'By HD'!AB$3:AB$42)</f>
        <v>1.3692168128212883</v>
      </c>
      <c r="BY11">
        <f>$BR11*SUMIF('By HD'!$A$3:$A$42,$BE11,'By HD'!AC$3:AC$42)</f>
        <v>0</v>
      </c>
      <c r="CD11">
        <f>$BR11*SUMIF('By HD'!$A$3:$A$42,$BE11,'By HD'!AR$3:AR$42)</f>
        <v>17.371938312670096</v>
      </c>
      <c r="CE11">
        <f>$BR11*SUMIF('By HD'!$A$3:$A$42,$BE11,'By HD'!AS$3:AS$42)</f>
        <v>10.183550045358331</v>
      </c>
      <c r="CF11">
        <f>$BR11*SUMIF('By HD'!$A$3:$A$42,$BE11,'By HD'!AT$3:AT$42)</f>
        <v>6.503779860901119</v>
      </c>
      <c r="CG11">
        <f>$BR11*SUMIF('By HD'!$A$3:$A$42,$BE11,'By HD'!AU$3:AU$42)</f>
        <v>0</v>
      </c>
      <c r="CH11">
        <f>$BR11*SUMIF('By HD'!$A$3:$A$42,$BE11,'By HD'!AV$3:AV$42)</f>
        <v>0.25672815240399155</v>
      </c>
      <c r="CI11">
        <f>$BR11*SUMIF('By HD'!$A$3:$A$42,$BE11,'By HD'!AW$3:AW$42)</f>
        <v>0.42788025400665258</v>
      </c>
      <c r="CJ11">
        <f>$BR11*SUMIF('By HD'!$A$3:$A$42,$BE11,'By HD'!AX$3:AX$42)</f>
        <v>0</v>
      </c>
      <c r="CO11">
        <f t="shared" si="12"/>
        <v>371.57121257937706</v>
      </c>
      <c r="CP11">
        <f t="shared" si="12"/>
        <v>202.29180526156637</v>
      </c>
      <c r="CQ11">
        <f t="shared" si="12"/>
        <v>156.71212579377078</v>
      </c>
      <c r="CR11">
        <f t="shared" si="12"/>
        <v>3.1711521016026611</v>
      </c>
      <c r="CS11">
        <f t="shared" si="12"/>
        <v>1.5990323556093136</v>
      </c>
      <c r="CT11">
        <f t="shared" si="12"/>
        <v>6.7970970668279413</v>
      </c>
      <c r="CU11">
        <f t="shared" si="12"/>
        <v>1</v>
      </c>
      <c r="CV11">
        <f t="shared" si="12"/>
        <v>0</v>
      </c>
      <c r="CW11">
        <f t="shared" si="12"/>
        <v>0</v>
      </c>
      <c r="CX11">
        <f t="shared" si="12"/>
        <v>0</v>
      </c>
      <c r="CY11">
        <f t="shared" si="12"/>
        <v>0</v>
      </c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</row>
    <row r="12" spans="1:149" x14ac:dyDescent="0.3">
      <c r="A12" t="s">
        <v>1048</v>
      </c>
      <c r="B12" t="s">
        <v>991</v>
      </c>
      <c r="C12" t="s">
        <v>991</v>
      </c>
      <c r="D12" s="7">
        <f>SUMIFS('Pres Converted'!O$2:O$10000,'Pres Converted'!$D$2:$D$10000,"ED",'Pres Converted'!$E$2:$E$10000,$C12)</f>
        <v>9531</v>
      </c>
      <c r="E12" s="7">
        <f>SUMIFS('Pres Converted'!I$2:I$10000,'Pres Converted'!$D$2:$D$10000,"ED",'Pres Converted'!$E$2:$E$10000,$C12)</f>
        <v>4591</v>
      </c>
      <c r="F12" s="7">
        <f>SUMIFS('Pres Converted'!J$2:J$10000,'Pres Converted'!$D$2:$D$10000,"ED",'Pres Converted'!$E$2:$E$10000,$C12)</f>
        <v>4658</v>
      </c>
      <c r="G12" s="7">
        <f>SUMIFS('Pres Converted'!K$2:K$10000,'Pres Converted'!$D$2:$D$10000,"ED",'Pres Converted'!$E$2:$E$10000,$C12)</f>
        <v>42</v>
      </c>
      <c r="H12" s="7">
        <f>SUMIFS('Pres Converted'!L$2:L$10000,'Pres Converted'!$D$2:$D$10000,"ED",'Pres Converted'!$E$2:$E$10000,$C12)</f>
        <v>28</v>
      </c>
      <c r="I12" s="7">
        <f>SUMIFS('Pres Converted'!M$2:M$10000,'Pres Converted'!$D$2:$D$10000,"ED",'Pres Converted'!$E$2:$E$10000,$C12)</f>
        <v>167</v>
      </c>
      <c r="J12" s="7">
        <f>SUMIFS('Pres Converted'!N$2:N$10000,'Pres Converted'!$D$2:$D$10000,"ED",'Pres Converted'!$E$2:$E$10000,$C12)</f>
        <v>45</v>
      </c>
      <c r="K12" s="7"/>
      <c r="L12" s="7"/>
      <c r="M12" s="7"/>
      <c r="N12" s="7"/>
      <c r="O12" s="7">
        <f t="shared" si="0"/>
        <v>0.48169132305109641</v>
      </c>
      <c r="P12" s="7">
        <f t="shared" si="1"/>
        <v>0.48872101563319692</v>
      </c>
      <c r="Q12" s="7">
        <f t="shared" si="2"/>
        <v>4.4066729619137547E-3</v>
      </c>
      <c r="R12" s="7">
        <f t="shared" si="3"/>
        <v>2.9377819746091703E-3</v>
      </c>
      <c r="S12" s="7">
        <f t="shared" si="4"/>
        <v>1.7521771062847549E-2</v>
      </c>
      <c r="T12" s="7">
        <f t="shared" si="5"/>
        <v>4.721435316336166E-3</v>
      </c>
      <c r="U12" s="7">
        <f t="shared" si="6"/>
        <v>0</v>
      </c>
      <c r="V12" s="7">
        <f t="shared" si="7"/>
        <v>0</v>
      </c>
      <c r="W12" s="7">
        <f t="shared" si="8"/>
        <v>0</v>
      </c>
      <c r="X12" s="7">
        <f t="shared" si="9"/>
        <v>0</v>
      </c>
      <c r="Y12" s="8">
        <f t="shared" si="10"/>
        <v>2.4887210156331969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>
        <v>3</v>
      </c>
      <c r="AU12" t="s">
        <v>990</v>
      </c>
      <c r="AV12" s="7"/>
      <c r="AW12" s="7"/>
      <c r="AX12" s="7"/>
      <c r="AY12" s="7"/>
      <c r="AZ12" s="7"/>
      <c r="BA12" s="7">
        <f t="shared" si="13"/>
        <v>10</v>
      </c>
      <c r="BB12" s="7">
        <f t="shared" si="11"/>
        <v>1</v>
      </c>
      <c r="BC12" s="7"/>
      <c r="BD12" s="7"/>
      <c r="BE12">
        <v>3</v>
      </c>
      <c r="BF12" t="s">
        <v>988</v>
      </c>
      <c r="BG12">
        <f>SUMIFS('Pres Converted'!$O$2:$O$10000,'Pres Converted'!$E$2:$E$10000,$BF12,'Pres Converted'!$D$2:$D$10000,"ED",'Pres Converted'!$C$2:$C$10000,$BE12)</f>
        <v>181</v>
      </c>
      <c r="BH12">
        <f>SUMIFS('Pres Converted'!I$2:I$10000,'Pres Converted'!$E$2:$E$10000,$BF12,'Pres Converted'!$D$2:$D$10000,"ED",'Pres Converted'!$C$2:$C$10000,$BE12)</f>
        <v>50</v>
      </c>
      <c r="BI12">
        <f>SUMIFS('Pres Converted'!J$2:J$10000,'Pres Converted'!$E$2:$E$10000,$BF12,'Pres Converted'!$D$2:$D$10000,"ED",'Pres Converted'!$C$2:$C$10000,$BE12)</f>
        <v>107</v>
      </c>
      <c r="BJ12">
        <f>SUMIFS('Pres Converted'!K$2:K$10000,'Pres Converted'!$E$2:$E$10000,$BF12,'Pres Converted'!$D$2:$D$10000,"ED",'Pres Converted'!$C$2:$C$10000,$BE12)</f>
        <v>7</v>
      </c>
      <c r="BK12">
        <f>SUMIFS('Pres Converted'!L$2:L$10000,'Pres Converted'!$E$2:$E$10000,$BF12,'Pres Converted'!$D$2:$D$10000,"ED",'Pres Converted'!$C$2:$C$10000,$BE12)</f>
        <v>1</v>
      </c>
      <c r="BL12">
        <f>SUMIFS('Pres Converted'!M$2:M$10000,'Pres Converted'!$E$2:$E$10000,$BF12,'Pres Converted'!$D$2:$D$10000,"ED",'Pres Converted'!$C$2:$C$10000,$BE12)</f>
        <v>14</v>
      </c>
      <c r="BM12">
        <f>SUMIFS('Pres Converted'!N$2:N$10000,'Pres Converted'!$E$2:$E$10000,$BF12,'Pres Converted'!$D$2:$D$10000,"ED",'Pres Converted'!$C$2:$C$10000,$BE12)</f>
        <v>2</v>
      </c>
      <c r="BR12">
        <f>BG12/SUMIF('By HD'!$A$3:$A$42,$BE12,'By HD'!$B$3:$B$42)</f>
        <v>5.4633262903712648E-2</v>
      </c>
      <c r="BS12">
        <f>$BR12*SUMIF('By HD'!$A$3:$A$42,$BE12,'By HD'!W$3:W$42)</f>
        <v>43.051011168125569</v>
      </c>
      <c r="BT12">
        <f>$BR12*SUMIF('By HD'!$A$3:$A$42,$BE12,'By HD'!X$3:X$42)</f>
        <v>24.74886809538183</v>
      </c>
      <c r="BU12">
        <f>$BR12*SUMIF('By HD'!$A$3:$A$42,$BE12,'By HD'!Y$3:Y$42)</f>
        <v>17.100211288862059</v>
      </c>
      <c r="BV12">
        <f>$BR12*SUMIF('By HD'!$A$3:$A$42,$BE12,'By HD'!Z$3:Z$42)</f>
        <v>0.16389978871113794</v>
      </c>
      <c r="BW12">
        <f>$BR12*SUMIF('By HD'!$A$3:$A$42,$BE12,'By HD'!AA$3:AA$42)</f>
        <v>5.4633262903712648E-2</v>
      </c>
      <c r="BX12">
        <f>$BR12*SUMIF('By HD'!$A$3:$A$42,$BE12,'By HD'!AB$3:AB$42)</f>
        <v>0.87413220645940237</v>
      </c>
      <c r="BY12">
        <f>$BR12*SUMIF('By HD'!$A$3:$A$42,$BE12,'By HD'!AC$3:AC$42)</f>
        <v>0.1092665258074253</v>
      </c>
      <c r="CD12">
        <f>$BR12*SUMIF('By HD'!$A$3:$A$42,$BE12,'By HD'!AR$3:AR$42)</f>
        <v>13.876848777543012</v>
      </c>
      <c r="CE12">
        <f>$BR12*SUMIF('By HD'!$A$3:$A$42,$BE12,'By HD'!AS$3:AS$42)</f>
        <v>7.0476909145789319</v>
      </c>
      <c r="CF12">
        <f>$BR12*SUMIF('By HD'!$A$3:$A$42,$BE12,'By HD'!AT$3:AT$42)</f>
        <v>6.3374584968306671</v>
      </c>
      <c r="CG12">
        <f>$BR12*SUMIF('By HD'!$A$3:$A$42,$BE12,'By HD'!AU$3:AU$42)</f>
        <v>5.4633262903712648E-2</v>
      </c>
      <c r="CH12">
        <f>$BR12*SUMIF('By HD'!$A$3:$A$42,$BE12,'By HD'!AV$3:AV$42)</f>
        <v>5.4633262903712648E-2</v>
      </c>
      <c r="CI12">
        <f>$BR12*SUMIF('By HD'!$A$3:$A$42,$BE12,'By HD'!AW$3:AW$42)</f>
        <v>0.32779957742227589</v>
      </c>
      <c r="CJ12">
        <f>$BR12*SUMIF('By HD'!$A$3:$A$42,$BE12,'By HD'!AX$3:AX$42)</f>
        <v>5.4633262903712648E-2</v>
      </c>
      <c r="CO12">
        <f t="shared" si="12"/>
        <v>237.92785994566859</v>
      </c>
      <c r="CP12">
        <f t="shared" si="12"/>
        <v>81.79655900996076</v>
      </c>
      <c r="CQ12">
        <f t="shared" si="12"/>
        <v>130.43766978569272</v>
      </c>
      <c r="CR12">
        <f t="shared" si="12"/>
        <v>7.2185330516148509</v>
      </c>
      <c r="CS12">
        <f t="shared" si="12"/>
        <v>1.1092665258074252</v>
      </c>
      <c r="CT12">
        <f t="shared" si="12"/>
        <v>15.201931783881678</v>
      </c>
      <c r="CU12">
        <f t="shared" si="12"/>
        <v>2.163899788711138</v>
      </c>
      <c r="CV12">
        <f t="shared" si="12"/>
        <v>0</v>
      </c>
      <c r="CW12">
        <f t="shared" si="12"/>
        <v>0</v>
      </c>
      <c r="CX12">
        <f t="shared" si="12"/>
        <v>0</v>
      </c>
      <c r="CY12">
        <f t="shared" si="12"/>
        <v>0</v>
      </c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</row>
    <row r="13" spans="1:149" x14ac:dyDescent="0.3">
      <c r="A13" t="s">
        <v>1049</v>
      </c>
      <c r="B13" t="s">
        <v>1050</v>
      </c>
      <c r="C13" t="s">
        <v>992</v>
      </c>
      <c r="D13" s="7">
        <f>SUMIFS('Pres Converted'!O$2:O$10000,'Pres Converted'!$D$2:$D$10000,"ED",'Pres Converted'!$E$2:$E$10000,$C13)</f>
        <v>11243</v>
      </c>
      <c r="E13" s="7">
        <f>SUMIFS('Pres Converted'!I$2:I$10000,'Pres Converted'!$D$2:$D$10000,"ED",'Pres Converted'!$E$2:$E$10000,$C13)</f>
        <v>6844</v>
      </c>
      <c r="F13" s="7">
        <f>SUMIFS('Pres Converted'!J$2:J$10000,'Pres Converted'!$D$2:$D$10000,"ED",'Pres Converted'!$E$2:$E$10000,$C13)</f>
        <v>3611</v>
      </c>
      <c r="G13" s="7">
        <f>SUMIFS('Pres Converted'!K$2:K$10000,'Pres Converted'!$D$2:$D$10000,"ED",'Pres Converted'!$E$2:$E$10000,$C13)</f>
        <v>55</v>
      </c>
      <c r="H13" s="7">
        <f>SUMIFS('Pres Converted'!L$2:L$10000,'Pres Converted'!$D$2:$D$10000,"ED",'Pres Converted'!$E$2:$E$10000,$C13)</f>
        <v>50</v>
      </c>
      <c r="I13" s="7">
        <f>SUMIFS('Pres Converted'!M$2:M$10000,'Pres Converted'!$D$2:$D$10000,"ED",'Pres Converted'!$E$2:$E$10000,$C13)</f>
        <v>619</v>
      </c>
      <c r="J13" s="7">
        <f>SUMIFS('Pres Converted'!N$2:N$10000,'Pres Converted'!$D$2:$D$10000,"ED",'Pres Converted'!$E$2:$E$10000,$C13)</f>
        <v>64</v>
      </c>
      <c r="K13" s="7"/>
      <c r="L13" s="7"/>
      <c r="M13" s="7"/>
      <c r="N13" s="7"/>
      <c r="O13" s="7">
        <f t="shared" si="0"/>
        <v>0.60873432357911594</v>
      </c>
      <c r="P13" s="7">
        <f t="shared" si="1"/>
        <v>0.3211776216312372</v>
      </c>
      <c r="Q13" s="7">
        <f t="shared" si="2"/>
        <v>4.8919327581606331E-3</v>
      </c>
      <c r="R13" s="7">
        <f t="shared" si="3"/>
        <v>4.4472115983278486E-3</v>
      </c>
      <c r="S13" s="7">
        <f t="shared" si="4"/>
        <v>5.5056479587298764E-2</v>
      </c>
      <c r="T13" s="7">
        <f t="shared" si="5"/>
        <v>5.6924308458596463E-3</v>
      </c>
      <c r="U13" s="7">
        <f t="shared" si="6"/>
        <v>0</v>
      </c>
      <c r="V13" s="7">
        <f t="shared" si="7"/>
        <v>0</v>
      </c>
      <c r="W13" s="7">
        <f t="shared" si="8"/>
        <v>0</v>
      </c>
      <c r="X13" s="7">
        <f t="shared" si="9"/>
        <v>0</v>
      </c>
      <c r="Y13" s="8">
        <f t="shared" si="10"/>
        <v>0.60873432357911594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>
        <v>3</v>
      </c>
      <c r="AU13" t="s">
        <v>985</v>
      </c>
      <c r="AV13" s="7"/>
      <c r="AW13" s="7"/>
      <c r="AX13" s="7"/>
      <c r="AY13" s="7"/>
      <c r="AZ13" s="7"/>
      <c r="BA13" s="7">
        <f t="shared" si="13"/>
        <v>11</v>
      </c>
      <c r="BB13" s="7">
        <f t="shared" si="11"/>
        <v>1</v>
      </c>
      <c r="BC13" s="7"/>
      <c r="BD13" s="7"/>
      <c r="BE13">
        <v>3</v>
      </c>
      <c r="BF13" t="s">
        <v>990</v>
      </c>
      <c r="BG13">
        <f>SUMIFS('Pres Converted'!$O$2:$O$10000,'Pres Converted'!$E$2:$E$10000,$BF13,'Pres Converted'!$D$2:$D$10000,"ED",'Pres Converted'!$C$2:$C$10000,$BE13)</f>
        <v>3093</v>
      </c>
      <c r="BH13">
        <f>SUMIFS('Pres Converted'!I$2:I$10000,'Pres Converted'!$E$2:$E$10000,$BF13,'Pres Converted'!$D$2:$D$10000,"ED",'Pres Converted'!$C$2:$C$10000,$BE13)</f>
        <v>1671</v>
      </c>
      <c r="BI13">
        <f>SUMIFS('Pres Converted'!J$2:J$10000,'Pres Converted'!$E$2:$E$10000,$BF13,'Pres Converted'!$D$2:$D$10000,"ED",'Pres Converted'!$C$2:$C$10000,$BE13)</f>
        <v>1328</v>
      </c>
      <c r="BJ13">
        <f>SUMIFS('Pres Converted'!K$2:K$10000,'Pres Converted'!$E$2:$E$10000,$BF13,'Pres Converted'!$D$2:$D$10000,"ED",'Pres Converted'!$C$2:$C$10000,$BE13)</f>
        <v>13</v>
      </c>
      <c r="BK13">
        <f>SUMIFS('Pres Converted'!L$2:L$10000,'Pres Converted'!$E$2:$E$10000,$BF13,'Pres Converted'!$D$2:$D$10000,"ED",'Pres Converted'!$C$2:$C$10000,$BE13)</f>
        <v>12</v>
      </c>
      <c r="BL13">
        <f>SUMIFS('Pres Converted'!M$2:M$10000,'Pres Converted'!$E$2:$E$10000,$BF13,'Pres Converted'!$D$2:$D$10000,"ED",'Pres Converted'!$C$2:$C$10000,$BE13)</f>
        <v>61</v>
      </c>
      <c r="BM13">
        <f>SUMIFS('Pres Converted'!N$2:N$10000,'Pres Converted'!$E$2:$E$10000,$BF13,'Pres Converted'!$D$2:$D$10000,"ED",'Pres Converted'!$C$2:$C$10000,$BE13)</f>
        <v>8</v>
      </c>
      <c r="BR13">
        <f>BG13/SUMIF('By HD'!$A$3:$A$42,$BE13,'By HD'!$B$3:$B$42)</f>
        <v>0.93359492906731056</v>
      </c>
      <c r="BS13">
        <f>$BR13*SUMIF('By HD'!$A$3:$A$42,$BE13,'By HD'!W$3:W$42)</f>
        <v>735.67280410504077</v>
      </c>
      <c r="BT13">
        <f>$BR13*SUMIF('By HD'!$A$3:$A$42,$BE13,'By HD'!X$3:X$42)</f>
        <v>422.91850286749167</v>
      </c>
      <c r="BU13">
        <f>$BR13*SUMIF('By HD'!$A$3:$A$42,$BE13,'By HD'!Y$3:Y$42)</f>
        <v>292.21521279806819</v>
      </c>
      <c r="BV13">
        <f>$BR13*SUMIF('By HD'!$A$3:$A$42,$BE13,'By HD'!Z$3:Z$42)</f>
        <v>2.8007847872019318</v>
      </c>
      <c r="BW13">
        <f>$BR13*SUMIF('By HD'!$A$3:$A$42,$BE13,'By HD'!AA$3:AA$42)</f>
        <v>0.93359492906731056</v>
      </c>
      <c r="BX13">
        <f>$BR13*SUMIF('By HD'!$A$3:$A$42,$BE13,'By HD'!AB$3:AB$42)</f>
        <v>14.937518865076969</v>
      </c>
      <c r="BY13">
        <f>$BR13*SUMIF('By HD'!$A$3:$A$42,$BE13,'By HD'!AC$3:AC$42)</f>
        <v>1.8671898581346211</v>
      </c>
      <c r="CD13">
        <f>$BR13*SUMIF('By HD'!$A$3:$A$42,$BE13,'By HD'!AR$3:AR$42)</f>
        <v>237.13311198309688</v>
      </c>
      <c r="CE13">
        <f>$BR13*SUMIF('By HD'!$A$3:$A$42,$BE13,'By HD'!AS$3:AS$42)</f>
        <v>120.43374584968306</v>
      </c>
      <c r="CF13">
        <f>$BR13*SUMIF('By HD'!$A$3:$A$42,$BE13,'By HD'!AT$3:AT$42)</f>
        <v>108.29701177180803</v>
      </c>
      <c r="CG13">
        <f>$BR13*SUMIF('By HD'!$A$3:$A$42,$BE13,'By HD'!AU$3:AU$42)</f>
        <v>0.93359492906731056</v>
      </c>
      <c r="CH13">
        <f>$BR13*SUMIF('By HD'!$A$3:$A$42,$BE13,'By HD'!AV$3:AV$42)</f>
        <v>0.93359492906731056</v>
      </c>
      <c r="CI13">
        <f>$BR13*SUMIF('By HD'!$A$3:$A$42,$BE13,'By HD'!AW$3:AW$42)</f>
        <v>5.6015695744038636</v>
      </c>
      <c r="CJ13">
        <f>$BR13*SUMIF('By HD'!$A$3:$A$42,$BE13,'By HD'!AX$3:AX$42)</f>
        <v>0.93359492906731056</v>
      </c>
      <c r="CO13">
        <f t="shared" si="12"/>
        <v>4065.8059160881376</v>
      </c>
      <c r="CP13">
        <f t="shared" si="12"/>
        <v>2214.3522487171749</v>
      </c>
      <c r="CQ13">
        <f t="shared" si="12"/>
        <v>1728.5122245698763</v>
      </c>
      <c r="CR13">
        <f t="shared" si="12"/>
        <v>16.734379716269242</v>
      </c>
      <c r="CS13">
        <f t="shared" si="12"/>
        <v>13.867189858134621</v>
      </c>
      <c r="CT13">
        <f t="shared" si="12"/>
        <v>81.539088439480835</v>
      </c>
      <c r="CU13">
        <f t="shared" si="12"/>
        <v>10.800784787201932</v>
      </c>
      <c r="CV13">
        <f t="shared" si="12"/>
        <v>0</v>
      </c>
      <c r="CW13">
        <f t="shared" si="12"/>
        <v>0</v>
      </c>
      <c r="CX13">
        <f t="shared" si="12"/>
        <v>0</v>
      </c>
      <c r="CY13">
        <f t="shared" si="12"/>
        <v>0</v>
      </c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</row>
    <row r="14" spans="1:149" x14ac:dyDescent="0.3">
      <c r="A14" t="s">
        <v>1051</v>
      </c>
      <c r="B14" t="s">
        <v>1052</v>
      </c>
      <c r="C14" t="s">
        <v>984</v>
      </c>
      <c r="D14" s="7">
        <f>SUMIFS('Pres Converted'!O$2:O$10000,'Pres Converted'!$D$2:$D$10000,"ED",'Pres Converted'!$E$2:$E$10000,$C14)</f>
        <v>4277</v>
      </c>
      <c r="E14" s="7">
        <f>SUMIFS('Pres Converted'!I$2:I$10000,'Pres Converted'!$D$2:$D$10000,"ED",'Pres Converted'!$E$2:$E$10000,$C14)</f>
        <v>2386</v>
      </c>
      <c r="F14" s="7">
        <f>SUMIFS('Pres Converted'!J$2:J$10000,'Pres Converted'!$D$2:$D$10000,"ED",'Pres Converted'!$E$2:$E$10000,$C14)</f>
        <v>1739</v>
      </c>
      <c r="G14" s="7">
        <f>SUMIFS('Pres Converted'!K$2:K$10000,'Pres Converted'!$D$2:$D$10000,"ED",'Pres Converted'!$E$2:$E$10000,$C14)</f>
        <v>17</v>
      </c>
      <c r="H14" s="7">
        <f>SUMIFS('Pres Converted'!L$2:L$10000,'Pres Converted'!$D$2:$D$10000,"ED",'Pres Converted'!$E$2:$E$10000,$C14)</f>
        <v>26</v>
      </c>
      <c r="I14" s="7">
        <f>SUMIFS('Pres Converted'!M$2:M$10000,'Pres Converted'!$D$2:$D$10000,"ED",'Pres Converted'!$E$2:$E$10000,$C14)</f>
        <v>90</v>
      </c>
      <c r="J14" s="7">
        <f>SUMIFS('Pres Converted'!N$2:N$10000,'Pres Converted'!$D$2:$D$10000,"ED",'Pres Converted'!$E$2:$E$10000,$C14)</f>
        <v>19</v>
      </c>
      <c r="K14" s="7"/>
      <c r="L14" s="7"/>
      <c r="M14" s="7"/>
      <c r="N14" s="7"/>
      <c r="O14" s="7">
        <f t="shared" si="0"/>
        <v>0.55786766425064294</v>
      </c>
      <c r="P14" s="7">
        <f t="shared" si="1"/>
        <v>0.40659340659340659</v>
      </c>
      <c r="Q14" s="7">
        <f t="shared" si="2"/>
        <v>3.9747486555997196E-3</v>
      </c>
      <c r="R14" s="7">
        <f t="shared" si="3"/>
        <v>6.0790273556231003E-3</v>
      </c>
      <c r="S14" s="7">
        <f t="shared" si="4"/>
        <v>2.104278700023381E-2</v>
      </c>
      <c r="T14" s="7">
        <f t="shared" si="5"/>
        <v>4.4423661444938038E-3</v>
      </c>
      <c r="U14" s="7">
        <f t="shared" si="6"/>
        <v>0</v>
      </c>
      <c r="V14" s="7">
        <f t="shared" si="7"/>
        <v>0</v>
      </c>
      <c r="W14" s="7">
        <f t="shared" si="8"/>
        <v>0</v>
      </c>
      <c r="X14" s="7">
        <f t="shared" si="9"/>
        <v>0</v>
      </c>
      <c r="Y14" s="8">
        <f t="shared" si="10"/>
        <v>0.55786766425064294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>
        <v>4</v>
      </c>
      <c r="AU14" t="s">
        <v>991</v>
      </c>
      <c r="AV14" s="7"/>
      <c r="AW14" s="7"/>
      <c r="AX14" s="7"/>
      <c r="AY14" s="7"/>
      <c r="AZ14" s="7"/>
      <c r="BA14" s="7">
        <f t="shared" si="13"/>
        <v>12</v>
      </c>
      <c r="BB14" s="7">
        <f t="shared" si="11"/>
        <v>1</v>
      </c>
      <c r="BC14" s="7"/>
      <c r="BD14" s="7"/>
      <c r="BE14">
        <v>3</v>
      </c>
      <c r="BF14" t="s">
        <v>985</v>
      </c>
      <c r="BG14">
        <f>SUMIFS('Pres Converted'!$O$2:$O$10000,'Pres Converted'!$E$2:$E$10000,$BF14,'Pres Converted'!$D$2:$D$10000,"ED",'Pres Converted'!$C$2:$C$10000,$BE14)</f>
        <v>39</v>
      </c>
      <c r="BH14">
        <f>SUMIFS('Pres Converted'!I$2:I$10000,'Pres Converted'!$E$2:$E$10000,$BF14,'Pres Converted'!$D$2:$D$10000,"ED",'Pres Converted'!$C$2:$C$10000,$BE14)</f>
        <v>10</v>
      </c>
      <c r="BI14">
        <f>SUMIFS('Pres Converted'!J$2:J$10000,'Pres Converted'!$E$2:$E$10000,$BF14,'Pres Converted'!$D$2:$D$10000,"ED",'Pres Converted'!$C$2:$C$10000,$BE14)</f>
        <v>20</v>
      </c>
      <c r="BJ14">
        <f>SUMIFS('Pres Converted'!K$2:K$10000,'Pres Converted'!$E$2:$E$10000,$BF14,'Pres Converted'!$D$2:$D$10000,"ED",'Pres Converted'!$C$2:$C$10000,$BE14)</f>
        <v>0</v>
      </c>
      <c r="BK14">
        <f>SUMIFS('Pres Converted'!L$2:L$10000,'Pres Converted'!$E$2:$E$10000,$BF14,'Pres Converted'!$D$2:$D$10000,"ED",'Pres Converted'!$C$2:$C$10000,$BE14)</f>
        <v>0</v>
      </c>
      <c r="BL14">
        <f>SUMIFS('Pres Converted'!M$2:M$10000,'Pres Converted'!$E$2:$E$10000,$BF14,'Pres Converted'!$D$2:$D$10000,"ED",'Pres Converted'!$C$2:$C$10000,$BE14)</f>
        <v>9</v>
      </c>
      <c r="BM14">
        <f>SUMIFS('Pres Converted'!N$2:N$10000,'Pres Converted'!$E$2:$E$10000,$BF14,'Pres Converted'!$D$2:$D$10000,"ED",'Pres Converted'!$C$2:$C$10000,$BE14)</f>
        <v>0</v>
      </c>
      <c r="BR14">
        <f>BG14/SUMIF('By HD'!$A$3:$A$42,$BE14,'By HD'!$B$3:$B$42)</f>
        <v>1.1771808028976758E-2</v>
      </c>
      <c r="BS14">
        <f>$BR14*SUMIF('By HD'!$A$3:$A$42,$BE14,'By HD'!W$3:W$42)</f>
        <v>9.2761847268336854</v>
      </c>
      <c r="BT14">
        <f>$BR14*SUMIF('By HD'!$A$3:$A$42,$BE14,'By HD'!X$3:X$42)</f>
        <v>5.3326290371264715</v>
      </c>
      <c r="BU14">
        <f>$BR14*SUMIF('By HD'!$A$3:$A$42,$BE14,'By HD'!Y$3:Y$42)</f>
        <v>3.6845759130697253</v>
      </c>
      <c r="BV14">
        <f>$BR14*SUMIF('By HD'!$A$3:$A$42,$BE14,'By HD'!Z$3:Z$42)</f>
        <v>3.5315424086930274E-2</v>
      </c>
      <c r="BW14">
        <f>$BR14*SUMIF('By HD'!$A$3:$A$42,$BE14,'By HD'!AA$3:AA$42)</f>
        <v>1.1771808028976758E-2</v>
      </c>
      <c r="BX14">
        <f>$BR14*SUMIF('By HD'!$A$3:$A$42,$BE14,'By HD'!AB$3:AB$42)</f>
        <v>0.18834892846362813</v>
      </c>
      <c r="BY14">
        <f>$BR14*SUMIF('By HD'!$A$3:$A$42,$BE14,'By HD'!AC$3:AC$42)</f>
        <v>2.3543616057953517E-2</v>
      </c>
      <c r="CD14">
        <f>$BR14*SUMIF('By HD'!$A$3:$A$42,$BE14,'By HD'!AR$3:AR$42)</f>
        <v>2.9900392393600965</v>
      </c>
      <c r="CE14">
        <f>$BR14*SUMIF('By HD'!$A$3:$A$42,$BE14,'By HD'!AS$3:AS$42)</f>
        <v>1.5185632357380019</v>
      </c>
      <c r="CF14">
        <f>$BR14*SUMIF('By HD'!$A$3:$A$42,$BE14,'By HD'!AT$3:AT$42)</f>
        <v>1.365529731361304</v>
      </c>
      <c r="CG14">
        <f>$BR14*SUMIF('By HD'!$A$3:$A$42,$BE14,'By HD'!AU$3:AU$42)</f>
        <v>1.1771808028976758E-2</v>
      </c>
      <c r="CH14">
        <f>$BR14*SUMIF('By HD'!$A$3:$A$42,$BE14,'By HD'!AV$3:AV$42)</f>
        <v>1.1771808028976758E-2</v>
      </c>
      <c r="CI14">
        <f>$BR14*SUMIF('By HD'!$A$3:$A$42,$BE14,'By HD'!AW$3:AW$42)</f>
        <v>7.0630848173860547E-2</v>
      </c>
      <c r="CJ14">
        <f>$BR14*SUMIF('By HD'!$A$3:$A$42,$BE14,'By HD'!AX$3:AX$42)</f>
        <v>1.1771808028976758E-2</v>
      </c>
      <c r="CO14">
        <f t="shared" si="12"/>
        <v>51.266223966193778</v>
      </c>
      <c r="CP14">
        <f t="shared" si="12"/>
        <v>16.851192272864473</v>
      </c>
      <c r="CQ14">
        <f t="shared" si="12"/>
        <v>25.050105644431028</v>
      </c>
      <c r="CR14">
        <f t="shared" si="12"/>
        <v>4.7087232115907034E-2</v>
      </c>
      <c r="CS14">
        <f t="shared" si="12"/>
        <v>2.3543616057953517E-2</v>
      </c>
      <c r="CT14">
        <f t="shared" si="12"/>
        <v>9.2589797766374886</v>
      </c>
      <c r="CU14">
        <f t="shared" si="12"/>
        <v>3.5315424086930274E-2</v>
      </c>
      <c r="CV14">
        <f t="shared" si="12"/>
        <v>0</v>
      </c>
      <c r="CW14">
        <f t="shared" si="12"/>
        <v>0</v>
      </c>
      <c r="CX14">
        <f t="shared" si="12"/>
        <v>0</v>
      </c>
      <c r="CY14">
        <f t="shared" si="12"/>
        <v>0</v>
      </c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</row>
    <row r="15" spans="1:149" x14ac:dyDescent="0.3">
      <c r="A15" t="s">
        <v>1053</v>
      </c>
      <c r="B15" t="s">
        <v>1054</v>
      </c>
      <c r="C15" t="s">
        <v>1010</v>
      </c>
      <c r="D15" s="7">
        <f>SUMIFS('Pres Converted'!O$2:O$10000,'Pres Converted'!$D$2:$D$10000,"ED",'Pres Converted'!$E$2:$E$10000,$C15)</f>
        <v>2993</v>
      </c>
      <c r="E15" s="7">
        <f>SUMIFS('Pres Converted'!I$2:I$10000,'Pres Converted'!$D$2:$D$10000,"ED",'Pres Converted'!$E$2:$E$10000,$C15)</f>
        <v>1865</v>
      </c>
      <c r="F15" s="7">
        <f>SUMIFS('Pres Converted'!J$2:J$10000,'Pres Converted'!$D$2:$D$10000,"ED",'Pres Converted'!$E$2:$E$10000,$C15)</f>
        <v>1009</v>
      </c>
      <c r="G15" s="7">
        <f>SUMIFS('Pres Converted'!K$2:K$10000,'Pres Converted'!$D$2:$D$10000,"ED",'Pres Converted'!$E$2:$E$10000,$C15)</f>
        <v>17</v>
      </c>
      <c r="H15" s="7">
        <f>SUMIFS('Pres Converted'!L$2:L$10000,'Pres Converted'!$D$2:$D$10000,"ED",'Pres Converted'!$E$2:$E$10000,$C15)</f>
        <v>7</v>
      </c>
      <c r="I15" s="7">
        <f>SUMIFS('Pres Converted'!M$2:M$10000,'Pres Converted'!$D$2:$D$10000,"ED",'Pres Converted'!$E$2:$E$10000,$C15)</f>
        <v>77</v>
      </c>
      <c r="J15" s="7">
        <f>SUMIFS('Pres Converted'!N$2:N$10000,'Pres Converted'!$D$2:$D$10000,"ED",'Pres Converted'!$E$2:$E$10000,$C15)</f>
        <v>18</v>
      </c>
      <c r="K15" s="7"/>
      <c r="L15" s="7"/>
      <c r="M15" s="7"/>
      <c r="N15" s="7"/>
      <c r="O15" s="7">
        <f t="shared" si="0"/>
        <v>0.62312061476779146</v>
      </c>
      <c r="P15" s="7">
        <f t="shared" si="1"/>
        <v>0.33711994654193117</v>
      </c>
      <c r="Q15" s="7">
        <f t="shared" si="2"/>
        <v>5.6799198128967589E-3</v>
      </c>
      <c r="R15" s="7">
        <f t="shared" si="3"/>
        <v>2.3387905111927833E-3</v>
      </c>
      <c r="S15" s="7">
        <f t="shared" si="4"/>
        <v>2.5726695623120615E-2</v>
      </c>
      <c r="T15" s="7">
        <f t="shared" si="5"/>
        <v>6.0140327430671563E-3</v>
      </c>
      <c r="U15" s="7">
        <f t="shared" si="6"/>
        <v>0</v>
      </c>
      <c r="V15" s="7">
        <f t="shared" si="7"/>
        <v>0</v>
      </c>
      <c r="W15" s="7">
        <f t="shared" si="8"/>
        <v>0</v>
      </c>
      <c r="X15" s="7">
        <f t="shared" si="9"/>
        <v>0</v>
      </c>
      <c r="Y15" s="8">
        <f t="shared" si="10"/>
        <v>0.62312061476779146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>
        <v>5</v>
      </c>
      <c r="AU15" t="s">
        <v>992</v>
      </c>
      <c r="AV15" s="7"/>
      <c r="AW15" s="7"/>
      <c r="AX15" s="7"/>
      <c r="AY15" s="7"/>
      <c r="AZ15" s="7"/>
      <c r="BA15" s="7">
        <f t="shared" si="13"/>
        <v>13</v>
      </c>
      <c r="BB15" s="7">
        <f t="shared" si="11"/>
        <v>1</v>
      </c>
      <c r="BC15" s="7"/>
      <c r="BD15" s="7"/>
      <c r="BE15">
        <v>4</v>
      </c>
      <c r="BF15" t="s">
        <v>991</v>
      </c>
      <c r="BG15">
        <f>SUMIFS('Pres Converted'!$O$2:$O$10000,'Pres Converted'!$E$2:$E$10000,$BF15,'Pres Converted'!$D$2:$D$10000,"ED",'Pres Converted'!$C$2:$C$10000,$BE15)</f>
        <v>9531</v>
      </c>
      <c r="BH15">
        <f>SUMIFS('Pres Converted'!I$2:I$10000,'Pres Converted'!$E$2:$E$10000,$BF15,'Pres Converted'!$D$2:$D$10000,"ED",'Pres Converted'!$C$2:$C$10000,$BE15)</f>
        <v>4591</v>
      </c>
      <c r="BI15">
        <f>SUMIFS('Pres Converted'!J$2:J$10000,'Pres Converted'!$E$2:$E$10000,$BF15,'Pres Converted'!$D$2:$D$10000,"ED",'Pres Converted'!$C$2:$C$10000,$BE15)</f>
        <v>4658</v>
      </c>
      <c r="BJ15">
        <f>SUMIFS('Pres Converted'!K$2:K$10000,'Pres Converted'!$E$2:$E$10000,$BF15,'Pres Converted'!$D$2:$D$10000,"ED",'Pres Converted'!$C$2:$C$10000,$BE15)</f>
        <v>42</v>
      </c>
      <c r="BK15">
        <f>SUMIFS('Pres Converted'!L$2:L$10000,'Pres Converted'!$E$2:$E$10000,$BF15,'Pres Converted'!$D$2:$D$10000,"ED",'Pres Converted'!$C$2:$C$10000,$BE15)</f>
        <v>28</v>
      </c>
      <c r="BL15">
        <f>SUMIFS('Pres Converted'!M$2:M$10000,'Pres Converted'!$E$2:$E$10000,$BF15,'Pres Converted'!$D$2:$D$10000,"ED",'Pres Converted'!$C$2:$C$10000,$BE15)</f>
        <v>167</v>
      </c>
      <c r="BM15">
        <f>SUMIFS('Pres Converted'!N$2:N$10000,'Pres Converted'!$E$2:$E$10000,$BF15,'Pres Converted'!$D$2:$D$10000,"ED",'Pres Converted'!$C$2:$C$10000,$BE15)</f>
        <v>45</v>
      </c>
      <c r="BR15">
        <f>BG15/SUMIF('By HD'!$A$3:$A$42,$BE15,'By HD'!$B$3:$B$42)</f>
        <v>1</v>
      </c>
      <c r="BS15">
        <f>$BR15*SUMIF('By HD'!$A$3:$A$42,$BE15,'By HD'!W$3:W$42)</f>
        <v>2061</v>
      </c>
      <c r="BT15">
        <f>$BR15*SUMIF('By HD'!$A$3:$A$42,$BE15,'By HD'!X$3:X$42)</f>
        <v>995</v>
      </c>
      <c r="BU15">
        <f>$BR15*SUMIF('By HD'!$A$3:$A$42,$BE15,'By HD'!Y$3:Y$42)</f>
        <v>1009</v>
      </c>
      <c r="BV15">
        <f>$BR15*SUMIF('By HD'!$A$3:$A$42,$BE15,'By HD'!Z$3:Z$42)</f>
        <v>5</v>
      </c>
      <c r="BW15">
        <f>$BR15*SUMIF('By HD'!$A$3:$A$42,$BE15,'By HD'!AA$3:AA$42)</f>
        <v>1</v>
      </c>
      <c r="BX15">
        <f>$BR15*SUMIF('By HD'!$A$3:$A$42,$BE15,'By HD'!AB$3:AB$42)</f>
        <v>34</v>
      </c>
      <c r="BY15">
        <f>$BR15*SUMIF('By HD'!$A$3:$A$42,$BE15,'By HD'!AC$3:AC$42)</f>
        <v>17</v>
      </c>
      <c r="CD15">
        <f>$BR15*SUMIF('By HD'!$A$3:$A$42,$BE15,'By HD'!AR$3:AR$42)</f>
        <v>793</v>
      </c>
      <c r="CE15">
        <f>$BR15*SUMIF('By HD'!$A$3:$A$42,$BE15,'By HD'!AS$3:AS$42)</f>
        <v>377</v>
      </c>
      <c r="CF15">
        <f>$BR15*SUMIF('By HD'!$A$3:$A$42,$BE15,'By HD'!AT$3:AT$42)</f>
        <v>390</v>
      </c>
      <c r="CG15">
        <f>$BR15*SUMIF('By HD'!$A$3:$A$42,$BE15,'By HD'!AU$3:AU$42)</f>
        <v>4</v>
      </c>
      <c r="CH15">
        <f>$BR15*SUMIF('By HD'!$A$3:$A$42,$BE15,'By HD'!AV$3:AV$42)</f>
        <v>4</v>
      </c>
      <c r="CI15">
        <f>$BR15*SUMIF('By HD'!$A$3:$A$42,$BE15,'By HD'!AW$3:AW$42)</f>
        <v>15</v>
      </c>
      <c r="CJ15">
        <f>$BR15*SUMIF('By HD'!$A$3:$A$42,$BE15,'By HD'!AX$3:AX$42)</f>
        <v>3</v>
      </c>
      <c r="CO15">
        <f t="shared" si="12"/>
        <v>12385</v>
      </c>
      <c r="CP15">
        <f t="shared" si="12"/>
        <v>5963</v>
      </c>
      <c r="CQ15">
        <f t="shared" si="12"/>
        <v>6057</v>
      </c>
      <c r="CR15">
        <f t="shared" si="12"/>
        <v>51</v>
      </c>
      <c r="CS15">
        <f t="shared" si="12"/>
        <v>33</v>
      </c>
      <c r="CT15">
        <f t="shared" si="12"/>
        <v>216</v>
      </c>
      <c r="CU15">
        <f t="shared" si="12"/>
        <v>65</v>
      </c>
      <c r="CV15">
        <f t="shared" si="12"/>
        <v>0</v>
      </c>
      <c r="CW15">
        <f t="shared" si="12"/>
        <v>0</v>
      </c>
      <c r="CX15">
        <f t="shared" si="12"/>
        <v>0</v>
      </c>
      <c r="CY15">
        <f t="shared" si="12"/>
        <v>0</v>
      </c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</row>
    <row r="16" spans="1:149" x14ac:dyDescent="0.3">
      <c r="A16" t="s">
        <v>1055</v>
      </c>
      <c r="B16" t="s">
        <v>1008</v>
      </c>
      <c r="C16" t="s">
        <v>1008</v>
      </c>
      <c r="D16" s="7">
        <f>SUMIFS('Pres Converted'!O$2:O$10000,'Pres Converted'!$D$2:$D$10000,"ED",'Pres Converted'!$E$2:$E$10000,$C16)</f>
        <v>391</v>
      </c>
      <c r="E16" s="7">
        <f>SUMIFS('Pres Converted'!I$2:I$10000,'Pres Converted'!$D$2:$D$10000,"ED",'Pres Converted'!$E$2:$E$10000,$C16)</f>
        <v>251</v>
      </c>
      <c r="F16" s="7">
        <f>SUMIFS('Pres Converted'!J$2:J$10000,'Pres Converted'!$D$2:$D$10000,"ED",'Pres Converted'!$E$2:$E$10000,$C16)</f>
        <v>131</v>
      </c>
      <c r="G16" s="7">
        <f>SUMIFS('Pres Converted'!K$2:K$10000,'Pres Converted'!$D$2:$D$10000,"ED",'Pres Converted'!$E$2:$E$10000,$C16)</f>
        <v>2</v>
      </c>
      <c r="H16" s="7">
        <f>SUMIFS('Pres Converted'!L$2:L$10000,'Pres Converted'!$D$2:$D$10000,"ED",'Pres Converted'!$E$2:$E$10000,$C16)</f>
        <v>3</v>
      </c>
      <c r="I16" s="7">
        <f>SUMIFS('Pres Converted'!M$2:M$10000,'Pres Converted'!$D$2:$D$10000,"ED",'Pres Converted'!$E$2:$E$10000,$C16)</f>
        <v>4</v>
      </c>
      <c r="J16" s="7">
        <f>SUMIFS('Pres Converted'!N$2:N$10000,'Pres Converted'!$D$2:$D$10000,"ED",'Pres Converted'!$E$2:$E$10000,$C16)</f>
        <v>0</v>
      </c>
      <c r="K16" s="7"/>
      <c r="L16" s="7"/>
      <c r="M16" s="7"/>
      <c r="N16" s="7"/>
      <c r="O16" s="7">
        <f t="shared" si="0"/>
        <v>0.64194373401534521</v>
      </c>
      <c r="P16" s="7">
        <f t="shared" si="1"/>
        <v>0.33503836317135549</v>
      </c>
      <c r="Q16" s="7">
        <f t="shared" si="2"/>
        <v>5.1150895140664966E-3</v>
      </c>
      <c r="R16" s="7">
        <f t="shared" si="3"/>
        <v>7.6726342710997444E-3</v>
      </c>
      <c r="S16" s="7">
        <f t="shared" si="4"/>
        <v>1.0230179028132993E-2</v>
      </c>
      <c r="T16" s="7">
        <f t="shared" si="5"/>
        <v>0</v>
      </c>
      <c r="U16" s="7">
        <f t="shared" si="6"/>
        <v>0</v>
      </c>
      <c r="V16" s="7">
        <f t="shared" si="7"/>
        <v>0</v>
      </c>
      <c r="W16" s="7">
        <f t="shared" si="8"/>
        <v>0</v>
      </c>
      <c r="X16" s="7">
        <f t="shared" si="9"/>
        <v>0</v>
      </c>
      <c r="Y16" s="8">
        <f t="shared" si="10"/>
        <v>0.64194373401534521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>
        <v>6</v>
      </c>
      <c r="AU16" t="s">
        <v>992</v>
      </c>
      <c r="AV16" s="7"/>
      <c r="AW16" s="7"/>
      <c r="AX16" s="7"/>
      <c r="AY16" s="7"/>
      <c r="AZ16" s="7"/>
      <c r="BA16" s="7">
        <f t="shared" si="13"/>
        <v>14</v>
      </c>
      <c r="BB16" s="7">
        <f t="shared" si="11"/>
        <v>1</v>
      </c>
      <c r="BC16" s="7"/>
      <c r="BD16" s="7"/>
      <c r="BE16">
        <v>5</v>
      </c>
      <c r="BF16" t="s">
        <v>992</v>
      </c>
      <c r="BG16">
        <f>SUMIFS('Pres Converted'!$O$2:$O$10000,'Pres Converted'!$E$2:$E$10000,$BF16,'Pres Converted'!$D$2:$D$10000,"ED",'Pres Converted'!$C$2:$C$10000,$BE16)</f>
        <v>8870</v>
      </c>
      <c r="BH16">
        <f>SUMIFS('Pres Converted'!I$2:I$10000,'Pres Converted'!$E$2:$E$10000,$BF16,'Pres Converted'!$D$2:$D$10000,"ED",'Pres Converted'!$C$2:$C$10000,$BE16)</f>
        <v>5422</v>
      </c>
      <c r="BI16">
        <f>SUMIFS('Pres Converted'!J$2:J$10000,'Pres Converted'!$E$2:$E$10000,$BF16,'Pres Converted'!$D$2:$D$10000,"ED",'Pres Converted'!$C$2:$C$10000,$BE16)</f>
        <v>2816</v>
      </c>
      <c r="BJ16">
        <f>SUMIFS('Pres Converted'!K$2:K$10000,'Pres Converted'!$E$2:$E$10000,$BF16,'Pres Converted'!$D$2:$D$10000,"ED",'Pres Converted'!$C$2:$C$10000,$BE16)</f>
        <v>42</v>
      </c>
      <c r="BK16">
        <f>SUMIFS('Pres Converted'!L$2:L$10000,'Pres Converted'!$E$2:$E$10000,$BF16,'Pres Converted'!$D$2:$D$10000,"ED",'Pres Converted'!$C$2:$C$10000,$BE16)</f>
        <v>40</v>
      </c>
      <c r="BL16">
        <f>SUMIFS('Pres Converted'!M$2:M$10000,'Pres Converted'!$E$2:$E$10000,$BF16,'Pres Converted'!$D$2:$D$10000,"ED",'Pres Converted'!$C$2:$C$10000,$BE16)</f>
        <v>495</v>
      </c>
      <c r="BM16">
        <f>SUMIFS('Pres Converted'!N$2:N$10000,'Pres Converted'!$E$2:$E$10000,$BF16,'Pres Converted'!$D$2:$D$10000,"ED",'Pres Converted'!$C$2:$C$10000,$BE16)</f>
        <v>55</v>
      </c>
      <c r="BR16">
        <f>BG16/SUMIF('By HD'!$A$3:$A$42,$BE16,'By HD'!$B$3:$B$42)</f>
        <v>1</v>
      </c>
      <c r="BS16">
        <f>$BR16*SUMIF('By HD'!$A$3:$A$42,$BE16,'By HD'!W$3:W$42)</f>
        <v>1906</v>
      </c>
      <c r="BT16">
        <f>$BR16*SUMIF('By HD'!$A$3:$A$42,$BE16,'By HD'!X$3:X$42)</f>
        <v>1119</v>
      </c>
      <c r="BU16">
        <f>$BR16*SUMIF('By HD'!$A$3:$A$42,$BE16,'By HD'!Y$3:Y$42)</f>
        <v>661</v>
      </c>
      <c r="BV16">
        <f>$BR16*SUMIF('By HD'!$A$3:$A$42,$BE16,'By HD'!Z$3:Z$42)</f>
        <v>7</v>
      </c>
      <c r="BW16">
        <f>$BR16*SUMIF('By HD'!$A$3:$A$42,$BE16,'By HD'!AA$3:AA$42)</f>
        <v>3</v>
      </c>
      <c r="BX16">
        <f>$BR16*SUMIF('By HD'!$A$3:$A$42,$BE16,'By HD'!AB$3:AB$42)</f>
        <v>105</v>
      </c>
      <c r="BY16">
        <f>$BR16*SUMIF('By HD'!$A$3:$A$42,$BE16,'By HD'!AC$3:AC$42)</f>
        <v>11</v>
      </c>
      <c r="CD16">
        <f>$BR16*SUMIF('By HD'!$A$3:$A$42,$BE16,'By HD'!AR$3:AR$42)</f>
        <v>596</v>
      </c>
      <c r="CE16">
        <f>$BR16*SUMIF('By HD'!$A$3:$A$42,$BE16,'By HD'!AS$3:AS$42)</f>
        <v>333</v>
      </c>
      <c r="CF16">
        <f>$BR16*SUMIF('By HD'!$A$3:$A$42,$BE16,'By HD'!AT$3:AT$42)</f>
        <v>219</v>
      </c>
      <c r="CG16">
        <f>$BR16*SUMIF('By HD'!$A$3:$A$42,$BE16,'By HD'!AU$3:AU$42)</f>
        <v>4</v>
      </c>
      <c r="CH16">
        <f>$BR16*SUMIF('By HD'!$A$3:$A$42,$BE16,'By HD'!AV$3:AV$42)</f>
        <v>6</v>
      </c>
      <c r="CI16">
        <f>$BR16*SUMIF('By HD'!$A$3:$A$42,$BE16,'By HD'!AW$3:AW$42)</f>
        <v>30</v>
      </c>
      <c r="CJ16">
        <f>$BR16*SUMIF('By HD'!$A$3:$A$42,$BE16,'By HD'!AX$3:AX$42)</f>
        <v>4</v>
      </c>
      <c r="CO16">
        <f t="shared" si="12"/>
        <v>11372</v>
      </c>
      <c r="CP16">
        <f t="shared" si="12"/>
        <v>6874</v>
      </c>
      <c r="CQ16">
        <f t="shared" si="12"/>
        <v>3696</v>
      </c>
      <c r="CR16">
        <f t="shared" si="12"/>
        <v>53</v>
      </c>
      <c r="CS16">
        <f t="shared" si="12"/>
        <v>49</v>
      </c>
      <c r="CT16">
        <f t="shared" si="12"/>
        <v>630</v>
      </c>
      <c r="CU16">
        <f t="shared" si="12"/>
        <v>70</v>
      </c>
      <c r="CV16">
        <f t="shared" si="12"/>
        <v>0</v>
      </c>
      <c r="CW16">
        <f t="shared" si="12"/>
        <v>0</v>
      </c>
      <c r="CX16">
        <f t="shared" si="12"/>
        <v>0</v>
      </c>
      <c r="CY16">
        <f t="shared" si="12"/>
        <v>0</v>
      </c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</row>
    <row r="17" spans="1:149" x14ac:dyDescent="0.3">
      <c r="A17" t="s">
        <v>1056</v>
      </c>
      <c r="B17" t="s">
        <v>1057</v>
      </c>
      <c r="C17" t="s">
        <v>995</v>
      </c>
      <c r="D17" s="7">
        <f>SUMIFS('Pres Converted'!O$2:O$10000,'Pres Converted'!$D$2:$D$10000,"ED",'Pres Converted'!$E$2:$E$10000,$C17)</f>
        <v>11298</v>
      </c>
      <c r="E17" s="7">
        <f>SUMIFS('Pres Converted'!I$2:I$10000,'Pres Converted'!$D$2:$D$10000,"ED",'Pres Converted'!$E$2:$E$10000,$C17)</f>
        <v>7225</v>
      </c>
      <c r="F17" s="7">
        <f>SUMIFS('Pres Converted'!J$2:J$10000,'Pres Converted'!$D$2:$D$10000,"ED",'Pres Converted'!$E$2:$E$10000,$C17)</f>
        <v>3420</v>
      </c>
      <c r="G17" s="7">
        <f>SUMIFS('Pres Converted'!K$2:K$10000,'Pres Converted'!$D$2:$D$10000,"ED",'Pres Converted'!$E$2:$E$10000,$C17)</f>
        <v>48</v>
      </c>
      <c r="H17" s="7">
        <f>SUMIFS('Pres Converted'!L$2:L$10000,'Pres Converted'!$D$2:$D$10000,"ED",'Pres Converted'!$E$2:$E$10000,$C17)</f>
        <v>45</v>
      </c>
      <c r="I17" s="7">
        <f>SUMIFS('Pres Converted'!M$2:M$10000,'Pres Converted'!$D$2:$D$10000,"ED",'Pres Converted'!$E$2:$E$10000,$C17)</f>
        <v>494</v>
      </c>
      <c r="J17" s="7">
        <f>SUMIFS('Pres Converted'!N$2:N$10000,'Pres Converted'!$D$2:$D$10000,"ED",'Pres Converted'!$E$2:$E$10000,$C17)</f>
        <v>66</v>
      </c>
      <c r="K17" s="7"/>
      <c r="L17" s="7"/>
      <c r="M17" s="7"/>
      <c r="N17" s="7"/>
      <c r="O17" s="7">
        <f t="shared" si="0"/>
        <v>0.63949371570189417</v>
      </c>
      <c r="P17" s="7">
        <f t="shared" si="1"/>
        <v>0.3027084439723845</v>
      </c>
      <c r="Q17" s="7">
        <f t="shared" si="2"/>
        <v>4.2485395645246943E-3</v>
      </c>
      <c r="R17" s="7">
        <f t="shared" si="3"/>
        <v>3.9830058417419014E-3</v>
      </c>
      <c r="S17" s="7">
        <f t="shared" si="4"/>
        <v>4.3724553018233317E-2</v>
      </c>
      <c r="T17" s="7">
        <f t="shared" si="5"/>
        <v>5.8417419012214552E-3</v>
      </c>
      <c r="U17" s="7">
        <f t="shared" si="6"/>
        <v>0</v>
      </c>
      <c r="V17" s="7">
        <f t="shared" si="7"/>
        <v>0</v>
      </c>
      <c r="W17" s="7">
        <f t="shared" si="8"/>
        <v>0</v>
      </c>
      <c r="X17" s="7">
        <f t="shared" si="9"/>
        <v>0</v>
      </c>
      <c r="Y17" s="8">
        <f t="shared" si="10"/>
        <v>0.63949371570189417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>
        <v>6</v>
      </c>
      <c r="AU17" t="s">
        <v>993</v>
      </c>
      <c r="AV17" s="7"/>
      <c r="AW17" s="7"/>
      <c r="AX17" s="7"/>
      <c r="AY17" s="7"/>
      <c r="AZ17" s="7"/>
      <c r="BA17" s="7">
        <f t="shared" si="13"/>
        <v>15</v>
      </c>
      <c r="BB17" s="7">
        <f t="shared" si="11"/>
        <v>1</v>
      </c>
      <c r="BC17" s="7"/>
      <c r="BD17" s="7"/>
      <c r="BE17">
        <v>6</v>
      </c>
      <c r="BF17" t="s">
        <v>992</v>
      </c>
      <c r="BG17">
        <f>SUMIFS('Pres Converted'!$O$2:$O$10000,'Pres Converted'!$E$2:$E$10000,$BF17,'Pres Converted'!$D$2:$D$10000,"ED",'Pres Converted'!$C$2:$C$10000,$BE17)</f>
        <v>1253</v>
      </c>
      <c r="BH17">
        <f>SUMIFS('Pres Converted'!I$2:I$10000,'Pres Converted'!$E$2:$E$10000,$BF17,'Pres Converted'!$D$2:$D$10000,"ED",'Pres Converted'!$C$2:$C$10000,$BE17)</f>
        <v>702</v>
      </c>
      <c r="BI17">
        <f>SUMIFS('Pres Converted'!J$2:J$10000,'Pres Converted'!$E$2:$E$10000,$BF17,'Pres Converted'!$D$2:$D$10000,"ED",'Pres Converted'!$C$2:$C$10000,$BE17)</f>
        <v>495</v>
      </c>
      <c r="BJ17">
        <f>SUMIFS('Pres Converted'!K$2:K$10000,'Pres Converted'!$E$2:$E$10000,$BF17,'Pres Converted'!$D$2:$D$10000,"ED",'Pres Converted'!$C$2:$C$10000,$BE17)</f>
        <v>13</v>
      </c>
      <c r="BK17">
        <f>SUMIFS('Pres Converted'!L$2:L$10000,'Pres Converted'!$E$2:$E$10000,$BF17,'Pres Converted'!$D$2:$D$10000,"ED",'Pres Converted'!$C$2:$C$10000,$BE17)</f>
        <v>4</v>
      </c>
      <c r="BL17">
        <f>SUMIFS('Pres Converted'!M$2:M$10000,'Pres Converted'!$E$2:$E$10000,$BF17,'Pres Converted'!$D$2:$D$10000,"ED",'Pres Converted'!$C$2:$C$10000,$BE17)</f>
        <v>35</v>
      </c>
      <c r="BM17">
        <f>SUMIFS('Pres Converted'!N$2:N$10000,'Pres Converted'!$E$2:$E$10000,$BF17,'Pres Converted'!$D$2:$D$10000,"ED",'Pres Converted'!$C$2:$C$10000,$BE17)</f>
        <v>4</v>
      </c>
      <c r="BR17">
        <f>BG17/SUMIF('By HD'!$A$3:$A$42,$BE17,'By HD'!$B$3:$B$42)</f>
        <v>0.40655418559377027</v>
      </c>
      <c r="BS17">
        <f>$BR17*SUMIF('By HD'!$A$3:$A$42,$BE17,'By HD'!W$3:W$42)</f>
        <v>325.64990266061</v>
      </c>
      <c r="BT17">
        <f>$BR17*SUMIF('By HD'!$A$3:$A$42,$BE17,'By HD'!X$3:X$42)</f>
        <v>184.16904607397794</v>
      </c>
      <c r="BU17">
        <f>$BR17*SUMIF('By HD'!$A$3:$A$42,$BE17,'By HD'!Y$3:Y$42)</f>
        <v>128.87767683322517</v>
      </c>
      <c r="BV17">
        <f>$BR17*SUMIF('By HD'!$A$3:$A$42,$BE17,'By HD'!Z$3:Z$42)</f>
        <v>1.2196625567813109</v>
      </c>
      <c r="BW17">
        <f>$BR17*SUMIF('By HD'!$A$3:$A$42,$BE17,'By HD'!AA$3:AA$42)</f>
        <v>0.40655418559377027</v>
      </c>
      <c r="BX17">
        <f>$BR17*SUMIF('By HD'!$A$3:$A$42,$BE17,'By HD'!AB$3:AB$42)</f>
        <v>9.3507462686567155</v>
      </c>
      <c r="BY17">
        <f>$BR17*SUMIF('By HD'!$A$3:$A$42,$BE17,'By HD'!AC$3:AC$42)</f>
        <v>1.6262167423750811</v>
      </c>
      <c r="CD17">
        <f>$BR17*SUMIF('By HD'!$A$3:$A$42,$BE17,'By HD'!AR$3:AR$42)</f>
        <v>71.96009085009733</v>
      </c>
      <c r="CE17">
        <f>$BR17*SUMIF('By HD'!$A$3:$A$42,$BE17,'By HD'!AS$3:AS$42)</f>
        <v>36.183322517845554</v>
      </c>
      <c r="CF17">
        <f>$BR17*SUMIF('By HD'!$A$3:$A$42,$BE17,'By HD'!AT$3:AT$42)</f>
        <v>31.304672290720312</v>
      </c>
      <c r="CG17">
        <f>$BR17*SUMIF('By HD'!$A$3:$A$42,$BE17,'By HD'!AU$3:AU$42)</f>
        <v>0</v>
      </c>
      <c r="CH17">
        <f>$BR17*SUMIF('By HD'!$A$3:$A$42,$BE17,'By HD'!AV$3:AV$42)</f>
        <v>0.40655418559377027</v>
      </c>
      <c r="CI17">
        <f>$BR17*SUMIF('By HD'!$A$3:$A$42,$BE17,'By HD'!AW$3:AW$42)</f>
        <v>4.0655418559377026</v>
      </c>
      <c r="CJ17">
        <f>$BR17*SUMIF('By HD'!$A$3:$A$42,$BE17,'By HD'!AX$3:AX$42)</f>
        <v>0</v>
      </c>
      <c r="CO17">
        <f t="shared" si="12"/>
        <v>1650.6099935107072</v>
      </c>
      <c r="CP17">
        <f t="shared" si="12"/>
        <v>922.35236859182351</v>
      </c>
      <c r="CQ17">
        <f t="shared" si="12"/>
        <v>655.18234912394541</v>
      </c>
      <c r="CR17">
        <f t="shared" si="12"/>
        <v>14.21966255678131</v>
      </c>
      <c r="CS17">
        <f t="shared" si="12"/>
        <v>4.8131083711875409</v>
      </c>
      <c r="CT17">
        <f t="shared" si="12"/>
        <v>48.416288124594416</v>
      </c>
      <c r="CU17">
        <f t="shared" si="12"/>
        <v>5.6262167423750808</v>
      </c>
      <c r="CV17">
        <f t="shared" si="12"/>
        <v>0</v>
      </c>
      <c r="CW17">
        <f t="shared" si="12"/>
        <v>0</v>
      </c>
      <c r="CX17">
        <f t="shared" si="12"/>
        <v>0</v>
      </c>
      <c r="CY17">
        <f t="shared" si="12"/>
        <v>0</v>
      </c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</row>
    <row r="18" spans="1:149" x14ac:dyDescent="0.3">
      <c r="A18" t="s">
        <v>1058</v>
      </c>
      <c r="B18" t="s">
        <v>1004</v>
      </c>
      <c r="C18" t="s">
        <v>1004</v>
      </c>
      <c r="D18" s="7">
        <f>SUMIFS('Pres Converted'!O$2:O$10000,'Pres Converted'!$D$2:$D$10000,"ED",'Pres Converted'!$E$2:$E$10000,$C18)</f>
        <v>2238</v>
      </c>
      <c r="E18" s="7">
        <f>SUMIFS('Pres Converted'!I$2:I$10000,'Pres Converted'!$D$2:$D$10000,"ED",'Pres Converted'!$E$2:$E$10000,$C18)</f>
        <v>1285</v>
      </c>
      <c r="F18" s="7">
        <f>SUMIFS('Pres Converted'!J$2:J$10000,'Pres Converted'!$D$2:$D$10000,"ED",'Pres Converted'!$E$2:$E$10000,$C18)</f>
        <v>873</v>
      </c>
      <c r="G18" s="7">
        <f>SUMIFS('Pres Converted'!K$2:K$10000,'Pres Converted'!$D$2:$D$10000,"ED",'Pres Converted'!$E$2:$E$10000,$C18)</f>
        <v>20</v>
      </c>
      <c r="H18" s="7">
        <f>SUMIFS('Pres Converted'!L$2:L$10000,'Pres Converted'!$D$2:$D$10000,"ED",'Pres Converted'!$E$2:$E$10000,$C18)</f>
        <v>27</v>
      </c>
      <c r="I18" s="7">
        <f>SUMIFS('Pres Converted'!M$2:M$10000,'Pres Converted'!$D$2:$D$10000,"ED",'Pres Converted'!$E$2:$E$10000,$C18)</f>
        <v>26</v>
      </c>
      <c r="J18" s="7">
        <f>SUMIFS('Pres Converted'!N$2:N$10000,'Pres Converted'!$D$2:$D$10000,"ED",'Pres Converted'!$E$2:$E$10000,$C18)</f>
        <v>7</v>
      </c>
      <c r="K18" s="7"/>
      <c r="L18" s="7"/>
      <c r="M18" s="7"/>
      <c r="N18" s="7"/>
      <c r="O18" s="7">
        <f t="shared" si="0"/>
        <v>0.57417336907953531</v>
      </c>
      <c r="P18" s="7">
        <f t="shared" si="1"/>
        <v>0.39008042895442357</v>
      </c>
      <c r="Q18" s="7">
        <f t="shared" si="2"/>
        <v>8.9365504915102766E-3</v>
      </c>
      <c r="R18" s="7">
        <f t="shared" si="3"/>
        <v>1.2064343163538873E-2</v>
      </c>
      <c r="S18" s="7">
        <f t="shared" si="4"/>
        <v>1.161751563896336E-2</v>
      </c>
      <c r="T18" s="7">
        <f t="shared" si="5"/>
        <v>3.1277926720285972E-3</v>
      </c>
      <c r="U18" s="7">
        <f t="shared" si="6"/>
        <v>0</v>
      </c>
      <c r="V18" s="7">
        <f t="shared" si="7"/>
        <v>0</v>
      </c>
      <c r="W18" s="7">
        <f t="shared" si="8"/>
        <v>0</v>
      </c>
      <c r="X18" s="7">
        <f t="shared" si="9"/>
        <v>0</v>
      </c>
      <c r="Y18" s="8">
        <f t="shared" si="10"/>
        <v>0.57417336907953531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>
        <v>7</v>
      </c>
      <c r="AU18" t="s">
        <v>994</v>
      </c>
      <c r="AV18" s="7"/>
      <c r="AW18" s="7"/>
      <c r="AX18" s="7"/>
      <c r="AY18" s="7"/>
      <c r="AZ18" s="7"/>
      <c r="BA18" s="7">
        <f t="shared" si="13"/>
        <v>16</v>
      </c>
      <c r="BB18" s="7">
        <f t="shared" si="11"/>
        <v>1</v>
      </c>
      <c r="BC18" s="7"/>
      <c r="BD18" s="7"/>
      <c r="BE18">
        <v>6</v>
      </c>
      <c r="BF18" t="s">
        <v>993</v>
      </c>
      <c r="BG18">
        <f>SUMIFS('Pres Converted'!$O$2:$O$10000,'Pres Converted'!$E$2:$E$10000,$BF18,'Pres Converted'!$D$2:$D$10000,"ED",'Pres Converted'!$C$2:$C$10000,$BE18)</f>
        <v>1829</v>
      </c>
      <c r="BH18">
        <f>SUMIFS('Pres Converted'!I$2:I$10000,'Pres Converted'!$E$2:$E$10000,$BF18,'Pres Converted'!$D$2:$D$10000,"ED",'Pres Converted'!$C$2:$C$10000,$BE18)</f>
        <v>1103</v>
      </c>
      <c r="BI18">
        <f>SUMIFS('Pres Converted'!J$2:J$10000,'Pres Converted'!$E$2:$E$10000,$BF18,'Pres Converted'!$D$2:$D$10000,"ED",'Pres Converted'!$C$2:$C$10000,$BE18)</f>
        <v>654</v>
      </c>
      <c r="BJ18">
        <f>SUMIFS('Pres Converted'!K$2:K$10000,'Pres Converted'!$E$2:$E$10000,$BF18,'Pres Converted'!$D$2:$D$10000,"ED",'Pres Converted'!$C$2:$C$10000,$BE18)</f>
        <v>12</v>
      </c>
      <c r="BK18">
        <f>SUMIFS('Pres Converted'!L$2:L$10000,'Pres Converted'!$E$2:$E$10000,$BF18,'Pres Converted'!$D$2:$D$10000,"ED",'Pres Converted'!$C$2:$C$10000,$BE18)</f>
        <v>11</v>
      </c>
      <c r="BL18">
        <f>SUMIFS('Pres Converted'!M$2:M$10000,'Pres Converted'!$E$2:$E$10000,$BF18,'Pres Converted'!$D$2:$D$10000,"ED",'Pres Converted'!$C$2:$C$10000,$BE18)</f>
        <v>35</v>
      </c>
      <c r="BM18">
        <f>SUMIFS('Pres Converted'!N$2:N$10000,'Pres Converted'!$E$2:$E$10000,$BF18,'Pres Converted'!$D$2:$D$10000,"ED",'Pres Converted'!$C$2:$C$10000,$BE18)</f>
        <v>14</v>
      </c>
      <c r="BR18">
        <f>BG18/SUMIF('By HD'!$A$3:$A$42,$BE18,'By HD'!$B$3:$B$42)</f>
        <v>0.59344581440622968</v>
      </c>
      <c r="BS18">
        <f>$BR18*SUMIF('By HD'!$A$3:$A$42,$BE18,'By HD'!W$3:W$42)</f>
        <v>475.35009733938995</v>
      </c>
      <c r="BT18">
        <f>$BR18*SUMIF('By HD'!$A$3:$A$42,$BE18,'By HD'!X$3:X$42)</f>
        <v>268.83095392602206</v>
      </c>
      <c r="BU18">
        <f>$BR18*SUMIF('By HD'!$A$3:$A$42,$BE18,'By HD'!Y$3:Y$42)</f>
        <v>188.12232316677481</v>
      </c>
      <c r="BV18">
        <f>$BR18*SUMIF('By HD'!$A$3:$A$42,$BE18,'By HD'!Z$3:Z$42)</f>
        <v>1.7803374432186891</v>
      </c>
      <c r="BW18">
        <f>$BR18*SUMIF('By HD'!$A$3:$A$42,$BE18,'By HD'!AA$3:AA$42)</f>
        <v>0.59344581440622968</v>
      </c>
      <c r="BX18">
        <f>$BR18*SUMIF('By HD'!$A$3:$A$42,$BE18,'By HD'!AB$3:AB$42)</f>
        <v>13.649253731343283</v>
      </c>
      <c r="BY18">
        <f>$BR18*SUMIF('By HD'!$A$3:$A$42,$BE18,'By HD'!AC$3:AC$42)</f>
        <v>2.3737832576249187</v>
      </c>
      <c r="CD18">
        <f>$BR18*SUMIF('By HD'!$A$3:$A$42,$BE18,'By HD'!AR$3:AR$42)</f>
        <v>105.03990914990266</v>
      </c>
      <c r="CE18">
        <f>$BR18*SUMIF('By HD'!$A$3:$A$42,$BE18,'By HD'!AS$3:AS$42)</f>
        <v>52.816677482154439</v>
      </c>
      <c r="CF18">
        <f>$BR18*SUMIF('By HD'!$A$3:$A$42,$BE18,'By HD'!AT$3:AT$42)</f>
        <v>45.695327709279688</v>
      </c>
      <c r="CG18">
        <f>$BR18*SUMIF('By HD'!$A$3:$A$42,$BE18,'By HD'!AU$3:AU$42)</f>
        <v>0</v>
      </c>
      <c r="CH18">
        <f>$BR18*SUMIF('By HD'!$A$3:$A$42,$BE18,'By HD'!AV$3:AV$42)</f>
        <v>0.59344581440622968</v>
      </c>
      <c r="CI18">
        <f>$BR18*SUMIF('By HD'!$A$3:$A$42,$BE18,'By HD'!AW$3:AW$42)</f>
        <v>5.9344581440622965</v>
      </c>
      <c r="CJ18">
        <f>$BR18*SUMIF('By HD'!$A$3:$A$42,$BE18,'By HD'!AX$3:AX$42)</f>
        <v>0</v>
      </c>
      <c r="CO18">
        <f t="shared" si="12"/>
        <v>2409.3900064892923</v>
      </c>
      <c r="CP18">
        <f t="shared" si="12"/>
        <v>1424.6476314081765</v>
      </c>
      <c r="CQ18">
        <f t="shared" si="12"/>
        <v>887.81765087605447</v>
      </c>
      <c r="CR18">
        <f t="shared" si="12"/>
        <v>13.78033744321869</v>
      </c>
      <c r="CS18">
        <f t="shared" si="12"/>
        <v>12.186891628812459</v>
      </c>
      <c r="CT18">
        <f t="shared" si="12"/>
        <v>54.583711875405584</v>
      </c>
      <c r="CU18">
        <f t="shared" si="12"/>
        <v>16.373783257624918</v>
      </c>
      <c r="CV18">
        <f t="shared" si="12"/>
        <v>0</v>
      </c>
      <c r="CW18">
        <f t="shared" si="12"/>
        <v>0</v>
      </c>
      <c r="CX18">
        <f t="shared" si="12"/>
        <v>0</v>
      </c>
      <c r="CY18">
        <f t="shared" si="12"/>
        <v>0</v>
      </c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</row>
    <row r="19" spans="1:149" x14ac:dyDescent="0.3">
      <c r="A19" t="s">
        <v>1059</v>
      </c>
      <c r="B19" t="s">
        <v>1002</v>
      </c>
      <c r="C19" t="s">
        <v>1002</v>
      </c>
      <c r="D19" s="7">
        <f>SUMIFS('Pres Converted'!O$2:O$10000,'Pres Converted'!$D$2:$D$10000,"ED",'Pres Converted'!$E$2:$E$10000,$C19)</f>
        <v>1473</v>
      </c>
      <c r="E19" s="7">
        <f>SUMIFS('Pres Converted'!I$2:I$10000,'Pres Converted'!$D$2:$D$10000,"ED",'Pres Converted'!$E$2:$E$10000,$C19)</f>
        <v>785</v>
      </c>
      <c r="F19" s="7">
        <f>SUMIFS('Pres Converted'!J$2:J$10000,'Pres Converted'!$D$2:$D$10000,"ED",'Pres Converted'!$E$2:$E$10000,$C19)</f>
        <v>611</v>
      </c>
      <c r="G19" s="7">
        <f>SUMIFS('Pres Converted'!K$2:K$10000,'Pres Converted'!$D$2:$D$10000,"ED",'Pres Converted'!$E$2:$E$10000,$C19)</f>
        <v>24</v>
      </c>
      <c r="H19" s="7">
        <f>SUMIFS('Pres Converted'!L$2:L$10000,'Pres Converted'!$D$2:$D$10000,"ED",'Pres Converted'!$E$2:$E$10000,$C19)</f>
        <v>23</v>
      </c>
      <c r="I19" s="7">
        <f>SUMIFS('Pres Converted'!M$2:M$10000,'Pres Converted'!$D$2:$D$10000,"ED",'Pres Converted'!$E$2:$E$10000,$C19)</f>
        <v>24</v>
      </c>
      <c r="J19" s="7">
        <f>SUMIFS('Pres Converted'!N$2:N$10000,'Pres Converted'!$D$2:$D$10000,"ED",'Pres Converted'!$E$2:$E$10000,$C19)</f>
        <v>6</v>
      </c>
      <c r="K19" s="7"/>
      <c r="L19" s="7"/>
      <c r="M19" s="7"/>
      <c r="N19" s="7"/>
      <c r="O19" s="7">
        <f t="shared" si="0"/>
        <v>0.53292600135777324</v>
      </c>
      <c r="P19" s="7">
        <f t="shared" si="1"/>
        <v>0.41479972844534962</v>
      </c>
      <c r="Q19" s="7">
        <f t="shared" si="2"/>
        <v>1.6293279022403257E-2</v>
      </c>
      <c r="R19" s="7">
        <f t="shared" si="3"/>
        <v>1.5614392396469789E-2</v>
      </c>
      <c r="S19" s="7">
        <f t="shared" si="4"/>
        <v>1.6293279022403257E-2</v>
      </c>
      <c r="T19" s="7">
        <f t="shared" si="5"/>
        <v>4.0733197556008143E-3</v>
      </c>
      <c r="U19" s="7">
        <f t="shared" si="6"/>
        <v>0</v>
      </c>
      <c r="V19" s="7">
        <f t="shared" si="7"/>
        <v>0</v>
      </c>
      <c r="W19" s="7">
        <f t="shared" si="8"/>
        <v>0</v>
      </c>
      <c r="X19" s="7">
        <f t="shared" si="9"/>
        <v>0</v>
      </c>
      <c r="Y19" s="8">
        <f t="shared" si="10"/>
        <v>0.53292600135777324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>
        <v>7</v>
      </c>
      <c r="AU19" t="s">
        <v>992</v>
      </c>
      <c r="AV19" s="7"/>
      <c r="AW19" s="7"/>
      <c r="AX19" s="7"/>
      <c r="AY19" s="7"/>
      <c r="AZ19" s="7"/>
      <c r="BA19" s="7">
        <f t="shared" si="13"/>
        <v>17</v>
      </c>
      <c r="BB19" s="7">
        <f t="shared" si="11"/>
        <v>0.99999999999999989</v>
      </c>
      <c r="BC19" s="7"/>
      <c r="BD19" s="7"/>
      <c r="BE19">
        <v>7</v>
      </c>
      <c r="BF19" t="s">
        <v>994</v>
      </c>
      <c r="BG19">
        <f>SUMIFS('Pres Converted'!$O$2:$O$10000,'Pres Converted'!$E$2:$E$10000,$BF19,'Pres Converted'!$D$2:$D$10000,"ED",'Pres Converted'!$C$2:$C$10000,$BE19)</f>
        <v>4183</v>
      </c>
      <c r="BH19">
        <f>SUMIFS('Pres Converted'!I$2:I$10000,'Pres Converted'!$E$2:$E$10000,$BF19,'Pres Converted'!$D$2:$D$10000,"ED",'Pres Converted'!$C$2:$C$10000,$BE19)</f>
        <v>2538</v>
      </c>
      <c r="BI19">
        <f>SUMIFS('Pres Converted'!J$2:J$10000,'Pres Converted'!$E$2:$E$10000,$BF19,'Pres Converted'!$D$2:$D$10000,"ED",'Pres Converted'!$C$2:$C$10000,$BE19)</f>
        <v>1497</v>
      </c>
      <c r="BJ19">
        <f>SUMIFS('Pres Converted'!K$2:K$10000,'Pres Converted'!$E$2:$E$10000,$BF19,'Pres Converted'!$D$2:$D$10000,"ED",'Pres Converted'!$C$2:$C$10000,$BE19)</f>
        <v>13</v>
      </c>
      <c r="BK19">
        <f>SUMIFS('Pres Converted'!L$2:L$10000,'Pres Converted'!$E$2:$E$10000,$BF19,'Pres Converted'!$D$2:$D$10000,"ED",'Pres Converted'!$C$2:$C$10000,$BE19)</f>
        <v>8</v>
      </c>
      <c r="BL19">
        <f>SUMIFS('Pres Converted'!M$2:M$10000,'Pres Converted'!$E$2:$E$10000,$BF19,'Pres Converted'!$D$2:$D$10000,"ED",'Pres Converted'!$C$2:$C$10000,$BE19)</f>
        <v>104</v>
      </c>
      <c r="BM19">
        <f>SUMIFS('Pres Converted'!N$2:N$10000,'Pres Converted'!$E$2:$E$10000,$BF19,'Pres Converted'!$D$2:$D$10000,"ED",'Pres Converted'!$C$2:$C$10000,$BE19)</f>
        <v>23</v>
      </c>
      <c r="BR19">
        <f>BG19/SUMIF('By HD'!$A$3:$A$42,$BE19,'By HD'!$B$3:$B$42)</f>
        <v>0.79600380589914366</v>
      </c>
      <c r="BS19">
        <f>$BR19*SUMIF('By HD'!$A$3:$A$42,$BE19,'By HD'!W$3:W$42)</f>
        <v>570.73472882968599</v>
      </c>
      <c r="BT19">
        <f>$BR19*SUMIF('By HD'!$A$3:$A$42,$BE19,'By HD'!X$3:X$42)</f>
        <v>358.20171265461465</v>
      </c>
      <c r="BU19">
        <f>$BR19*SUMIF('By HD'!$A$3:$A$42,$BE19,'By HD'!Y$3:Y$42)</f>
        <v>182.28487155090389</v>
      </c>
      <c r="BV19">
        <f>$BR19*SUMIF('By HD'!$A$3:$A$42,$BE19,'By HD'!Z$3:Z$42)</f>
        <v>1.5920076117982873</v>
      </c>
      <c r="BW19">
        <f>$BR19*SUMIF('By HD'!$A$3:$A$42,$BE19,'By HD'!AA$3:AA$42)</f>
        <v>3.1840152235965746</v>
      </c>
      <c r="BX19">
        <f>$BR19*SUMIF('By HD'!$A$3:$A$42,$BE19,'By HD'!AB$3:AB$42)</f>
        <v>21.492102759276879</v>
      </c>
      <c r="BY19">
        <f>$BR19*SUMIF('By HD'!$A$3:$A$42,$BE19,'By HD'!AC$3:AC$42)</f>
        <v>3.9800190294957183</v>
      </c>
      <c r="CD19">
        <f>$BR19*SUMIF('By HD'!$A$3:$A$42,$BE19,'By HD'!AR$3:AR$42)</f>
        <v>170.34481446241674</v>
      </c>
      <c r="CE19">
        <f>$BR19*SUMIF('By HD'!$A$3:$A$42,$BE19,'By HD'!AS$3:AS$42)</f>
        <v>93.132445290199811</v>
      </c>
      <c r="CF19">
        <f>$BR19*SUMIF('By HD'!$A$3:$A$42,$BE19,'By HD'!AT$3:AT$42)</f>
        <v>71.640342530922936</v>
      </c>
      <c r="CG19">
        <f>$BR19*SUMIF('By HD'!$A$3:$A$42,$BE19,'By HD'!AU$3:AU$42)</f>
        <v>0</v>
      </c>
      <c r="CH19">
        <f>$BR19*SUMIF('By HD'!$A$3:$A$42,$BE19,'By HD'!AV$3:AV$42)</f>
        <v>0.79600380589914366</v>
      </c>
      <c r="CI19">
        <f>$BR19*SUMIF('By HD'!$A$3:$A$42,$BE19,'By HD'!AW$3:AW$42)</f>
        <v>4.7760228353948619</v>
      </c>
      <c r="CJ19">
        <f>$BR19*SUMIF('By HD'!$A$3:$A$42,$BE19,'By HD'!AX$3:AX$42)</f>
        <v>0</v>
      </c>
      <c r="CO19">
        <f t="shared" ref="CO19:CY29" si="14">CD19+BS19+BG19</f>
        <v>4924.0795432921022</v>
      </c>
      <c r="CP19">
        <f t="shared" si="14"/>
        <v>2989.3341579448143</v>
      </c>
      <c r="CQ19">
        <f t="shared" si="14"/>
        <v>1750.9252140818269</v>
      </c>
      <c r="CR19">
        <f t="shared" si="14"/>
        <v>14.592007611798287</v>
      </c>
      <c r="CS19">
        <f t="shared" si="14"/>
        <v>11.980019029495718</v>
      </c>
      <c r="CT19">
        <f t="shared" si="14"/>
        <v>130.26812559467174</v>
      </c>
      <c r="CU19">
        <f t="shared" si="14"/>
        <v>26.980019029495718</v>
      </c>
      <c r="CV19">
        <f t="shared" si="14"/>
        <v>0</v>
      </c>
      <c r="CW19">
        <f t="shared" si="14"/>
        <v>0</v>
      </c>
      <c r="CX19">
        <f t="shared" si="14"/>
        <v>0</v>
      </c>
      <c r="CY19">
        <f t="shared" si="14"/>
        <v>0</v>
      </c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</row>
    <row r="20" spans="1:149" x14ac:dyDescent="0.3">
      <c r="A20" t="s">
        <v>1060</v>
      </c>
      <c r="B20" t="s">
        <v>1061</v>
      </c>
      <c r="C20" t="s">
        <v>1001</v>
      </c>
      <c r="D20" s="7">
        <f>SUMIFS('Pres Converted'!O$2:O$10000,'Pres Converted'!$D$2:$D$10000,"ED",'Pres Converted'!$E$2:$E$10000,$C20)</f>
        <v>1435</v>
      </c>
      <c r="E20" s="7">
        <f>SUMIFS('Pres Converted'!I$2:I$10000,'Pres Converted'!$D$2:$D$10000,"ED",'Pres Converted'!$E$2:$E$10000,$C20)</f>
        <v>811</v>
      </c>
      <c r="F20" s="7">
        <f>SUMIFS('Pres Converted'!J$2:J$10000,'Pres Converted'!$D$2:$D$10000,"ED",'Pres Converted'!$E$2:$E$10000,$C20)</f>
        <v>568</v>
      </c>
      <c r="G20" s="7">
        <f>SUMIFS('Pres Converted'!K$2:K$10000,'Pres Converted'!$D$2:$D$10000,"ED",'Pres Converted'!$E$2:$E$10000,$C20)</f>
        <v>12</v>
      </c>
      <c r="H20" s="7">
        <f>SUMIFS('Pres Converted'!L$2:L$10000,'Pres Converted'!$D$2:$D$10000,"ED",'Pres Converted'!$E$2:$E$10000,$C20)</f>
        <v>14</v>
      </c>
      <c r="I20" s="7">
        <f>SUMIFS('Pres Converted'!M$2:M$10000,'Pres Converted'!$D$2:$D$10000,"ED",'Pres Converted'!$E$2:$E$10000,$C20)</f>
        <v>21</v>
      </c>
      <c r="J20" s="7">
        <f>SUMIFS('Pres Converted'!N$2:N$10000,'Pres Converted'!$D$2:$D$10000,"ED",'Pres Converted'!$E$2:$E$10000,$C20)</f>
        <v>9</v>
      </c>
      <c r="K20" s="7"/>
      <c r="L20" s="7"/>
      <c r="M20" s="7"/>
      <c r="N20" s="7"/>
      <c r="O20" s="7">
        <f t="shared" si="0"/>
        <v>0.56515679442508715</v>
      </c>
      <c r="P20" s="7">
        <f t="shared" si="1"/>
        <v>0.39581881533101043</v>
      </c>
      <c r="Q20" s="7">
        <f t="shared" si="2"/>
        <v>8.3623693379790941E-3</v>
      </c>
      <c r="R20" s="7">
        <f t="shared" si="3"/>
        <v>9.7560975609756097E-3</v>
      </c>
      <c r="S20" s="7">
        <f t="shared" si="4"/>
        <v>1.4634146341463415E-2</v>
      </c>
      <c r="T20" s="7">
        <f t="shared" si="5"/>
        <v>6.2717770034843206E-3</v>
      </c>
      <c r="U20" s="7">
        <f t="shared" si="6"/>
        <v>0</v>
      </c>
      <c r="V20" s="7">
        <f t="shared" si="7"/>
        <v>0</v>
      </c>
      <c r="W20" s="7">
        <f t="shared" si="8"/>
        <v>0</v>
      </c>
      <c r="X20" s="7">
        <f t="shared" si="9"/>
        <v>0</v>
      </c>
      <c r="Y20" s="8">
        <f t="shared" si="10"/>
        <v>0.56515679442508715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>
        <v>8</v>
      </c>
      <c r="AU20" t="s">
        <v>994</v>
      </c>
      <c r="AV20" s="7"/>
      <c r="AW20" s="7"/>
      <c r="AX20" s="7"/>
      <c r="AY20" s="7"/>
      <c r="AZ20" s="7"/>
      <c r="BA20" s="7">
        <f t="shared" si="13"/>
        <v>18</v>
      </c>
      <c r="BB20" s="7">
        <f t="shared" si="11"/>
        <v>1</v>
      </c>
      <c r="BC20" s="7"/>
      <c r="BD20" s="7"/>
      <c r="BE20">
        <v>7</v>
      </c>
      <c r="BF20" t="s">
        <v>992</v>
      </c>
      <c r="BG20">
        <f>SUMIFS('Pres Converted'!$O$2:$O$10000,'Pres Converted'!$E$2:$E$10000,$BF20,'Pres Converted'!$D$2:$D$10000,"ED",'Pres Converted'!$C$2:$C$10000,$BE20)</f>
        <v>1072</v>
      </c>
      <c r="BH20">
        <f>SUMIFS('Pres Converted'!I$2:I$10000,'Pres Converted'!$E$2:$E$10000,$BF20,'Pres Converted'!$D$2:$D$10000,"ED",'Pres Converted'!$C$2:$C$10000,$BE20)</f>
        <v>701</v>
      </c>
      <c r="BI20">
        <f>SUMIFS('Pres Converted'!J$2:J$10000,'Pres Converted'!$E$2:$E$10000,$BF20,'Pres Converted'!$D$2:$D$10000,"ED",'Pres Converted'!$C$2:$C$10000,$BE20)</f>
        <v>272</v>
      </c>
      <c r="BJ20">
        <f>SUMIFS('Pres Converted'!K$2:K$10000,'Pres Converted'!$E$2:$E$10000,$BF20,'Pres Converted'!$D$2:$D$10000,"ED",'Pres Converted'!$C$2:$C$10000,$BE20)</f>
        <v>0</v>
      </c>
      <c r="BK20">
        <f>SUMIFS('Pres Converted'!L$2:L$10000,'Pres Converted'!$E$2:$E$10000,$BF20,'Pres Converted'!$D$2:$D$10000,"ED",'Pres Converted'!$C$2:$C$10000,$BE20)</f>
        <v>5</v>
      </c>
      <c r="BL20">
        <f>SUMIFS('Pres Converted'!M$2:M$10000,'Pres Converted'!$E$2:$E$10000,$BF20,'Pres Converted'!$D$2:$D$10000,"ED",'Pres Converted'!$C$2:$C$10000,$BE20)</f>
        <v>89</v>
      </c>
      <c r="BM20">
        <f>SUMIFS('Pres Converted'!N$2:N$10000,'Pres Converted'!$E$2:$E$10000,$BF20,'Pres Converted'!$D$2:$D$10000,"ED",'Pres Converted'!$C$2:$C$10000,$BE20)</f>
        <v>5</v>
      </c>
      <c r="BR20">
        <f>BG20/SUMIF('By HD'!$A$3:$A$42,$BE20,'By HD'!$B$3:$B$42)</f>
        <v>0.20399619410085632</v>
      </c>
      <c r="BS20">
        <f>$BR20*SUMIF('By HD'!$A$3:$A$42,$BE20,'By HD'!W$3:W$42)</f>
        <v>146.26527117031398</v>
      </c>
      <c r="BT20">
        <f>$BR20*SUMIF('By HD'!$A$3:$A$42,$BE20,'By HD'!X$3:X$42)</f>
        <v>91.798287345385347</v>
      </c>
      <c r="BU20">
        <f>$BR20*SUMIF('By HD'!$A$3:$A$42,$BE20,'By HD'!Y$3:Y$42)</f>
        <v>46.715128449096099</v>
      </c>
      <c r="BV20">
        <f>$BR20*SUMIF('By HD'!$A$3:$A$42,$BE20,'By HD'!Z$3:Z$42)</f>
        <v>0.40799238820171263</v>
      </c>
      <c r="BW20">
        <f>$BR20*SUMIF('By HD'!$A$3:$A$42,$BE20,'By HD'!AA$3:AA$42)</f>
        <v>0.81598477640342526</v>
      </c>
      <c r="BX20">
        <f>$BR20*SUMIF('By HD'!$A$3:$A$42,$BE20,'By HD'!AB$3:AB$42)</f>
        <v>5.5078972407231204</v>
      </c>
      <c r="BY20">
        <f>$BR20*SUMIF('By HD'!$A$3:$A$42,$BE20,'By HD'!AC$3:AC$42)</f>
        <v>1.0199809705042815</v>
      </c>
      <c r="CD20">
        <f>$BR20*SUMIF('By HD'!$A$3:$A$42,$BE20,'By HD'!AR$3:AR$42)</f>
        <v>43.65518553758325</v>
      </c>
      <c r="CE20">
        <f>$BR20*SUMIF('By HD'!$A$3:$A$42,$BE20,'By HD'!AS$3:AS$42)</f>
        <v>23.867554709800189</v>
      </c>
      <c r="CF20">
        <f>$BR20*SUMIF('By HD'!$A$3:$A$42,$BE20,'By HD'!AT$3:AT$42)</f>
        <v>18.359657469077067</v>
      </c>
      <c r="CG20">
        <f>$BR20*SUMIF('By HD'!$A$3:$A$42,$BE20,'By HD'!AU$3:AU$42)</f>
        <v>0</v>
      </c>
      <c r="CH20">
        <f>$BR20*SUMIF('By HD'!$A$3:$A$42,$BE20,'By HD'!AV$3:AV$42)</f>
        <v>0.20399619410085632</v>
      </c>
      <c r="CI20">
        <f>$BR20*SUMIF('By HD'!$A$3:$A$42,$BE20,'By HD'!AW$3:AW$42)</f>
        <v>1.2239771646051378</v>
      </c>
      <c r="CJ20">
        <f>$BR20*SUMIF('By HD'!$A$3:$A$42,$BE20,'By HD'!AX$3:AX$42)</f>
        <v>0</v>
      </c>
      <c r="CO20">
        <f t="shared" si="14"/>
        <v>1261.9204567078973</v>
      </c>
      <c r="CP20">
        <f t="shared" si="14"/>
        <v>816.66584205518552</v>
      </c>
      <c r="CQ20">
        <f t="shared" si="14"/>
        <v>337.07478591817318</v>
      </c>
      <c r="CR20">
        <f t="shared" si="14"/>
        <v>0.40799238820171263</v>
      </c>
      <c r="CS20">
        <f t="shared" si="14"/>
        <v>6.0199809705042817</v>
      </c>
      <c r="CT20">
        <f t="shared" si="14"/>
        <v>95.731874405328256</v>
      </c>
      <c r="CU20">
        <f t="shared" si="14"/>
        <v>6.0199809705042817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</row>
    <row r="21" spans="1:149" x14ac:dyDescent="0.3">
      <c r="A21" t="s">
        <v>1062</v>
      </c>
      <c r="B21" t="s">
        <v>986</v>
      </c>
      <c r="C21" t="s">
        <v>986</v>
      </c>
      <c r="D21" s="7">
        <f>SUMIFS('Pres Converted'!O$2:O$10000,'Pres Converted'!$D$2:$D$10000,"ED",'Pres Converted'!$E$2:$E$10000,$C21)</f>
        <v>1042</v>
      </c>
      <c r="E21" s="7">
        <f>SUMIFS('Pres Converted'!I$2:I$10000,'Pres Converted'!$D$2:$D$10000,"ED",'Pres Converted'!$E$2:$E$10000,$C21)</f>
        <v>568</v>
      </c>
      <c r="F21" s="7">
        <f>SUMIFS('Pres Converted'!J$2:J$10000,'Pres Converted'!$D$2:$D$10000,"ED",'Pres Converted'!$E$2:$E$10000,$C21)</f>
        <v>441</v>
      </c>
      <c r="G21" s="7">
        <f>SUMIFS('Pres Converted'!K$2:K$10000,'Pres Converted'!$D$2:$D$10000,"ED",'Pres Converted'!$E$2:$E$10000,$C21)</f>
        <v>6</v>
      </c>
      <c r="H21" s="7">
        <f>SUMIFS('Pres Converted'!L$2:L$10000,'Pres Converted'!$D$2:$D$10000,"ED",'Pres Converted'!$E$2:$E$10000,$C21)</f>
        <v>4</v>
      </c>
      <c r="I21" s="7">
        <f>SUMIFS('Pres Converted'!M$2:M$10000,'Pres Converted'!$D$2:$D$10000,"ED",'Pres Converted'!$E$2:$E$10000,$C21)</f>
        <v>23</v>
      </c>
      <c r="J21" s="7">
        <f>SUMIFS('Pres Converted'!N$2:N$10000,'Pres Converted'!$D$2:$D$10000,"ED",'Pres Converted'!$E$2:$E$10000,$C21)</f>
        <v>0</v>
      </c>
      <c r="K21" s="7"/>
      <c r="L21" s="7"/>
      <c r="M21" s="7"/>
      <c r="N21" s="7"/>
      <c r="O21" s="7">
        <f t="shared" si="0"/>
        <v>0.54510556621881001</v>
      </c>
      <c r="P21" s="7">
        <f t="shared" si="1"/>
        <v>0.42322456813819576</v>
      </c>
      <c r="Q21" s="7">
        <f t="shared" si="2"/>
        <v>5.7581573896353169E-3</v>
      </c>
      <c r="R21" s="7">
        <f t="shared" si="3"/>
        <v>3.838771593090211E-3</v>
      </c>
      <c r="S21" s="7">
        <f t="shared" si="4"/>
        <v>2.2072936660268713E-2</v>
      </c>
      <c r="T21" s="7">
        <f t="shared" si="5"/>
        <v>0</v>
      </c>
      <c r="U21" s="7">
        <f t="shared" si="6"/>
        <v>0</v>
      </c>
      <c r="V21" s="7">
        <f t="shared" si="7"/>
        <v>0</v>
      </c>
      <c r="W21" s="7">
        <f t="shared" si="8"/>
        <v>0</v>
      </c>
      <c r="X21" s="7">
        <f t="shared" si="9"/>
        <v>0</v>
      </c>
      <c r="Y21" s="8">
        <f t="shared" si="10"/>
        <v>0.54510556621881001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>
        <v>9</v>
      </c>
      <c r="AU21" t="s">
        <v>994</v>
      </c>
      <c r="AV21" s="7"/>
      <c r="AW21" s="7"/>
      <c r="AX21" s="7"/>
      <c r="AY21" s="7"/>
      <c r="AZ21" s="7"/>
      <c r="BA21" s="7">
        <f t="shared" si="13"/>
        <v>19</v>
      </c>
      <c r="BB21" s="7">
        <f t="shared" si="11"/>
        <v>1</v>
      </c>
      <c r="BC21" s="7"/>
      <c r="BD21" s="7"/>
      <c r="BE21">
        <v>8</v>
      </c>
      <c r="BF21" t="s">
        <v>994</v>
      </c>
      <c r="BG21">
        <f>SUMIFS('Pres Converted'!$O$2:$O$10000,'Pres Converted'!$E$2:$E$10000,$BF21,'Pres Converted'!$D$2:$D$10000,"ED",'Pres Converted'!$C$2:$C$10000,$BE21)</f>
        <v>9917</v>
      </c>
      <c r="BH21">
        <f>SUMIFS('Pres Converted'!I$2:I$10000,'Pres Converted'!$E$2:$E$10000,$BF21,'Pres Converted'!$D$2:$D$10000,"ED",'Pres Converted'!$C$2:$C$10000,$BE21)</f>
        <v>6374</v>
      </c>
      <c r="BI21">
        <f>SUMIFS('Pres Converted'!J$2:J$10000,'Pres Converted'!$E$2:$E$10000,$BF21,'Pres Converted'!$D$2:$D$10000,"ED",'Pres Converted'!$C$2:$C$10000,$BE21)</f>
        <v>3253</v>
      </c>
      <c r="BJ21">
        <f>SUMIFS('Pres Converted'!K$2:K$10000,'Pres Converted'!$E$2:$E$10000,$BF21,'Pres Converted'!$D$2:$D$10000,"ED",'Pres Converted'!$C$2:$C$10000,$BE21)</f>
        <v>40</v>
      </c>
      <c r="BK21">
        <f>SUMIFS('Pres Converted'!L$2:L$10000,'Pres Converted'!$E$2:$E$10000,$BF21,'Pres Converted'!$D$2:$D$10000,"ED",'Pres Converted'!$C$2:$C$10000,$BE21)</f>
        <v>26</v>
      </c>
      <c r="BL21">
        <f>SUMIFS('Pres Converted'!M$2:M$10000,'Pres Converted'!$E$2:$E$10000,$BF21,'Pres Converted'!$D$2:$D$10000,"ED",'Pres Converted'!$C$2:$C$10000,$BE21)</f>
        <v>182</v>
      </c>
      <c r="BM21">
        <f>SUMIFS('Pres Converted'!N$2:N$10000,'Pres Converted'!$E$2:$E$10000,$BF21,'Pres Converted'!$D$2:$D$10000,"ED",'Pres Converted'!$C$2:$C$10000,$BE21)</f>
        <v>42</v>
      </c>
      <c r="BR21">
        <f>BG21/SUMIF('By HD'!$A$3:$A$42,$BE21,'By HD'!$B$3:$B$42)</f>
        <v>1</v>
      </c>
      <c r="BS21">
        <f>$BR21*SUMIF('By HD'!$A$3:$A$42,$BE21,'By HD'!W$3:W$42)</f>
        <v>1367</v>
      </c>
      <c r="BT21">
        <f>$BR21*SUMIF('By HD'!$A$3:$A$42,$BE21,'By HD'!X$3:X$42)</f>
        <v>951</v>
      </c>
      <c r="BU21">
        <f>$BR21*SUMIF('By HD'!$A$3:$A$42,$BE21,'By HD'!Y$3:Y$42)</f>
        <v>386</v>
      </c>
      <c r="BV21">
        <f>$BR21*SUMIF('By HD'!$A$3:$A$42,$BE21,'By HD'!Z$3:Z$42)</f>
        <v>5</v>
      </c>
      <c r="BW21">
        <f>$BR21*SUMIF('By HD'!$A$3:$A$42,$BE21,'By HD'!AA$3:AA$42)</f>
        <v>1</v>
      </c>
      <c r="BX21">
        <f>$BR21*SUMIF('By HD'!$A$3:$A$42,$BE21,'By HD'!AB$3:AB$42)</f>
        <v>17</v>
      </c>
      <c r="BY21">
        <f>$BR21*SUMIF('By HD'!$A$3:$A$42,$BE21,'By HD'!AC$3:AC$42)</f>
        <v>7</v>
      </c>
      <c r="CD21">
        <f>$BR21*SUMIF('By HD'!$A$3:$A$42,$BE21,'By HD'!AR$3:AR$42)</f>
        <v>494</v>
      </c>
      <c r="CE21">
        <f>$BR21*SUMIF('By HD'!$A$3:$A$42,$BE21,'By HD'!AS$3:AS$42)</f>
        <v>304</v>
      </c>
      <c r="CF21">
        <f>$BR21*SUMIF('By HD'!$A$3:$A$42,$BE21,'By HD'!AT$3:AT$42)</f>
        <v>176</v>
      </c>
      <c r="CG21">
        <f>$BR21*SUMIF('By HD'!$A$3:$A$42,$BE21,'By HD'!AU$3:AU$42)</f>
        <v>2</v>
      </c>
      <c r="CH21">
        <f>$BR21*SUMIF('By HD'!$A$3:$A$42,$BE21,'By HD'!AV$3:AV$42)</f>
        <v>1</v>
      </c>
      <c r="CI21">
        <f>$BR21*SUMIF('By HD'!$A$3:$A$42,$BE21,'By HD'!AW$3:AW$42)</f>
        <v>11</v>
      </c>
      <c r="CJ21">
        <f>$BR21*SUMIF('By HD'!$A$3:$A$42,$BE21,'By HD'!AX$3:AX$42)</f>
        <v>0</v>
      </c>
      <c r="CO21">
        <f t="shared" si="14"/>
        <v>11778</v>
      </c>
      <c r="CP21">
        <f t="shared" si="14"/>
        <v>7629</v>
      </c>
      <c r="CQ21">
        <f t="shared" si="14"/>
        <v>3815</v>
      </c>
      <c r="CR21">
        <f t="shared" si="14"/>
        <v>47</v>
      </c>
      <c r="CS21">
        <f t="shared" si="14"/>
        <v>28</v>
      </c>
      <c r="CT21">
        <f t="shared" si="14"/>
        <v>210</v>
      </c>
      <c r="CU21">
        <f t="shared" si="14"/>
        <v>49</v>
      </c>
      <c r="CV21">
        <f t="shared" si="14"/>
        <v>0</v>
      </c>
      <c r="CW21">
        <f t="shared" si="14"/>
        <v>0</v>
      </c>
      <c r="CX21">
        <f t="shared" si="14"/>
        <v>0</v>
      </c>
      <c r="CY21">
        <f t="shared" si="14"/>
        <v>0</v>
      </c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</row>
    <row r="22" spans="1:149" x14ac:dyDescent="0.3">
      <c r="A22" t="s">
        <v>1063</v>
      </c>
      <c r="B22" t="s">
        <v>985</v>
      </c>
      <c r="C22" t="s">
        <v>985</v>
      </c>
      <c r="D22" s="7">
        <f>SUMIFS('Pres Converted'!O$2:O$10000,'Pres Converted'!$D$2:$D$10000,"ED",'Pres Converted'!$E$2:$E$10000,$C22)</f>
        <v>1644</v>
      </c>
      <c r="E22" s="7">
        <f>SUMIFS('Pres Converted'!I$2:I$10000,'Pres Converted'!$D$2:$D$10000,"ED",'Pres Converted'!$E$2:$E$10000,$C22)</f>
        <v>821</v>
      </c>
      <c r="F22" s="7">
        <f>SUMIFS('Pres Converted'!J$2:J$10000,'Pres Converted'!$D$2:$D$10000,"ED",'Pres Converted'!$E$2:$E$10000,$C22)</f>
        <v>727</v>
      </c>
      <c r="G22" s="7">
        <f>SUMIFS('Pres Converted'!K$2:K$10000,'Pres Converted'!$D$2:$D$10000,"ED",'Pres Converted'!$E$2:$E$10000,$C22)</f>
        <v>7</v>
      </c>
      <c r="H22" s="7">
        <f>SUMIFS('Pres Converted'!L$2:L$10000,'Pres Converted'!$D$2:$D$10000,"ED",'Pres Converted'!$E$2:$E$10000,$C22)</f>
        <v>22</v>
      </c>
      <c r="I22" s="7">
        <f>SUMIFS('Pres Converted'!M$2:M$10000,'Pres Converted'!$D$2:$D$10000,"ED",'Pres Converted'!$E$2:$E$10000,$C22)</f>
        <v>56</v>
      </c>
      <c r="J22" s="7">
        <f>SUMIFS('Pres Converted'!N$2:N$10000,'Pres Converted'!$D$2:$D$10000,"ED",'Pres Converted'!$E$2:$E$10000,$C22)</f>
        <v>11</v>
      </c>
      <c r="K22" s="7"/>
      <c r="L22" s="7"/>
      <c r="M22" s="7"/>
      <c r="N22" s="7"/>
      <c r="O22" s="7">
        <f t="shared" si="0"/>
        <v>0.49939172749391725</v>
      </c>
      <c r="P22" s="7">
        <f t="shared" si="1"/>
        <v>0.44221411192214111</v>
      </c>
      <c r="Q22" s="7">
        <f t="shared" si="2"/>
        <v>4.2579075425790754E-3</v>
      </c>
      <c r="R22" s="7">
        <f t="shared" si="3"/>
        <v>1.3381995133819951E-2</v>
      </c>
      <c r="S22" s="7">
        <f t="shared" si="4"/>
        <v>3.4063260340632603E-2</v>
      </c>
      <c r="T22" s="7">
        <f t="shared" si="5"/>
        <v>6.6909975669099753E-3</v>
      </c>
      <c r="U22" s="7">
        <f t="shared" si="6"/>
        <v>0</v>
      </c>
      <c r="V22" s="7">
        <f t="shared" si="7"/>
        <v>0</v>
      </c>
      <c r="W22" s="7">
        <f t="shared" si="8"/>
        <v>0</v>
      </c>
      <c r="X22" s="7">
        <f t="shared" si="9"/>
        <v>0</v>
      </c>
      <c r="Y22" s="8">
        <f t="shared" si="10"/>
        <v>0.49939172749391725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>
        <v>10</v>
      </c>
      <c r="AU22" t="s">
        <v>994</v>
      </c>
      <c r="AV22" s="7"/>
      <c r="AW22" s="7"/>
      <c r="AX22" s="7"/>
      <c r="AY22" s="7"/>
      <c r="AZ22" s="7"/>
      <c r="BA22" s="7">
        <f t="shared" si="13"/>
        <v>20</v>
      </c>
      <c r="BB22" s="7">
        <f t="shared" si="11"/>
        <v>1</v>
      </c>
      <c r="BC22" s="7"/>
      <c r="BD22" s="7"/>
      <c r="BE22">
        <v>9</v>
      </c>
      <c r="BF22" t="s">
        <v>994</v>
      </c>
      <c r="BG22">
        <f>SUMIFS('Pres Converted'!$O$2:$O$10000,'Pres Converted'!$E$2:$E$10000,$BF22,'Pres Converted'!$D$2:$D$10000,"ED",'Pres Converted'!$C$2:$C$10000,$BE22)</f>
        <v>9481</v>
      </c>
      <c r="BH22">
        <f>SUMIFS('Pres Converted'!I$2:I$10000,'Pres Converted'!$E$2:$E$10000,$BF22,'Pres Converted'!$D$2:$D$10000,"ED",'Pres Converted'!$C$2:$C$10000,$BE22)</f>
        <v>5820</v>
      </c>
      <c r="BI22">
        <f>SUMIFS('Pres Converted'!J$2:J$10000,'Pres Converted'!$E$2:$E$10000,$BF22,'Pres Converted'!$D$2:$D$10000,"ED",'Pres Converted'!$C$2:$C$10000,$BE22)</f>
        <v>3369</v>
      </c>
      <c r="BJ22">
        <f>SUMIFS('Pres Converted'!K$2:K$10000,'Pres Converted'!$E$2:$E$10000,$BF22,'Pres Converted'!$D$2:$D$10000,"ED",'Pres Converted'!$C$2:$C$10000,$BE22)</f>
        <v>35</v>
      </c>
      <c r="BK22">
        <f>SUMIFS('Pres Converted'!L$2:L$10000,'Pres Converted'!$E$2:$E$10000,$BF22,'Pres Converted'!$D$2:$D$10000,"ED",'Pres Converted'!$C$2:$C$10000,$BE22)</f>
        <v>24</v>
      </c>
      <c r="BL22">
        <f>SUMIFS('Pres Converted'!M$2:M$10000,'Pres Converted'!$E$2:$E$10000,$BF22,'Pres Converted'!$D$2:$D$10000,"ED",'Pres Converted'!$C$2:$C$10000,$BE22)</f>
        <v>180</v>
      </c>
      <c r="BM22">
        <f>SUMIFS('Pres Converted'!N$2:N$10000,'Pres Converted'!$E$2:$E$10000,$BF22,'Pres Converted'!$D$2:$D$10000,"ED",'Pres Converted'!$C$2:$C$10000,$BE22)</f>
        <v>53</v>
      </c>
      <c r="BR22">
        <f>BG22/SUMIF('By HD'!$A$3:$A$42,$BE22,'By HD'!$B$3:$B$42)</f>
        <v>1</v>
      </c>
      <c r="BS22">
        <f>$BR22*SUMIF('By HD'!$A$3:$A$42,$BE22,'By HD'!W$3:W$42)</f>
        <v>1187</v>
      </c>
      <c r="BT22">
        <f>$BR22*SUMIF('By HD'!$A$3:$A$42,$BE22,'By HD'!X$3:X$42)</f>
        <v>764</v>
      </c>
      <c r="BU22">
        <f>$BR22*SUMIF('By HD'!$A$3:$A$42,$BE22,'By HD'!Y$3:Y$42)</f>
        <v>396</v>
      </c>
      <c r="BV22">
        <f>$BR22*SUMIF('By HD'!$A$3:$A$42,$BE22,'By HD'!Z$3:Z$42)</f>
        <v>4</v>
      </c>
      <c r="BW22">
        <f>$BR22*SUMIF('By HD'!$A$3:$A$42,$BE22,'By HD'!AA$3:AA$42)</f>
        <v>5</v>
      </c>
      <c r="BX22">
        <f>$BR22*SUMIF('By HD'!$A$3:$A$42,$BE22,'By HD'!AB$3:AB$42)</f>
        <v>16</v>
      </c>
      <c r="BY22">
        <f>$BR22*SUMIF('By HD'!$A$3:$A$42,$BE22,'By HD'!AC$3:AC$42)</f>
        <v>2</v>
      </c>
      <c r="CD22">
        <f>$BR22*SUMIF('By HD'!$A$3:$A$42,$BE22,'By HD'!AR$3:AR$42)</f>
        <v>527</v>
      </c>
      <c r="CE22">
        <f>$BR22*SUMIF('By HD'!$A$3:$A$42,$BE22,'By HD'!AS$3:AS$42)</f>
        <v>292</v>
      </c>
      <c r="CF22">
        <f>$BR22*SUMIF('By HD'!$A$3:$A$42,$BE22,'By HD'!AT$3:AT$42)</f>
        <v>215</v>
      </c>
      <c r="CG22">
        <f>$BR22*SUMIF('By HD'!$A$3:$A$42,$BE22,'By HD'!AU$3:AU$42)</f>
        <v>8</v>
      </c>
      <c r="CH22">
        <f>$BR22*SUMIF('By HD'!$A$3:$A$42,$BE22,'By HD'!AV$3:AV$42)</f>
        <v>4</v>
      </c>
      <c r="CI22">
        <f>$BR22*SUMIF('By HD'!$A$3:$A$42,$BE22,'By HD'!AW$3:AW$42)</f>
        <v>8</v>
      </c>
      <c r="CJ22">
        <f>$BR22*SUMIF('By HD'!$A$3:$A$42,$BE22,'By HD'!AX$3:AX$42)</f>
        <v>0</v>
      </c>
      <c r="CO22">
        <f t="shared" si="14"/>
        <v>11195</v>
      </c>
      <c r="CP22">
        <f t="shared" si="14"/>
        <v>6876</v>
      </c>
      <c r="CQ22">
        <f t="shared" si="14"/>
        <v>3980</v>
      </c>
      <c r="CR22">
        <f t="shared" si="14"/>
        <v>47</v>
      </c>
      <c r="CS22">
        <f t="shared" si="14"/>
        <v>33</v>
      </c>
      <c r="CT22">
        <f t="shared" si="14"/>
        <v>204</v>
      </c>
      <c r="CU22">
        <f t="shared" si="14"/>
        <v>55</v>
      </c>
      <c r="CV22">
        <f t="shared" si="14"/>
        <v>0</v>
      </c>
      <c r="CW22">
        <f t="shared" si="14"/>
        <v>0</v>
      </c>
      <c r="CX22">
        <f t="shared" si="14"/>
        <v>0</v>
      </c>
      <c r="CY22">
        <f t="shared" si="14"/>
        <v>0</v>
      </c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</row>
    <row r="23" spans="1:149" x14ac:dyDescent="0.3">
      <c r="A23" t="s">
        <v>1064</v>
      </c>
      <c r="B23" t="s">
        <v>990</v>
      </c>
      <c r="C23" t="s">
        <v>990</v>
      </c>
      <c r="D23" s="7">
        <f>SUMIFS('Pres Converted'!O$2:O$10000,'Pres Converted'!$D$2:$D$10000,"ED",'Pres Converted'!$E$2:$E$10000,$C23)</f>
        <v>3093</v>
      </c>
      <c r="E23" s="7">
        <f>SUMIFS('Pres Converted'!I$2:I$10000,'Pres Converted'!$D$2:$D$10000,"ED",'Pres Converted'!$E$2:$E$10000,$C23)</f>
        <v>1671</v>
      </c>
      <c r="F23" s="7">
        <f>SUMIFS('Pres Converted'!J$2:J$10000,'Pres Converted'!$D$2:$D$10000,"ED",'Pres Converted'!$E$2:$E$10000,$C23)</f>
        <v>1328</v>
      </c>
      <c r="G23" s="7">
        <f>SUMIFS('Pres Converted'!K$2:K$10000,'Pres Converted'!$D$2:$D$10000,"ED",'Pres Converted'!$E$2:$E$10000,$C23)</f>
        <v>13</v>
      </c>
      <c r="H23" s="7">
        <f>SUMIFS('Pres Converted'!L$2:L$10000,'Pres Converted'!$D$2:$D$10000,"ED",'Pres Converted'!$E$2:$E$10000,$C23)</f>
        <v>12</v>
      </c>
      <c r="I23" s="7">
        <f>SUMIFS('Pres Converted'!M$2:M$10000,'Pres Converted'!$D$2:$D$10000,"ED",'Pres Converted'!$E$2:$E$10000,$C23)</f>
        <v>61</v>
      </c>
      <c r="J23" s="7">
        <f>SUMIFS('Pres Converted'!N$2:N$10000,'Pres Converted'!$D$2:$D$10000,"ED",'Pres Converted'!$E$2:$E$10000,$C23)</f>
        <v>8</v>
      </c>
      <c r="K23" s="7"/>
      <c r="L23" s="7"/>
      <c r="M23" s="7"/>
      <c r="N23" s="7"/>
      <c r="O23" s="7">
        <f t="shared" si="0"/>
        <v>0.54025218234723571</v>
      </c>
      <c r="P23" s="7">
        <f t="shared" si="1"/>
        <v>0.42935661170384742</v>
      </c>
      <c r="Q23" s="7">
        <f t="shared" si="2"/>
        <v>4.2030391205948913E-3</v>
      </c>
      <c r="R23" s="7">
        <f t="shared" si="3"/>
        <v>3.8797284190106693E-3</v>
      </c>
      <c r="S23" s="7">
        <f t="shared" si="4"/>
        <v>1.9721952796637569E-2</v>
      </c>
      <c r="T23" s="7">
        <f t="shared" si="5"/>
        <v>2.5864856126737797E-3</v>
      </c>
      <c r="U23" s="7">
        <f t="shared" si="6"/>
        <v>0</v>
      </c>
      <c r="V23" s="7">
        <f t="shared" si="7"/>
        <v>0</v>
      </c>
      <c r="W23" s="7">
        <f t="shared" si="8"/>
        <v>0</v>
      </c>
      <c r="X23" s="7">
        <f t="shared" si="9"/>
        <v>0</v>
      </c>
      <c r="Y23" s="8">
        <f t="shared" si="10"/>
        <v>0.54025218234723571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>
        <v>11</v>
      </c>
      <c r="AU23" t="s">
        <v>994</v>
      </c>
      <c r="AV23" s="7"/>
      <c r="AW23" s="7"/>
      <c r="AX23" s="7"/>
      <c r="AY23" s="7"/>
      <c r="AZ23" s="7"/>
      <c r="BA23" s="7">
        <f t="shared" si="13"/>
        <v>21</v>
      </c>
      <c r="BB23" s="7">
        <f t="shared" si="11"/>
        <v>1</v>
      </c>
      <c r="BC23" s="7"/>
      <c r="BD23" s="7"/>
      <c r="BE23">
        <v>10</v>
      </c>
      <c r="BF23" t="s">
        <v>994</v>
      </c>
      <c r="BG23">
        <f>SUMIFS('Pres Converted'!$O$2:$O$10000,'Pres Converted'!$E$2:$E$10000,$BF23,'Pres Converted'!$D$2:$D$10000,"ED",'Pres Converted'!$C$2:$C$10000,$BE23)</f>
        <v>8787</v>
      </c>
      <c r="BH23">
        <f>SUMIFS('Pres Converted'!I$2:I$10000,'Pres Converted'!$E$2:$E$10000,$BF23,'Pres Converted'!$D$2:$D$10000,"ED",'Pres Converted'!$C$2:$C$10000,$BE23)</f>
        <v>5285</v>
      </c>
      <c r="BI23">
        <f>SUMIFS('Pres Converted'!J$2:J$10000,'Pres Converted'!$E$2:$E$10000,$BF23,'Pres Converted'!$D$2:$D$10000,"ED",'Pres Converted'!$C$2:$C$10000,$BE23)</f>
        <v>3208</v>
      </c>
      <c r="BJ23">
        <f>SUMIFS('Pres Converted'!K$2:K$10000,'Pres Converted'!$E$2:$E$10000,$BF23,'Pres Converted'!$D$2:$D$10000,"ED",'Pres Converted'!$C$2:$C$10000,$BE23)</f>
        <v>57</v>
      </c>
      <c r="BK23">
        <f>SUMIFS('Pres Converted'!L$2:L$10000,'Pres Converted'!$E$2:$E$10000,$BF23,'Pres Converted'!$D$2:$D$10000,"ED",'Pres Converted'!$C$2:$C$10000,$BE23)</f>
        <v>25</v>
      </c>
      <c r="BL23">
        <f>SUMIFS('Pres Converted'!M$2:M$10000,'Pres Converted'!$E$2:$E$10000,$BF23,'Pres Converted'!$D$2:$D$10000,"ED",'Pres Converted'!$C$2:$C$10000,$BE23)</f>
        <v>183</v>
      </c>
      <c r="BM23">
        <f>SUMIFS('Pres Converted'!N$2:N$10000,'Pres Converted'!$E$2:$E$10000,$BF23,'Pres Converted'!$D$2:$D$10000,"ED",'Pres Converted'!$C$2:$C$10000,$BE23)</f>
        <v>29</v>
      </c>
      <c r="BR23">
        <f>BG23/SUMIF('By HD'!$A$3:$A$42,$BE23,'By HD'!$B$3:$B$42)</f>
        <v>1</v>
      </c>
      <c r="BS23">
        <f>$BR23*SUMIF('By HD'!$A$3:$A$42,$BE23,'By HD'!W$3:W$42)</f>
        <v>1121</v>
      </c>
      <c r="BT23">
        <f>$BR23*SUMIF('By HD'!$A$3:$A$42,$BE23,'By HD'!X$3:X$42)</f>
        <v>699</v>
      </c>
      <c r="BU23">
        <f>$BR23*SUMIF('By HD'!$A$3:$A$42,$BE23,'By HD'!Y$3:Y$42)</f>
        <v>393</v>
      </c>
      <c r="BV23">
        <f>$BR23*SUMIF('By HD'!$A$3:$A$42,$BE23,'By HD'!Z$3:Z$42)</f>
        <v>8</v>
      </c>
      <c r="BW23">
        <f>$BR23*SUMIF('By HD'!$A$3:$A$42,$BE23,'By HD'!AA$3:AA$42)</f>
        <v>2</v>
      </c>
      <c r="BX23">
        <f>$BR23*SUMIF('By HD'!$A$3:$A$42,$BE23,'By HD'!AB$3:AB$42)</f>
        <v>18</v>
      </c>
      <c r="BY23">
        <f>$BR23*SUMIF('By HD'!$A$3:$A$42,$BE23,'By HD'!AC$3:AC$42)</f>
        <v>1</v>
      </c>
      <c r="CD23">
        <f>$BR23*SUMIF('By HD'!$A$3:$A$42,$BE23,'By HD'!AR$3:AR$42)</f>
        <v>453</v>
      </c>
      <c r="CE23">
        <f>$BR23*SUMIF('By HD'!$A$3:$A$42,$BE23,'By HD'!AS$3:AS$42)</f>
        <v>257</v>
      </c>
      <c r="CF23">
        <f>$BR23*SUMIF('By HD'!$A$3:$A$42,$BE23,'By HD'!AT$3:AT$42)</f>
        <v>185</v>
      </c>
      <c r="CG23">
        <f>$BR23*SUMIF('By HD'!$A$3:$A$42,$BE23,'By HD'!AU$3:AU$42)</f>
        <v>3</v>
      </c>
      <c r="CH23">
        <f>$BR23*SUMIF('By HD'!$A$3:$A$42,$BE23,'By HD'!AV$3:AV$42)</f>
        <v>2</v>
      </c>
      <c r="CI23">
        <f>$BR23*SUMIF('By HD'!$A$3:$A$42,$BE23,'By HD'!AW$3:AW$42)</f>
        <v>5</v>
      </c>
      <c r="CJ23">
        <f>$BR23*SUMIF('By HD'!$A$3:$A$42,$BE23,'By HD'!AX$3:AX$42)</f>
        <v>1</v>
      </c>
      <c r="CO23">
        <f t="shared" si="14"/>
        <v>10361</v>
      </c>
      <c r="CP23">
        <f t="shared" si="14"/>
        <v>6241</v>
      </c>
      <c r="CQ23">
        <f t="shared" si="14"/>
        <v>3786</v>
      </c>
      <c r="CR23">
        <f t="shared" si="14"/>
        <v>68</v>
      </c>
      <c r="CS23">
        <f t="shared" si="14"/>
        <v>29</v>
      </c>
      <c r="CT23">
        <f t="shared" si="14"/>
        <v>206</v>
      </c>
      <c r="CU23">
        <f t="shared" si="14"/>
        <v>31</v>
      </c>
      <c r="CV23">
        <f t="shared" si="14"/>
        <v>0</v>
      </c>
      <c r="CW23">
        <f t="shared" si="14"/>
        <v>0</v>
      </c>
      <c r="CX23">
        <f t="shared" si="14"/>
        <v>0</v>
      </c>
      <c r="CY23">
        <f t="shared" si="14"/>
        <v>0</v>
      </c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</row>
    <row r="24" spans="1:149" x14ac:dyDescent="0.3">
      <c r="A24" t="s">
        <v>1065</v>
      </c>
      <c r="B24" t="s">
        <v>98</v>
      </c>
      <c r="C24" t="s">
        <v>98</v>
      </c>
      <c r="D24" s="7">
        <f>SUMIFS('Pres Converted'!O$2:O$10000,'Pres Converted'!$D$2:$D$10000,"ED",'Pres Converted'!$E$2:$E$10000,$C24)</f>
        <v>283</v>
      </c>
      <c r="E24" s="7">
        <f>SUMIFS('Pres Converted'!I$2:I$10000,'Pres Converted'!$D$2:$D$10000,"ED",'Pres Converted'!$E$2:$E$10000,$C24)</f>
        <v>153</v>
      </c>
      <c r="F24" s="7">
        <f>SUMIFS('Pres Converted'!J$2:J$10000,'Pres Converted'!$D$2:$D$10000,"ED",'Pres Converted'!$E$2:$E$10000,$C24)</f>
        <v>120</v>
      </c>
      <c r="G24" s="7">
        <f>SUMIFS('Pres Converted'!K$2:K$10000,'Pres Converted'!$D$2:$D$10000,"ED",'Pres Converted'!$E$2:$E$10000,$C24)</f>
        <v>3</v>
      </c>
      <c r="H24" s="7">
        <f>SUMIFS('Pres Converted'!L$2:L$10000,'Pres Converted'!$D$2:$D$10000,"ED",'Pres Converted'!$E$2:$E$10000,$C24)</f>
        <v>1</v>
      </c>
      <c r="I24" s="7">
        <f>SUMIFS('Pres Converted'!M$2:M$10000,'Pres Converted'!$D$2:$D$10000,"ED",'Pres Converted'!$E$2:$E$10000,$C24)</f>
        <v>5</v>
      </c>
      <c r="J24" s="7">
        <f>SUMIFS('Pres Converted'!N$2:N$10000,'Pres Converted'!$D$2:$D$10000,"ED",'Pres Converted'!$E$2:$E$10000,$C24)</f>
        <v>1</v>
      </c>
      <c r="K24" s="7"/>
      <c r="L24" s="7"/>
      <c r="M24" s="7"/>
      <c r="N24" s="7"/>
      <c r="O24" s="7">
        <f t="shared" si="0"/>
        <v>0.54063604240282681</v>
      </c>
      <c r="P24" s="7">
        <f t="shared" si="1"/>
        <v>0.42402826855123676</v>
      </c>
      <c r="Q24" s="7">
        <f t="shared" si="2"/>
        <v>1.0600706713780919E-2</v>
      </c>
      <c r="R24" s="7">
        <f t="shared" si="3"/>
        <v>3.5335689045936395E-3</v>
      </c>
      <c r="S24" s="7">
        <f t="shared" si="4"/>
        <v>1.7667844522968199E-2</v>
      </c>
      <c r="T24" s="7">
        <f t="shared" si="5"/>
        <v>3.5335689045936395E-3</v>
      </c>
      <c r="U24" s="7">
        <f t="shared" si="6"/>
        <v>0</v>
      </c>
      <c r="V24" s="7">
        <f t="shared" si="7"/>
        <v>0</v>
      </c>
      <c r="W24" s="7">
        <f t="shared" si="8"/>
        <v>0</v>
      </c>
      <c r="X24" s="7">
        <f t="shared" si="9"/>
        <v>0</v>
      </c>
      <c r="Y24" s="8">
        <f t="shared" si="10"/>
        <v>0.54063604240282681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>
        <v>12</v>
      </c>
      <c r="AU24" t="s">
        <v>994</v>
      </c>
      <c r="AV24" s="7"/>
      <c r="AW24" s="7"/>
      <c r="AX24" s="7"/>
      <c r="AY24" s="7"/>
      <c r="AZ24" s="7"/>
      <c r="BA24" s="7">
        <f t="shared" si="13"/>
        <v>22</v>
      </c>
      <c r="BB24" s="7">
        <f t="shared" si="11"/>
        <v>1</v>
      </c>
      <c r="BC24" s="7"/>
      <c r="BD24" s="7"/>
      <c r="BE24">
        <v>11</v>
      </c>
      <c r="BF24" t="s">
        <v>994</v>
      </c>
      <c r="BG24">
        <f>SUMIFS('Pres Converted'!$O$2:$O$10000,'Pres Converted'!$E$2:$E$10000,$BF24,'Pres Converted'!$D$2:$D$10000,"ED",'Pres Converted'!$C$2:$C$10000,$BE24)</f>
        <v>5014</v>
      </c>
      <c r="BH24">
        <f>SUMIFS('Pres Converted'!I$2:I$10000,'Pres Converted'!$E$2:$E$10000,$BF24,'Pres Converted'!$D$2:$D$10000,"ED",'Pres Converted'!$C$2:$C$10000,$BE24)</f>
        <v>2628</v>
      </c>
      <c r="BI24">
        <f>SUMIFS('Pres Converted'!J$2:J$10000,'Pres Converted'!$E$2:$E$10000,$BF24,'Pres Converted'!$D$2:$D$10000,"ED",'Pres Converted'!$C$2:$C$10000,$BE24)</f>
        <v>2173</v>
      </c>
      <c r="BJ24">
        <f>SUMIFS('Pres Converted'!K$2:K$10000,'Pres Converted'!$E$2:$E$10000,$BF24,'Pres Converted'!$D$2:$D$10000,"ED",'Pres Converted'!$C$2:$C$10000,$BE24)</f>
        <v>31</v>
      </c>
      <c r="BK24">
        <f>SUMIFS('Pres Converted'!L$2:L$10000,'Pres Converted'!$E$2:$E$10000,$BF24,'Pres Converted'!$D$2:$D$10000,"ED",'Pres Converted'!$C$2:$C$10000,$BE24)</f>
        <v>21</v>
      </c>
      <c r="BL24">
        <f>SUMIFS('Pres Converted'!M$2:M$10000,'Pres Converted'!$E$2:$E$10000,$BF24,'Pres Converted'!$D$2:$D$10000,"ED",'Pres Converted'!$C$2:$C$10000,$BE24)</f>
        <v>132</v>
      </c>
      <c r="BM24">
        <f>SUMIFS('Pres Converted'!N$2:N$10000,'Pres Converted'!$E$2:$E$10000,$BF24,'Pres Converted'!$D$2:$D$10000,"ED",'Pres Converted'!$C$2:$C$10000,$BE24)</f>
        <v>29</v>
      </c>
      <c r="BR24">
        <f>BG24/SUMIF('By HD'!$A$3:$A$42,$BE24,'By HD'!$B$3:$B$42)</f>
        <v>1</v>
      </c>
      <c r="BS24">
        <f>$BR24*SUMIF('By HD'!$A$3:$A$42,$BE24,'By HD'!W$3:W$42)</f>
        <v>651</v>
      </c>
      <c r="BT24">
        <f>$BR24*SUMIF('By HD'!$A$3:$A$42,$BE24,'By HD'!X$3:X$42)</f>
        <v>363</v>
      </c>
      <c r="BU24">
        <f>$BR24*SUMIF('By HD'!$A$3:$A$42,$BE24,'By HD'!Y$3:Y$42)</f>
        <v>269</v>
      </c>
      <c r="BV24">
        <f>$BR24*SUMIF('By HD'!$A$3:$A$42,$BE24,'By HD'!Z$3:Z$42)</f>
        <v>4</v>
      </c>
      <c r="BW24">
        <f>$BR24*SUMIF('By HD'!$A$3:$A$42,$BE24,'By HD'!AA$3:AA$42)</f>
        <v>0</v>
      </c>
      <c r="BX24">
        <f>$BR24*SUMIF('By HD'!$A$3:$A$42,$BE24,'By HD'!AB$3:AB$42)</f>
        <v>12</v>
      </c>
      <c r="BY24">
        <f>$BR24*SUMIF('By HD'!$A$3:$A$42,$BE24,'By HD'!AC$3:AC$42)</f>
        <v>3</v>
      </c>
      <c r="CD24">
        <f>$BR24*SUMIF('By HD'!$A$3:$A$42,$BE24,'By HD'!AR$3:AR$42)</f>
        <v>357</v>
      </c>
      <c r="CE24">
        <f>$BR24*SUMIF('By HD'!$A$3:$A$42,$BE24,'By HD'!AS$3:AS$42)</f>
        <v>198</v>
      </c>
      <c r="CF24">
        <f>$BR24*SUMIF('By HD'!$A$3:$A$42,$BE24,'By HD'!AT$3:AT$42)</f>
        <v>148</v>
      </c>
      <c r="CG24">
        <f>$BR24*SUMIF('By HD'!$A$3:$A$42,$BE24,'By HD'!AU$3:AU$42)</f>
        <v>1</v>
      </c>
      <c r="CH24">
        <f>$BR24*SUMIF('By HD'!$A$3:$A$42,$BE24,'By HD'!AV$3:AV$42)</f>
        <v>3</v>
      </c>
      <c r="CI24">
        <f>$BR24*SUMIF('By HD'!$A$3:$A$42,$BE24,'By HD'!AW$3:AW$42)</f>
        <v>4</v>
      </c>
      <c r="CJ24">
        <f>$BR24*SUMIF('By HD'!$A$3:$A$42,$BE24,'By HD'!AX$3:AX$42)</f>
        <v>3</v>
      </c>
      <c r="CO24">
        <f t="shared" si="14"/>
        <v>6022</v>
      </c>
      <c r="CP24">
        <f t="shared" si="14"/>
        <v>3189</v>
      </c>
      <c r="CQ24">
        <f t="shared" si="14"/>
        <v>2590</v>
      </c>
      <c r="CR24">
        <f t="shared" si="14"/>
        <v>36</v>
      </c>
      <c r="CS24">
        <f t="shared" si="14"/>
        <v>24</v>
      </c>
      <c r="CT24">
        <f t="shared" si="14"/>
        <v>148</v>
      </c>
      <c r="CU24">
        <f t="shared" si="14"/>
        <v>35</v>
      </c>
      <c r="CV24">
        <f t="shared" si="14"/>
        <v>0</v>
      </c>
      <c r="CW24">
        <f t="shared" si="14"/>
        <v>0</v>
      </c>
      <c r="CX24">
        <f t="shared" si="14"/>
        <v>0</v>
      </c>
      <c r="CY24">
        <f t="shared" si="14"/>
        <v>0</v>
      </c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</row>
    <row r="25" spans="1:149" x14ac:dyDescent="0.3">
      <c r="A25" t="s">
        <v>1066</v>
      </c>
      <c r="B25" t="s">
        <v>1067</v>
      </c>
      <c r="C25" t="s">
        <v>998</v>
      </c>
      <c r="D25" s="7">
        <f>SUMIFS('Pres Converted'!O$2:O$10000,'Pres Converted'!$D$2:$D$10000,"ED",'Pres Converted'!$E$2:$E$10000,$C25)</f>
        <v>1768</v>
      </c>
      <c r="E25" s="7">
        <f>SUMIFS('Pres Converted'!I$2:I$10000,'Pres Converted'!$D$2:$D$10000,"ED",'Pres Converted'!$E$2:$E$10000,$C25)</f>
        <v>1195</v>
      </c>
      <c r="F25" s="7">
        <f>SUMIFS('Pres Converted'!J$2:J$10000,'Pres Converted'!$D$2:$D$10000,"ED",'Pres Converted'!$E$2:$E$10000,$C25)</f>
        <v>458</v>
      </c>
      <c r="G25" s="7">
        <f>SUMIFS('Pres Converted'!K$2:K$10000,'Pres Converted'!$D$2:$D$10000,"ED",'Pres Converted'!$E$2:$E$10000,$C25)</f>
        <v>11</v>
      </c>
      <c r="H25" s="7">
        <f>SUMIFS('Pres Converted'!L$2:L$10000,'Pres Converted'!$D$2:$D$10000,"ED",'Pres Converted'!$E$2:$E$10000,$C25)</f>
        <v>13</v>
      </c>
      <c r="I25" s="7">
        <f>SUMIFS('Pres Converted'!M$2:M$10000,'Pres Converted'!$D$2:$D$10000,"ED",'Pres Converted'!$E$2:$E$10000,$C25)</f>
        <v>78</v>
      </c>
      <c r="J25" s="7">
        <f>SUMIFS('Pres Converted'!N$2:N$10000,'Pres Converted'!$D$2:$D$10000,"ED",'Pres Converted'!$E$2:$E$10000,$C25)</f>
        <v>13</v>
      </c>
      <c r="K25" s="7"/>
      <c r="L25" s="7"/>
      <c r="M25" s="7"/>
      <c r="N25" s="7"/>
      <c r="O25" s="7">
        <f t="shared" si="0"/>
        <v>0.67590497737556565</v>
      </c>
      <c r="P25" s="7">
        <f t="shared" si="1"/>
        <v>0.25904977375565613</v>
      </c>
      <c r="Q25" s="7">
        <f t="shared" si="2"/>
        <v>6.2217194570135742E-3</v>
      </c>
      <c r="R25" s="7">
        <f t="shared" si="3"/>
        <v>7.3529411764705881E-3</v>
      </c>
      <c r="S25" s="7">
        <f t="shared" si="4"/>
        <v>4.4117647058823532E-2</v>
      </c>
      <c r="T25" s="7">
        <f t="shared" si="5"/>
        <v>7.3529411764705881E-3</v>
      </c>
      <c r="U25" s="7">
        <f t="shared" si="6"/>
        <v>0</v>
      </c>
      <c r="V25" s="7">
        <f t="shared" si="7"/>
        <v>0</v>
      </c>
      <c r="W25" s="7">
        <f t="shared" si="8"/>
        <v>0</v>
      </c>
      <c r="X25" s="7">
        <f t="shared" si="9"/>
        <v>0</v>
      </c>
      <c r="Y25" s="8">
        <f t="shared" si="10"/>
        <v>0.67590497737556565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>
        <v>13</v>
      </c>
      <c r="AU25" t="s">
        <v>994</v>
      </c>
      <c r="AV25" s="7"/>
      <c r="AW25" s="7"/>
      <c r="AX25" s="7"/>
      <c r="AY25" s="7"/>
      <c r="AZ25" s="7"/>
      <c r="BA25" s="7">
        <f t="shared" si="13"/>
        <v>23</v>
      </c>
      <c r="BB25" s="7">
        <f t="shared" si="11"/>
        <v>1</v>
      </c>
      <c r="BC25" s="7"/>
      <c r="BD25" s="7"/>
      <c r="BE25">
        <v>12</v>
      </c>
      <c r="BF25" t="s">
        <v>994</v>
      </c>
      <c r="BG25">
        <f>SUMIFS('Pres Converted'!$O$2:$O$10000,'Pres Converted'!$E$2:$E$10000,$BF25,'Pres Converted'!$D$2:$D$10000,"ED",'Pres Converted'!$C$2:$C$10000,$BE25)</f>
        <v>6093</v>
      </c>
      <c r="BH25">
        <f>SUMIFS('Pres Converted'!I$2:I$10000,'Pres Converted'!$E$2:$E$10000,$BF25,'Pres Converted'!$D$2:$D$10000,"ED",'Pres Converted'!$C$2:$C$10000,$BE25)</f>
        <v>2815</v>
      </c>
      <c r="BI25">
        <f>SUMIFS('Pres Converted'!J$2:J$10000,'Pres Converted'!$E$2:$E$10000,$BF25,'Pres Converted'!$D$2:$D$10000,"ED",'Pres Converted'!$C$2:$C$10000,$BE25)</f>
        <v>3053</v>
      </c>
      <c r="BJ25">
        <f>SUMIFS('Pres Converted'!K$2:K$10000,'Pres Converted'!$E$2:$E$10000,$BF25,'Pres Converted'!$D$2:$D$10000,"ED",'Pres Converted'!$C$2:$C$10000,$BE25)</f>
        <v>51</v>
      </c>
      <c r="BK25">
        <f>SUMIFS('Pres Converted'!L$2:L$10000,'Pres Converted'!$E$2:$E$10000,$BF25,'Pres Converted'!$D$2:$D$10000,"ED",'Pres Converted'!$C$2:$C$10000,$BE25)</f>
        <v>12</v>
      </c>
      <c r="BL25">
        <f>SUMIFS('Pres Converted'!M$2:M$10000,'Pres Converted'!$E$2:$E$10000,$BF25,'Pres Converted'!$D$2:$D$10000,"ED",'Pres Converted'!$C$2:$C$10000,$BE25)</f>
        <v>139</v>
      </c>
      <c r="BM25">
        <f>SUMIFS('Pres Converted'!N$2:N$10000,'Pres Converted'!$E$2:$E$10000,$BF25,'Pres Converted'!$D$2:$D$10000,"ED",'Pres Converted'!$C$2:$C$10000,$BE25)</f>
        <v>23</v>
      </c>
      <c r="BR25">
        <f>BG25/SUMIF('By HD'!$A$3:$A$42,$BE25,'By HD'!$B$3:$B$42)</f>
        <v>1</v>
      </c>
      <c r="BS25">
        <f>$BR25*SUMIF('By HD'!$A$3:$A$42,$BE25,'By HD'!W$3:W$42)</f>
        <v>1001</v>
      </c>
      <c r="BT25">
        <f>$BR25*SUMIF('By HD'!$A$3:$A$42,$BE25,'By HD'!X$3:X$42)</f>
        <v>513</v>
      </c>
      <c r="BU25">
        <f>$BR25*SUMIF('By HD'!$A$3:$A$42,$BE25,'By HD'!Y$3:Y$42)</f>
        <v>468</v>
      </c>
      <c r="BV25">
        <f>$BR25*SUMIF('By HD'!$A$3:$A$42,$BE25,'By HD'!Z$3:Z$42)</f>
        <v>5</v>
      </c>
      <c r="BW25">
        <f>$BR25*SUMIF('By HD'!$A$3:$A$42,$BE25,'By HD'!AA$3:AA$42)</f>
        <v>4</v>
      </c>
      <c r="BX25">
        <f>$BR25*SUMIF('By HD'!$A$3:$A$42,$BE25,'By HD'!AB$3:AB$42)</f>
        <v>7</v>
      </c>
      <c r="BY25">
        <f>$BR25*SUMIF('By HD'!$A$3:$A$42,$BE25,'By HD'!AC$3:AC$42)</f>
        <v>4</v>
      </c>
      <c r="CD25">
        <f>$BR25*SUMIF('By HD'!$A$3:$A$42,$BE25,'By HD'!AR$3:AR$42)</f>
        <v>412</v>
      </c>
      <c r="CE25">
        <f>$BR25*SUMIF('By HD'!$A$3:$A$42,$BE25,'By HD'!AS$3:AS$42)</f>
        <v>183</v>
      </c>
      <c r="CF25">
        <f>$BR25*SUMIF('By HD'!$A$3:$A$42,$BE25,'By HD'!AT$3:AT$42)</f>
        <v>212</v>
      </c>
      <c r="CG25">
        <f>$BR25*SUMIF('By HD'!$A$3:$A$42,$BE25,'By HD'!AU$3:AU$42)</f>
        <v>7</v>
      </c>
      <c r="CH25">
        <f>$BR25*SUMIF('By HD'!$A$3:$A$42,$BE25,'By HD'!AV$3:AV$42)</f>
        <v>1</v>
      </c>
      <c r="CI25">
        <f>$BR25*SUMIF('By HD'!$A$3:$A$42,$BE25,'By HD'!AW$3:AW$42)</f>
        <v>7</v>
      </c>
      <c r="CJ25">
        <f>$BR25*SUMIF('By HD'!$A$3:$A$42,$BE25,'By HD'!AX$3:AX$42)</f>
        <v>2</v>
      </c>
      <c r="CO25">
        <f t="shared" si="14"/>
        <v>7506</v>
      </c>
      <c r="CP25">
        <f t="shared" si="14"/>
        <v>3511</v>
      </c>
      <c r="CQ25">
        <f t="shared" si="14"/>
        <v>3733</v>
      </c>
      <c r="CR25">
        <f t="shared" si="14"/>
        <v>63</v>
      </c>
      <c r="CS25">
        <f t="shared" si="14"/>
        <v>17</v>
      </c>
      <c r="CT25">
        <f t="shared" si="14"/>
        <v>153</v>
      </c>
      <c r="CU25">
        <f t="shared" si="14"/>
        <v>29</v>
      </c>
      <c r="CV25">
        <f t="shared" si="14"/>
        <v>0</v>
      </c>
      <c r="CW25">
        <f t="shared" si="14"/>
        <v>0</v>
      </c>
      <c r="CX25">
        <f t="shared" si="14"/>
        <v>0</v>
      </c>
      <c r="CY25">
        <f t="shared" si="14"/>
        <v>0</v>
      </c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</row>
    <row r="26" spans="1:149" x14ac:dyDescent="0.3">
      <c r="A26" t="s">
        <v>1068</v>
      </c>
      <c r="B26" t="s">
        <v>1069</v>
      </c>
      <c r="C26" t="s">
        <v>993</v>
      </c>
      <c r="D26" s="7">
        <f>SUMIFS('Pres Converted'!O$2:O$10000,'Pres Converted'!$D$2:$D$10000,"ED",'Pres Converted'!$E$2:$E$10000,$C26)</f>
        <v>2727</v>
      </c>
      <c r="E26" s="7">
        <f>SUMIFS('Pres Converted'!I$2:I$10000,'Pres Converted'!$D$2:$D$10000,"ED",'Pres Converted'!$E$2:$E$10000,$C26)</f>
        <v>1739</v>
      </c>
      <c r="F26" s="7">
        <f>SUMIFS('Pres Converted'!J$2:J$10000,'Pres Converted'!$D$2:$D$10000,"ED",'Pres Converted'!$E$2:$E$10000,$C26)</f>
        <v>875</v>
      </c>
      <c r="G26" s="7">
        <f>SUMIFS('Pres Converted'!K$2:K$10000,'Pres Converted'!$D$2:$D$10000,"ED",'Pres Converted'!$E$2:$E$10000,$C26)</f>
        <v>16</v>
      </c>
      <c r="H26" s="7">
        <f>SUMIFS('Pres Converted'!L$2:L$10000,'Pres Converted'!$D$2:$D$10000,"ED",'Pres Converted'!$E$2:$E$10000,$C26)</f>
        <v>17</v>
      </c>
      <c r="I26" s="7">
        <f>SUMIFS('Pres Converted'!M$2:M$10000,'Pres Converted'!$D$2:$D$10000,"ED",'Pres Converted'!$E$2:$E$10000,$C26)</f>
        <v>66</v>
      </c>
      <c r="J26" s="7">
        <f>SUMIFS('Pres Converted'!N$2:N$10000,'Pres Converted'!$D$2:$D$10000,"ED",'Pres Converted'!$E$2:$E$10000,$C26)</f>
        <v>14</v>
      </c>
      <c r="K26" s="7"/>
      <c r="L26" s="7"/>
      <c r="M26" s="7"/>
      <c r="N26" s="7"/>
      <c r="O26" s="7">
        <f t="shared" si="0"/>
        <v>0.63769710304363769</v>
      </c>
      <c r="P26" s="7">
        <f t="shared" si="1"/>
        <v>0.32086541987532086</v>
      </c>
      <c r="Q26" s="7">
        <f t="shared" si="2"/>
        <v>5.8672533920058672E-3</v>
      </c>
      <c r="R26" s="7">
        <f t="shared" si="3"/>
        <v>6.2339567290062336E-3</v>
      </c>
      <c r="S26" s="7">
        <f t="shared" si="4"/>
        <v>2.4202420242024202E-2</v>
      </c>
      <c r="T26" s="7">
        <f t="shared" si="5"/>
        <v>5.1338467180051337E-3</v>
      </c>
      <c r="U26" s="7">
        <f t="shared" si="6"/>
        <v>0</v>
      </c>
      <c r="V26" s="7">
        <f t="shared" si="7"/>
        <v>0</v>
      </c>
      <c r="W26" s="7">
        <f t="shared" si="8"/>
        <v>0</v>
      </c>
      <c r="X26" s="7">
        <f t="shared" si="9"/>
        <v>0</v>
      </c>
      <c r="Y26" s="8">
        <f t="shared" si="10"/>
        <v>0.63769710304363769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>
        <v>14</v>
      </c>
      <c r="AU26" t="s">
        <v>994</v>
      </c>
      <c r="AV26" s="7"/>
      <c r="AW26" s="7"/>
      <c r="AX26" s="7"/>
      <c r="AY26" s="7"/>
      <c r="AZ26" s="7"/>
      <c r="BA26" s="7">
        <f t="shared" si="13"/>
        <v>24</v>
      </c>
      <c r="BB26" s="7">
        <f t="shared" si="11"/>
        <v>0.99999999999999989</v>
      </c>
      <c r="BC26" s="7"/>
      <c r="BD26" s="7"/>
      <c r="BE26">
        <v>13</v>
      </c>
      <c r="BF26" t="s">
        <v>994</v>
      </c>
      <c r="BG26">
        <f>SUMIFS('Pres Converted'!$O$2:$O$10000,'Pres Converted'!$E$2:$E$10000,$BF26,'Pres Converted'!$D$2:$D$10000,"ED",'Pres Converted'!$C$2:$C$10000,$BE26)</f>
        <v>6058</v>
      </c>
      <c r="BH26">
        <f>SUMIFS('Pres Converted'!I$2:I$10000,'Pres Converted'!$E$2:$E$10000,$BF26,'Pres Converted'!$D$2:$D$10000,"ED",'Pres Converted'!$C$2:$C$10000,$BE26)</f>
        <v>3677</v>
      </c>
      <c r="BI26">
        <f>SUMIFS('Pres Converted'!J$2:J$10000,'Pres Converted'!$E$2:$E$10000,$BF26,'Pres Converted'!$D$2:$D$10000,"ED",'Pres Converted'!$C$2:$C$10000,$BE26)</f>
        <v>2159</v>
      </c>
      <c r="BJ26">
        <f>SUMIFS('Pres Converted'!K$2:K$10000,'Pres Converted'!$E$2:$E$10000,$BF26,'Pres Converted'!$D$2:$D$10000,"ED",'Pres Converted'!$C$2:$C$10000,$BE26)</f>
        <v>49</v>
      </c>
      <c r="BK26">
        <f>SUMIFS('Pres Converted'!L$2:L$10000,'Pres Converted'!$E$2:$E$10000,$BF26,'Pres Converted'!$D$2:$D$10000,"ED",'Pres Converted'!$C$2:$C$10000,$BE26)</f>
        <v>17</v>
      </c>
      <c r="BL26">
        <f>SUMIFS('Pres Converted'!M$2:M$10000,'Pres Converted'!$E$2:$E$10000,$BF26,'Pres Converted'!$D$2:$D$10000,"ED",'Pres Converted'!$C$2:$C$10000,$BE26)</f>
        <v>121</v>
      </c>
      <c r="BM26">
        <f>SUMIFS('Pres Converted'!N$2:N$10000,'Pres Converted'!$E$2:$E$10000,$BF26,'Pres Converted'!$D$2:$D$10000,"ED",'Pres Converted'!$C$2:$C$10000,$BE26)</f>
        <v>35</v>
      </c>
      <c r="BR26">
        <f>BG26/SUMIF('By HD'!$A$3:$A$42,$BE26,'By HD'!$B$3:$B$42)</f>
        <v>1</v>
      </c>
      <c r="BS26">
        <f>$BR26*SUMIF('By HD'!$A$3:$A$42,$BE26,'By HD'!W$3:W$42)</f>
        <v>1250</v>
      </c>
      <c r="BT26">
        <f>$BR26*SUMIF('By HD'!$A$3:$A$42,$BE26,'By HD'!X$3:X$42)</f>
        <v>934</v>
      </c>
      <c r="BU26">
        <f>$BR26*SUMIF('By HD'!$A$3:$A$42,$BE26,'By HD'!Y$3:Y$42)</f>
        <v>298</v>
      </c>
      <c r="BV26">
        <f>$BR26*SUMIF('By HD'!$A$3:$A$42,$BE26,'By HD'!Z$3:Z$42)</f>
        <v>5</v>
      </c>
      <c r="BW26">
        <f>$BR26*SUMIF('By HD'!$A$3:$A$42,$BE26,'By HD'!AA$3:AA$42)</f>
        <v>1</v>
      </c>
      <c r="BX26">
        <f>$BR26*SUMIF('By HD'!$A$3:$A$42,$BE26,'By HD'!AB$3:AB$42)</f>
        <v>7</v>
      </c>
      <c r="BY26">
        <f>$BR26*SUMIF('By HD'!$A$3:$A$42,$BE26,'By HD'!AC$3:AC$42)</f>
        <v>5</v>
      </c>
      <c r="CD26">
        <f>$BR26*SUMIF('By HD'!$A$3:$A$42,$BE26,'By HD'!AR$3:AR$42)</f>
        <v>569</v>
      </c>
      <c r="CE26">
        <f>$BR26*SUMIF('By HD'!$A$3:$A$42,$BE26,'By HD'!AS$3:AS$42)</f>
        <v>357</v>
      </c>
      <c r="CF26">
        <f>$BR26*SUMIF('By HD'!$A$3:$A$42,$BE26,'By HD'!AT$3:AT$42)</f>
        <v>186</v>
      </c>
      <c r="CG26">
        <f>$BR26*SUMIF('By HD'!$A$3:$A$42,$BE26,'By HD'!AU$3:AU$42)</f>
        <v>9</v>
      </c>
      <c r="CH26">
        <f>$BR26*SUMIF('By HD'!$A$3:$A$42,$BE26,'By HD'!AV$3:AV$42)</f>
        <v>5</v>
      </c>
      <c r="CI26">
        <f>$BR26*SUMIF('By HD'!$A$3:$A$42,$BE26,'By HD'!AW$3:AW$42)</f>
        <v>11</v>
      </c>
      <c r="CJ26">
        <f>$BR26*SUMIF('By HD'!$A$3:$A$42,$BE26,'By HD'!AX$3:AX$42)</f>
        <v>1</v>
      </c>
      <c r="CO26">
        <f t="shared" si="14"/>
        <v>7877</v>
      </c>
      <c r="CP26">
        <f t="shared" si="14"/>
        <v>4968</v>
      </c>
      <c r="CQ26">
        <f t="shared" si="14"/>
        <v>2643</v>
      </c>
      <c r="CR26">
        <f t="shared" si="14"/>
        <v>63</v>
      </c>
      <c r="CS26">
        <f t="shared" si="14"/>
        <v>23</v>
      </c>
      <c r="CT26">
        <f t="shared" si="14"/>
        <v>139</v>
      </c>
      <c r="CU26">
        <f t="shared" si="14"/>
        <v>41</v>
      </c>
      <c r="CV26">
        <f t="shared" si="14"/>
        <v>0</v>
      </c>
      <c r="CW26">
        <f t="shared" si="14"/>
        <v>0</v>
      </c>
      <c r="CX26">
        <f t="shared" si="14"/>
        <v>0</v>
      </c>
      <c r="CY26">
        <f t="shared" si="14"/>
        <v>0</v>
      </c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</row>
    <row r="27" spans="1:149" x14ac:dyDescent="0.3">
      <c r="A27" t="s">
        <v>1070</v>
      </c>
      <c r="B27" t="s">
        <v>1071</v>
      </c>
      <c r="C27" t="s">
        <v>1003</v>
      </c>
      <c r="D27" s="7">
        <f>SUMIFS('Pres Converted'!O$2:O$10000,'Pres Converted'!$D$2:$D$10000,"ED",'Pres Converted'!$E$2:$E$10000,$C27)</f>
        <v>1358</v>
      </c>
      <c r="E27" s="7">
        <f>SUMIFS('Pres Converted'!I$2:I$10000,'Pres Converted'!$D$2:$D$10000,"ED",'Pres Converted'!$E$2:$E$10000,$C27)</f>
        <v>710</v>
      </c>
      <c r="F27" s="7">
        <f>SUMIFS('Pres Converted'!J$2:J$10000,'Pres Converted'!$D$2:$D$10000,"ED",'Pres Converted'!$E$2:$E$10000,$C27)</f>
        <v>593</v>
      </c>
      <c r="G27" s="7">
        <f>SUMIFS('Pres Converted'!K$2:K$10000,'Pres Converted'!$D$2:$D$10000,"ED",'Pres Converted'!$E$2:$E$10000,$C27)</f>
        <v>20</v>
      </c>
      <c r="H27" s="7">
        <f>SUMIFS('Pres Converted'!L$2:L$10000,'Pres Converted'!$D$2:$D$10000,"ED",'Pres Converted'!$E$2:$E$10000,$C27)</f>
        <v>20</v>
      </c>
      <c r="I27" s="7">
        <f>SUMIFS('Pres Converted'!M$2:M$10000,'Pres Converted'!$D$2:$D$10000,"ED",'Pres Converted'!$E$2:$E$10000,$C27)</f>
        <v>12</v>
      </c>
      <c r="J27" s="7">
        <f>SUMIFS('Pres Converted'!N$2:N$10000,'Pres Converted'!$D$2:$D$10000,"ED",'Pres Converted'!$E$2:$E$10000,$C27)</f>
        <v>3</v>
      </c>
      <c r="K27" s="7"/>
      <c r="L27" s="7"/>
      <c r="M27" s="7"/>
      <c r="N27" s="7"/>
      <c r="O27" s="7">
        <f t="shared" si="0"/>
        <v>0.52282768777614141</v>
      </c>
      <c r="P27" s="7">
        <f t="shared" si="1"/>
        <v>0.43667157584683358</v>
      </c>
      <c r="Q27" s="7">
        <f t="shared" si="2"/>
        <v>1.4727540500736377E-2</v>
      </c>
      <c r="R27" s="7">
        <f t="shared" si="3"/>
        <v>1.4727540500736377E-2</v>
      </c>
      <c r="S27" s="7">
        <f t="shared" si="4"/>
        <v>8.836524300441826E-3</v>
      </c>
      <c r="T27" s="7">
        <f t="shared" si="5"/>
        <v>2.2091310751104565E-3</v>
      </c>
      <c r="U27" s="7">
        <f t="shared" si="6"/>
        <v>0</v>
      </c>
      <c r="V27" s="7">
        <f t="shared" si="7"/>
        <v>0</v>
      </c>
      <c r="W27" s="7">
        <f t="shared" si="8"/>
        <v>0</v>
      </c>
      <c r="X27" s="7">
        <f t="shared" si="9"/>
        <v>0</v>
      </c>
      <c r="Y27" s="8">
        <f t="shared" si="10"/>
        <v>0.52282768777614141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>
        <v>15</v>
      </c>
      <c r="AU27" t="s">
        <v>994</v>
      </c>
      <c r="AV27" s="7"/>
      <c r="AW27" s="7"/>
      <c r="AX27" s="7"/>
      <c r="AY27" s="7"/>
      <c r="AZ27" s="7"/>
      <c r="BA27" s="7">
        <f t="shared" si="13"/>
        <v>25</v>
      </c>
      <c r="BB27" s="7">
        <f t="shared" si="11"/>
        <v>1</v>
      </c>
      <c r="BC27" s="7"/>
      <c r="BD27" s="7"/>
      <c r="BE27">
        <v>14</v>
      </c>
      <c r="BF27" t="s">
        <v>994</v>
      </c>
      <c r="BG27">
        <f>SUMIFS('Pres Converted'!$O$2:$O$10000,'Pres Converted'!$E$2:$E$10000,$BF27,'Pres Converted'!$D$2:$D$10000,"ED",'Pres Converted'!$C$2:$C$10000,$BE27)</f>
        <v>8151</v>
      </c>
      <c r="BH27">
        <f>SUMIFS('Pres Converted'!I$2:I$10000,'Pres Converted'!$E$2:$E$10000,$BF27,'Pres Converted'!$D$2:$D$10000,"ED",'Pres Converted'!$C$2:$C$10000,$BE27)</f>
        <v>5049</v>
      </c>
      <c r="BI27">
        <f>SUMIFS('Pres Converted'!J$2:J$10000,'Pres Converted'!$E$2:$E$10000,$BF27,'Pres Converted'!$D$2:$D$10000,"ED",'Pres Converted'!$C$2:$C$10000,$BE27)</f>
        <v>2860</v>
      </c>
      <c r="BJ27">
        <f>SUMIFS('Pres Converted'!K$2:K$10000,'Pres Converted'!$E$2:$E$10000,$BF27,'Pres Converted'!$D$2:$D$10000,"ED",'Pres Converted'!$C$2:$C$10000,$BE27)</f>
        <v>38</v>
      </c>
      <c r="BK27">
        <f>SUMIFS('Pres Converted'!L$2:L$10000,'Pres Converted'!$E$2:$E$10000,$BF27,'Pres Converted'!$D$2:$D$10000,"ED",'Pres Converted'!$C$2:$C$10000,$BE27)</f>
        <v>17</v>
      </c>
      <c r="BL27">
        <f>SUMIFS('Pres Converted'!M$2:M$10000,'Pres Converted'!$E$2:$E$10000,$BF27,'Pres Converted'!$D$2:$D$10000,"ED",'Pres Converted'!$C$2:$C$10000,$BE27)</f>
        <v>150</v>
      </c>
      <c r="BM27">
        <f>SUMIFS('Pres Converted'!N$2:N$10000,'Pres Converted'!$E$2:$E$10000,$BF27,'Pres Converted'!$D$2:$D$10000,"ED",'Pres Converted'!$C$2:$C$10000,$BE27)</f>
        <v>37</v>
      </c>
      <c r="BR27">
        <f>BG27/SUMIF('By HD'!$A$3:$A$42,$BE27,'By HD'!$B$3:$B$42)</f>
        <v>1</v>
      </c>
      <c r="BS27">
        <f>$BR27*SUMIF('By HD'!$A$3:$A$42,$BE27,'By HD'!W$3:W$42)</f>
        <v>1171</v>
      </c>
      <c r="BT27">
        <f>$BR27*SUMIF('By HD'!$A$3:$A$42,$BE27,'By HD'!X$3:X$42)</f>
        <v>793</v>
      </c>
      <c r="BU27">
        <f>$BR27*SUMIF('By HD'!$A$3:$A$42,$BE27,'By HD'!Y$3:Y$42)</f>
        <v>352</v>
      </c>
      <c r="BV27">
        <f>$BR27*SUMIF('By HD'!$A$3:$A$42,$BE27,'By HD'!Z$3:Z$42)</f>
        <v>1</v>
      </c>
      <c r="BW27">
        <f>$BR27*SUMIF('By HD'!$A$3:$A$42,$BE27,'By HD'!AA$3:AA$42)</f>
        <v>3</v>
      </c>
      <c r="BX27">
        <f>$BR27*SUMIF('By HD'!$A$3:$A$42,$BE27,'By HD'!AB$3:AB$42)</f>
        <v>15</v>
      </c>
      <c r="BY27">
        <f>$BR27*SUMIF('By HD'!$A$3:$A$42,$BE27,'By HD'!AC$3:AC$42)</f>
        <v>7</v>
      </c>
      <c r="CD27">
        <f>$BR27*SUMIF('By HD'!$A$3:$A$42,$BE27,'By HD'!AR$3:AR$42)</f>
        <v>507</v>
      </c>
      <c r="CE27">
        <f>$BR27*SUMIF('By HD'!$A$3:$A$42,$BE27,'By HD'!AS$3:AS$42)</f>
        <v>322</v>
      </c>
      <c r="CF27">
        <f>$BR27*SUMIF('By HD'!$A$3:$A$42,$BE27,'By HD'!AT$3:AT$42)</f>
        <v>175</v>
      </c>
      <c r="CG27">
        <f>$BR27*SUMIF('By HD'!$A$3:$A$42,$BE27,'By HD'!AU$3:AU$42)</f>
        <v>1</v>
      </c>
      <c r="CH27">
        <f>$BR27*SUMIF('By HD'!$A$3:$A$42,$BE27,'By HD'!AV$3:AV$42)</f>
        <v>2</v>
      </c>
      <c r="CI27">
        <f>$BR27*SUMIF('By HD'!$A$3:$A$42,$BE27,'By HD'!AW$3:AW$42)</f>
        <v>2</v>
      </c>
      <c r="CJ27">
        <f>$BR27*SUMIF('By HD'!$A$3:$A$42,$BE27,'By HD'!AX$3:AX$42)</f>
        <v>5</v>
      </c>
      <c r="CO27">
        <f t="shared" si="14"/>
        <v>9829</v>
      </c>
      <c r="CP27">
        <f t="shared" si="14"/>
        <v>6164</v>
      </c>
      <c r="CQ27">
        <f t="shared" si="14"/>
        <v>3387</v>
      </c>
      <c r="CR27">
        <f t="shared" si="14"/>
        <v>40</v>
      </c>
      <c r="CS27">
        <f t="shared" si="14"/>
        <v>22</v>
      </c>
      <c r="CT27">
        <f t="shared" si="14"/>
        <v>167</v>
      </c>
      <c r="CU27">
        <f t="shared" si="14"/>
        <v>49</v>
      </c>
      <c r="CV27">
        <f t="shared" si="14"/>
        <v>0</v>
      </c>
      <c r="CW27">
        <f t="shared" si="14"/>
        <v>0</v>
      </c>
      <c r="CX27">
        <f t="shared" si="14"/>
        <v>0</v>
      </c>
      <c r="CY27">
        <f t="shared" si="14"/>
        <v>0</v>
      </c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</row>
    <row r="28" spans="1:149" x14ac:dyDescent="0.3">
      <c r="A28" t="s">
        <v>1072</v>
      </c>
      <c r="B28" t="s">
        <v>987</v>
      </c>
      <c r="C28" t="s">
        <v>987</v>
      </c>
      <c r="D28" s="7">
        <f>SUMIFS('Pres Converted'!O$2:O$10000,'Pres Converted'!$D$2:$D$10000,"ED",'Pres Converted'!$E$2:$E$10000,$C28)</f>
        <v>959</v>
      </c>
      <c r="E28" s="7">
        <f>SUMIFS('Pres Converted'!I$2:I$10000,'Pres Converted'!$D$2:$D$10000,"ED",'Pres Converted'!$E$2:$E$10000,$C28)</f>
        <v>646</v>
      </c>
      <c r="F28" s="7">
        <f>SUMIFS('Pres Converted'!J$2:J$10000,'Pres Converted'!$D$2:$D$10000,"ED",'Pres Converted'!$E$2:$E$10000,$C28)</f>
        <v>285</v>
      </c>
      <c r="G28" s="7">
        <f>SUMIFS('Pres Converted'!K$2:K$10000,'Pres Converted'!$D$2:$D$10000,"ED",'Pres Converted'!$E$2:$E$10000,$C28)</f>
        <v>5</v>
      </c>
      <c r="H28" s="7">
        <f>SUMIFS('Pres Converted'!L$2:L$10000,'Pres Converted'!$D$2:$D$10000,"ED",'Pres Converted'!$E$2:$E$10000,$C28)</f>
        <v>9</v>
      </c>
      <c r="I28" s="7">
        <f>SUMIFS('Pres Converted'!M$2:M$10000,'Pres Converted'!$D$2:$D$10000,"ED",'Pres Converted'!$E$2:$E$10000,$C28)</f>
        <v>14</v>
      </c>
      <c r="J28" s="7">
        <f>SUMIFS('Pres Converted'!N$2:N$10000,'Pres Converted'!$D$2:$D$10000,"ED",'Pres Converted'!$E$2:$E$10000,$C28)</f>
        <v>0</v>
      </c>
      <c r="K28" s="7"/>
      <c r="L28" s="7"/>
      <c r="M28" s="7"/>
      <c r="N28" s="7"/>
      <c r="O28" s="7">
        <f t="shared" si="0"/>
        <v>0.67361835245046919</v>
      </c>
      <c r="P28" s="7">
        <f t="shared" si="1"/>
        <v>0.29718456725755998</v>
      </c>
      <c r="Q28" s="7">
        <f t="shared" si="2"/>
        <v>5.2137643378519288E-3</v>
      </c>
      <c r="R28" s="7">
        <f t="shared" si="3"/>
        <v>9.384775808133473E-3</v>
      </c>
      <c r="S28" s="7">
        <f t="shared" si="4"/>
        <v>1.4598540145985401E-2</v>
      </c>
      <c r="T28" s="7">
        <f t="shared" si="5"/>
        <v>0</v>
      </c>
      <c r="U28" s="7">
        <f t="shared" si="6"/>
        <v>0</v>
      </c>
      <c r="V28" s="7">
        <f t="shared" si="7"/>
        <v>0</v>
      </c>
      <c r="W28" s="7">
        <f t="shared" si="8"/>
        <v>0</v>
      </c>
      <c r="X28" s="7">
        <f t="shared" si="9"/>
        <v>0</v>
      </c>
      <c r="Y28" s="8">
        <f t="shared" si="10"/>
        <v>0.67361835245046919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>
        <v>16</v>
      </c>
      <c r="AU28" t="s">
        <v>995</v>
      </c>
      <c r="AV28" s="7"/>
      <c r="AW28" s="7"/>
      <c r="AX28" s="7"/>
      <c r="AY28" s="7"/>
      <c r="AZ28" s="7"/>
      <c r="BA28" s="7">
        <f t="shared" si="13"/>
        <v>26</v>
      </c>
      <c r="BB28" s="7">
        <f t="shared" si="11"/>
        <v>1</v>
      </c>
      <c r="BC28" s="7"/>
      <c r="BD28" s="7"/>
      <c r="BE28">
        <v>15</v>
      </c>
      <c r="BF28" t="s">
        <v>994</v>
      </c>
      <c r="BG28">
        <f>SUMIFS('Pres Converted'!$O$2:$O$10000,'Pres Converted'!$E$2:$E$10000,$BF28,'Pres Converted'!$D$2:$D$10000,"ED",'Pres Converted'!$C$2:$C$10000,$BE28)</f>
        <v>10540</v>
      </c>
      <c r="BH28">
        <f>SUMIFS('Pres Converted'!I$2:I$10000,'Pres Converted'!$E$2:$E$10000,$BF28,'Pres Converted'!$D$2:$D$10000,"ED",'Pres Converted'!$C$2:$C$10000,$BE28)</f>
        <v>7102</v>
      </c>
      <c r="BI28">
        <f>SUMIFS('Pres Converted'!J$2:J$10000,'Pres Converted'!$E$2:$E$10000,$BF28,'Pres Converted'!$D$2:$D$10000,"ED",'Pres Converted'!$C$2:$C$10000,$BE28)</f>
        <v>3085</v>
      </c>
      <c r="BJ28">
        <f>SUMIFS('Pres Converted'!K$2:K$10000,'Pres Converted'!$E$2:$E$10000,$BF28,'Pres Converted'!$D$2:$D$10000,"ED",'Pres Converted'!$C$2:$C$10000,$BE28)</f>
        <v>41</v>
      </c>
      <c r="BK28">
        <f>SUMIFS('Pres Converted'!L$2:L$10000,'Pres Converted'!$E$2:$E$10000,$BF28,'Pres Converted'!$D$2:$D$10000,"ED",'Pres Converted'!$C$2:$C$10000,$BE28)</f>
        <v>38</v>
      </c>
      <c r="BL28">
        <f>SUMIFS('Pres Converted'!M$2:M$10000,'Pres Converted'!$E$2:$E$10000,$BF28,'Pres Converted'!$D$2:$D$10000,"ED",'Pres Converted'!$C$2:$C$10000,$BE28)</f>
        <v>216</v>
      </c>
      <c r="BM28">
        <f>SUMIFS('Pres Converted'!N$2:N$10000,'Pres Converted'!$E$2:$E$10000,$BF28,'Pres Converted'!$D$2:$D$10000,"ED",'Pres Converted'!$C$2:$C$10000,$BE28)</f>
        <v>58</v>
      </c>
      <c r="BR28">
        <f>BG28/SUMIF('By HD'!$A$3:$A$42,$BE28,'By HD'!$B$3:$B$42)</f>
        <v>1</v>
      </c>
      <c r="BS28">
        <f>$BR28*SUMIF('By HD'!$A$3:$A$42,$BE28,'By HD'!W$3:W$42)</f>
        <v>1691</v>
      </c>
      <c r="BT28">
        <f>$BR28*SUMIF('By HD'!$A$3:$A$42,$BE28,'By HD'!X$3:X$42)</f>
        <v>1267</v>
      </c>
      <c r="BU28">
        <f>$BR28*SUMIF('By HD'!$A$3:$A$42,$BE28,'By HD'!Y$3:Y$42)</f>
        <v>383</v>
      </c>
      <c r="BV28">
        <f>$BR28*SUMIF('By HD'!$A$3:$A$42,$BE28,'By HD'!Z$3:Z$42)</f>
        <v>3</v>
      </c>
      <c r="BW28">
        <f>$BR28*SUMIF('By HD'!$A$3:$A$42,$BE28,'By HD'!AA$3:AA$42)</f>
        <v>6</v>
      </c>
      <c r="BX28">
        <f>$BR28*SUMIF('By HD'!$A$3:$A$42,$BE28,'By HD'!AB$3:AB$42)</f>
        <v>25</v>
      </c>
      <c r="BY28">
        <f>$BR28*SUMIF('By HD'!$A$3:$A$42,$BE28,'By HD'!AC$3:AC$42)</f>
        <v>7</v>
      </c>
      <c r="CD28">
        <f>$BR28*SUMIF('By HD'!$A$3:$A$42,$BE28,'By HD'!AR$3:AR$42)</f>
        <v>854</v>
      </c>
      <c r="CE28">
        <f>$BR28*SUMIF('By HD'!$A$3:$A$42,$BE28,'By HD'!AS$3:AS$42)</f>
        <v>580</v>
      </c>
      <c r="CF28">
        <f>$BR28*SUMIF('By HD'!$A$3:$A$42,$BE28,'By HD'!AT$3:AT$42)</f>
        <v>258</v>
      </c>
      <c r="CG28">
        <f>$BR28*SUMIF('By HD'!$A$3:$A$42,$BE28,'By HD'!AU$3:AU$42)</f>
        <v>2</v>
      </c>
      <c r="CH28">
        <f>$BR28*SUMIF('By HD'!$A$3:$A$42,$BE28,'By HD'!AV$3:AV$42)</f>
        <v>3</v>
      </c>
      <c r="CI28">
        <f>$BR28*SUMIF('By HD'!$A$3:$A$42,$BE28,'By HD'!AW$3:AW$42)</f>
        <v>8</v>
      </c>
      <c r="CJ28">
        <f>$BR28*SUMIF('By HD'!$A$3:$A$42,$BE28,'By HD'!AX$3:AX$42)</f>
        <v>3</v>
      </c>
      <c r="CO28">
        <f t="shared" si="14"/>
        <v>13085</v>
      </c>
      <c r="CP28">
        <f t="shared" si="14"/>
        <v>8949</v>
      </c>
      <c r="CQ28">
        <f t="shared" si="14"/>
        <v>3726</v>
      </c>
      <c r="CR28">
        <f t="shared" si="14"/>
        <v>46</v>
      </c>
      <c r="CS28">
        <f t="shared" si="14"/>
        <v>47</v>
      </c>
      <c r="CT28">
        <f t="shared" si="14"/>
        <v>249</v>
      </c>
      <c r="CU28">
        <f t="shared" si="14"/>
        <v>68</v>
      </c>
      <c r="CV28">
        <f t="shared" si="14"/>
        <v>0</v>
      </c>
      <c r="CW28">
        <f t="shared" si="14"/>
        <v>0</v>
      </c>
      <c r="CX28">
        <f t="shared" si="14"/>
        <v>0</v>
      </c>
      <c r="CY28">
        <f t="shared" si="14"/>
        <v>0</v>
      </c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</row>
    <row r="29" spans="1:149" x14ac:dyDescent="0.3">
      <c r="A29" t="s">
        <v>1073</v>
      </c>
      <c r="B29" t="s">
        <v>100</v>
      </c>
      <c r="C29" t="s">
        <v>100</v>
      </c>
      <c r="D29" s="7">
        <f>SUMIFS('Pres Converted'!O$2:O$10000,'Pres Converted'!$D$2:$D$10000,"ED",'Pres Converted'!$E$2:$E$10000,$C29)</f>
        <v>192</v>
      </c>
      <c r="E29" s="7">
        <f>SUMIFS('Pres Converted'!I$2:I$10000,'Pres Converted'!$D$2:$D$10000,"ED",'Pres Converted'!$E$2:$E$10000,$C29)</f>
        <v>119</v>
      </c>
      <c r="F29" s="7">
        <f>SUMIFS('Pres Converted'!J$2:J$10000,'Pres Converted'!$D$2:$D$10000,"ED",'Pres Converted'!$E$2:$E$10000,$C29)</f>
        <v>62</v>
      </c>
      <c r="G29" s="7">
        <f>SUMIFS('Pres Converted'!K$2:K$10000,'Pres Converted'!$D$2:$D$10000,"ED",'Pres Converted'!$E$2:$E$10000,$C29)</f>
        <v>2</v>
      </c>
      <c r="H29" s="7">
        <f>SUMIFS('Pres Converted'!L$2:L$10000,'Pres Converted'!$D$2:$D$10000,"ED",'Pres Converted'!$E$2:$E$10000,$C29)</f>
        <v>2</v>
      </c>
      <c r="I29" s="7">
        <f>SUMIFS('Pres Converted'!M$2:M$10000,'Pres Converted'!$D$2:$D$10000,"ED",'Pres Converted'!$E$2:$E$10000,$C29)</f>
        <v>7</v>
      </c>
      <c r="J29" s="7">
        <f>SUMIFS('Pres Converted'!N$2:N$10000,'Pres Converted'!$D$2:$D$10000,"ED",'Pres Converted'!$E$2:$E$10000,$C29)</f>
        <v>0</v>
      </c>
      <c r="K29" s="7"/>
      <c r="L29" s="7"/>
      <c r="M29" s="7"/>
      <c r="N29" s="7"/>
      <c r="O29" s="7">
        <f t="shared" si="0"/>
        <v>0.61979166666666663</v>
      </c>
      <c r="P29" s="7">
        <f t="shared" si="1"/>
        <v>0.32291666666666669</v>
      </c>
      <c r="Q29" s="7">
        <f t="shared" si="2"/>
        <v>1.0416666666666666E-2</v>
      </c>
      <c r="R29" s="7">
        <f t="shared" si="3"/>
        <v>1.0416666666666666E-2</v>
      </c>
      <c r="S29" s="7">
        <f t="shared" si="4"/>
        <v>3.6458333333333336E-2</v>
      </c>
      <c r="T29" s="7">
        <f t="shared" si="5"/>
        <v>0</v>
      </c>
      <c r="U29" s="7">
        <f t="shared" si="6"/>
        <v>0</v>
      </c>
      <c r="V29" s="7">
        <f t="shared" si="7"/>
        <v>0</v>
      </c>
      <c r="W29" s="7">
        <f t="shared" si="8"/>
        <v>0</v>
      </c>
      <c r="X29" s="7">
        <f t="shared" si="9"/>
        <v>0</v>
      </c>
      <c r="Y29" s="8">
        <f t="shared" si="10"/>
        <v>0.61979166666666663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>
        <v>16</v>
      </c>
      <c r="AU29" t="s">
        <v>996</v>
      </c>
      <c r="AV29" s="7"/>
      <c r="AW29" s="7"/>
      <c r="AX29" s="7"/>
      <c r="AY29" s="7"/>
      <c r="AZ29" s="7"/>
      <c r="BA29" s="7">
        <f t="shared" si="13"/>
        <v>27</v>
      </c>
      <c r="BB29" s="7">
        <f t="shared" si="11"/>
        <v>1</v>
      </c>
      <c r="BC29" s="7"/>
      <c r="BD29" s="7"/>
      <c r="BE29">
        <v>16</v>
      </c>
      <c r="BF29" t="s">
        <v>995</v>
      </c>
      <c r="BG29">
        <f>SUMIFS('Pres Converted'!$O$2:$O$10000,'Pres Converted'!$E$2:$E$10000,$BF29,'Pres Converted'!$D$2:$D$10000,"ED",'Pres Converted'!$C$2:$C$10000,$BE29)</f>
        <v>11298</v>
      </c>
      <c r="BH29">
        <f>SUMIFS('Pres Converted'!I$2:I$10000,'Pres Converted'!$E$2:$E$10000,$BF29,'Pres Converted'!$D$2:$D$10000,"ED",'Pres Converted'!$C$2:$C$10000,$BE29)</f>
        <v>7225</v>
      </c>
      <c r="BI29">
        <f>SUMIFS('Pres Converted'!J$2:J$10000,'Pres Converted'!$E$2:$E$10000,$BF29,'Pres Converted'!$D$2:$D$10000,"ED",'Pres Converted'!$C$2:$C$10000,$BE29)</f>
        <v>3420</v>
      </c>
      <c r="BJ29">
        <f>SUMIFS('Pres Converted'!K$2:K$10000,'Pres Converted'!$E$2:$E$10000,$BF29,'Pres Converted'!$D$2:$D$10000,"ED",'Pres Converted'!$C$2:$C$10000,$BE29)</f>
        <v>48</v>
      </c>
      <c r="BK29">
        <f>SUMIFS('Pres Converted'!L$2:L$10000,'Pres Converted'!$E$2:$E$10000,$BF29,'Pres Converted'!$D$2:$D$10000,"ED",'Pres Converted'!$C$2:$C$10000,$BE29)</f>
        <v>45</v>
      </c>
      <c r="BL29">
        <f>SUMIFS('Pres Converted'!M$2:M$10000,'Pres Converted'!$E$2:$E$10000,$BF29,'Pres Converted'!$D$2:$D$10000,"ED",'Pres Converted'!$C$2:$C$10000,$BE29)</f>
        <v>494</v>
      </c>
      <c r="BM29">
        <f>SUMIFS('Pres Converted'!N$2:N$10000,'Pres Converted'!$E$2:$E$10000,$BF29,'Pres Converted'!$D$2:$D$10000,"ED",'Pres Converted'!$C$2:$C$10000,$BE29)</f>
        <v>66</v>
      </c>
      <c r="BR29">
        <f>BG29/SUMIF('By HD'!$A$3:$A$42,$BE29,'By HD'!$B$3:$B$42)</f>
        <v>1</v>
      </c>
      <c r="BS29">
        <f>$BR29*SUMIF('By HD'!$A$3:$A$42,$BE29,'By HD'!W$3:W$42)</f>
        <v>1776</v>
      </c>
      <c r="BT29">
        <f>$BR29*SUMIF('By HD'!$A$3:$A$42,$BE29,'By HD'!X$3:X$42)</f>
        <v>1179</v>
      </c>
      <c r="BU29">
        <f>$BR29*SUMIF('By HD'!$A$3:$A$42,$BE29,'By HD'!Y$3:Y$42)</f>
        <v>515</v>
      </c>
      <c r="BV29">
        <f>$BR29*SUMIF('By HD'!$A$3:$A$42,$BE29,'By HD'!Z$3:Z$42)</f>
        <v>10</v>
      </c>
      <c r="BW29">
        <f>$BR29*SUMIF('By HD'!$A$3:$A$42,$BE29,'By HD'!AA$3:AA$42)</f>
        <v>6</v>
      </c>
      <c r="BX29">
        <f>$BR29*SUMIF('By HD'!$A$3:$A$42,$BE29,'By HD'!AB$3:AB$42)</f>
        <v>58</v>
      </c>
      <c r="BY29">
        <f>$BR29*SUMIF('By HD'!$A$3:$A$42,$BE29,'By HD'!AC$3:AC$42)</f>
        <v>8</v>
      </c>
      <c r="CD29">
        <f>$BR29*SUMIF('By HD'!$A$3:$A$42,$BE29,'By HD'!AR$3:AR$42)</f>
        <v>742</v>
      </c>
      <c r="CE29">
        <f>$BR29*SUMIF('By HD'!$A$3:$A$42,$BE29,'By HD'!AS$3:AS$42)</f>
        <v>447</v>
      </c>
      <c r="CF29">
        <f>$BR29*SUMIF('By HD'!$A$3:$A$42,$BE29,'By HD'!AT$3:AT$42)</f>
        <v>239</v>
      </c>
      <c r="CG29">
        <f>$BR29*SUMIF('By HD'!$A$3:$A$42,$BE29,'By HD'!AU$3:AU$42)</f>
        <v>6</v>
      </c>
      <c r="CH29">
        <f>$BR29*SUMIF('By HD'!$A$3:$A$42,$BE29,'By HD'!AV$3:AV$42)</f>
        <v>4</v>
      </c>
      <c r="CI29">
        <f>$BR29*SUMIF('By HD'!$A$3:$A$42,$BE29,'By HD'!AW$3:AW$42)</f>
        <v>39</v>
      </c>
      <c r="CJ29">
        <f>$BR29*SUMIF('By HD'!$A$3:$A$42,$BE29,'By HD'!AX$3:AX$42)</f>
        <v>7</v>
      </c>
      <c r="CO29">
        <f t="shared" si="14"/>
        <v>13816</v>
      </c>
      <c r="CP29">
        <f t="shared" si="14"/>
        <v>8851</v>
      </c>
      <c r="CQ29">
        <f t="shared" si="14"/>
        <v>4174</v>
      </c>
      <c r="CR29">
        <f t="shared" si="14"/>
        <v>64</v>
      </c>
      <c r="CS29">
        <f t="shared" si="14"/>
        <v>55</v>
      </c>
      <c r="CT29">
        <f t="shared" si="14"/>
        <v>591</v>
      </c>
      <c r="CU29">
        <f t="shared" si="14"/>
        <v>81</v>
      </c>
      <c r="CV29">
        <f t="shared" si="14"/>
        <v>0</v>
      </c>
      <c r="CW29">
        <f t="shared" si="14"/>
        <v>0</v>
      </c>
      <c r="CX29">
        <f t="shared" si="14"/>
        <v>0</v>
      </c>
      <c r="CY29">
        <f t="shared" si="14"/>
        <v>0</v>
      </c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</row>
    <row r="30" spans="1:149" x14ac:dyDescent="0.3">
      <c r="A30" t="s">
        <v>1074</v>
      </c>
      <c r="B30" t="s">
        <v>1075</v>
      </c>
      <c r="C30" t="s">
        <v>999</v>
      </c>
      <c r="D30" s="7">
        <f>SUMIFS('Pres Converted'!O$2:O$10000,'Pres Converted'!$D$2:$D$10000,"ED",'Pres Converted'!$E$2:$E$10000,$C30)</f>
        <v>2113</v>
      </c>
      <c r="E30" s="7">
        <f>SUMIFS('Pres Converted'!I$2:I$10000,'Pres Converted'!$D$2:$D$10000,"ED",'Pres Converted'!$E$2:$E$10000,$C30)</f>
        <v>1183</v>
      </c>
      <c r="F30" s="7">
        <f>SUMIFS('Pres Converted'!J$2:J$10000,'Pres Converted'!$D$2:$D$10000,"ED",'Pres Converted'!$E$2:$E$10000,$C30)</f>
        <v>814</v>
      </c>
      <c r="G30" s="7">
        <f>SUMIFS('Pres Converted'!K$2:K$10000,'Pres Converted'!$D$2:$D$10000,"ED",'Pres Converted'!$E$2:$E$10000,$C30)</f>
        <v>17</v>
      </c>
      <c r="H30" s="7">
        <f>SUMIFS('Pres Converted'!L$2:L$10000,'Pres Converted'!$D$2:$D$10000,"ED",'Pres Converted'!$E$2:$E$10000,$C30)</f>
        <v>18</v>
      </c>
      <c r="I30" s="7">
        <f>SUMIFS('Pres Converted'!M$2:M$10000,'Pres Converted'!$D$2:$D$10000,"ED",'Pres Converted'!$E$2:$E$10000,$C30)</f>
        <v>73</v>
      </c>
      <c r="J30" s="7">
        <f>SUMIFS('Pres Converted'!N$2:N$10000,'Pres Converted'!$D$2:$D$10000,"ED",'Pres Converted'!$E$2:$E$10000,$C30)</f>
        <v>8</v>
      </c>
      <c r="K30" s="7"/>
      <c r="L30" s="7"/>
      <c r="M30" s="7"/>
      <c r="N30" s="7"/>
      <c r="O30" s="7">
        <f t="shared" si="0"/>
        <v>0.55986748698532895</v>
      </c>
      <c r="P30" s="7">
        <f t="shared" si="1"/>
        <v>0.38523426407950778</v>
      </c>
      <c r="Q30" s="7">
        <f t="shared" si="2"/>
        <v>8.0454330336015151E-3</v>
      </c>
      <c r="R30" s="7">
        <f t="shared" si="3"/>
        <v>8.5186938002839562E-3</v>
      </c>
      <c r="S30" s="7">
        <f t="shared" si="4"/>
        <v>3.4548035967818268E-2</v>
      </c>
      <c r="T30" s="7">
        <f t="shared" si="5"/>
        <v>3.7860861334595361E-3</v>
      </c>
      <c r="U30" s="7">
        <f t="shared" si="6"/>
        <v>0</v>
      </c>
      <c r="V30" s="7">
        <f t="shared" si="7"/>
        <v>0</v>
      </c>
      <c r="W30" s="7">
        <f t="shared" si="8"/>
        <v>0</v>
      </c>
      <c r="X30" s="7">
        <f t="shared" si="9"/>
        <v>0</v>
      </c>
      <c r="Y30" s="8">
        <f t="shared" si="10"/>
        <v>0.55986748698532895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>
        <v>17</v>
      </c>
      <c r="AU30" t="s">
        <v>997</v>
      </c>
      <c r="AV30" s="7"/>
      <c r="AW30" s="7"/>
      <c r="AX30" s="7"/>
      <c r="AY30" s="7"/>
      <c r="AZ30" s="7"/>
      <c r="BA30" s="7">
        <f t="shared" si="13"/>
        <v>28</v>
      </c>
      <c r="BB30" s="7">
        <f t="shared" si="11"/>
        <v>0</v>
      </c>
      <c r="BC30" s="7"/>
      <c r="BD30" s="7"/>
      <c r="BE30">
        <v>17</v>
      </c>
      <c r="BF30" t="s">
        <v>997</v>
      </c>
      <c r="BG30">
        <f>SUMIFS('Pres Converted'!$O$2:$O$10000,'Pres Converted'!$E$2:$E$10000,$BF30,'Pres Converted'!$D$2:$D$10000,"ED",'Pres Converted'!$C$2:$C$10000,$BE30)</f>
        <v>703</v>
      </c>
      <c r="BH30">
        <f>SUMIFS('Pres Converted'!I$2:I$10000,'Pres Converted'!$E$2:$E$10000,$BF30,'Pres Converted'!$D$2:$D$10000,"ED",'Pres Converted'!$C$2:$C$10000,$BE30)</f>
        <v>409</v>
      </c>
      <c r="BI30">
        <f>SUMIFS('Pres Converted'!J$2:J$10000,'Pres Converted'!$E$2:$E$10000,$BF30,'Pres Converted'!$D$2:$D$10000,"ED",'Pres Converted'!$C$2:$C$10000,$BE30)</f>
        <v>245</v>
      </c>
      <c r="BJ30">
        <f>SUMIFS('Pres Converted'!K$2:K$10000,'Pres Converted'!$E$2:$E$10000,$BF30,'Pres Converted'!$D$2:$D$10000,"ED",'Pres Converted'!$C$2:$C$10000,$BE30)</f>
        <v>7</v>
      </c>
      <c r="BK30">
        <f>SUMIFS('Pres Converted'!L$2:L$10000,'Pres Converted'!$E$2:$E$10000,$BF30,'Pres Converted'!$D$2:$D$10000,"ED",'Pres Converted'!$C$2:$C$10000,$BE30)</f>
        <v>3</v>
      </c>
      <c r="BL30">
        <f>SUMIFS('Pres Converted'!M$2:M$10000,'Pres Converted'!$E$2:$E$10000,$BF30,'Pres Converted'!$D$2:$D$10000,"ED",'Pres Converted'!$C$2:$C$10000,$BE30)</f>
        <v>38</v>
      </c>
      <c r="BM30">
        <f>SUMIFS('Pres Converted'!N$2:N$10000,'Pres Converted'!$E$2:$E$10000,$BF30,'Pres Converted'!$D$2:$D$10000,"ED",'Pres Converted'!$C$2:$C$10000,$BE30)</f>
        <v>1</v>
      </c>
      <c r="BR30">
        <f>BG30/SUMIF('By HD'!$A$3:$A$42,$BE30,'By HD'!$B$3:$B$42)</f>
        <v>0.19129251700680272</v>
      </c>
      <c r="BS30">
        <f>$BR30*SUMIF('By HD'!$A$3:$A$42,$BE30,'By HD'!W$3:W$42)</f>
        <v>155.90340136054422</v>
      </c>
      <c r="BT30">
        <f>$BR30*SUMIF('By HD'!$A$3:$A$42,$BE30,'By HD'!X$3:X$42)</f>
        <v>106.16734693877551</v>
      </c>
      <c r="BU30">
        <f>$BR30*SUMIF('By HD'!$A$3:$A$42,$BE30,'By HD'!Y$3:Y$42)</f>
        <v>40.936598639455781</v>
      </c>
      <c r="BV30">
        <f>$BR30*SUMIF('By HD'!$A$3:$A$42,$BE30,'By HD'!Z$3:Z$42)</f>
        <v>0.38258503401360544</v>
      </c>
      <c r="BW30">
        <f>$BR30*SUMIF('By HD'!$A$3:$A$42,$BE30,'By HD'!AA$3:AA$42)</f>
        <v>0</v>
      </c>
      <c r="BX30">
        <f>$BR30*SUMIF('By HD'!$A$3:$A$42,$BE30,'By HD'!AB$3:AB$42)</f>
        <v>7.0778231292517004</v>
      </c>
      <c r="BY30">
        <f>$BR30*SUMIF('By HD'!$A$3:$A$42,$BE30,'By HD'!AC$3:AC$42)</f>
        <v>1.339047619047619</v>
      </c>
      <c r="CD30">
        <f>$BR30*SUMIF('By HD'!$A$3:$A$42,$BE30,'By HD'!AR$3:AR$42)</f>
        <v>36.536870748299322</v>
      </c>
      <c r="CE30">
        <f>$BR30*SUMIF('By HD'!$A$3:$A$42,$BE30,'By HD'!AS$3:AS$42)</f>
        <v>21.0421768707483</v>
      </c>
      <c r="CF30">
        <f>$BR30*SUMIF('By HD'!$A$3:$A$42,$BE30,'By HD'!AT$3:AT$42)</f>
        <v>13.773061224489796</v>
      </c>
      <c r="CG30">
        <f>$BR30*SUMIF('By HD'!$A$3:$A$42,$BE30,'By HD'!AU$3:AU$42)</f>
        <v>0.19129251700680272</v>
      </c>
      <c r="CH30">
        <f>$BR30*SUMIF('By HD'!$A$3:$A$42,$BE30,'By HD'!AV$3:AV$42)</f>
        <v>0.19129251700680272</v>
      </c>
      <c r="CI30">
        <f>$BR30*SUMIF('By HD'!$A$3:$A$42,$BE30,'By HD'!AW$3:AW$42)</f>
        <v>1.1477551020408163</v>
      </c>
      <c r="CJ30">
        <f>$BR30*SUMIF('By HD'!$A$3:$A$42,$BE30,'By HD'!AX$3:AX$42)</f>
        <v>0.19129251700680272</v>
      </c>
      <c r="CO30">
        <f t="shared" ref="CO30:CO54" si="15">CD30+BS30+BG30</f>
        <v>895.4402721088436</v>
      </c>
      <c r="CP30">
        <f t="shared" ref="CP30:CP54" si="16">CE30+BT30+BH30</f>
        <v>536.20952380952383</v>
      </c>
      <c r="CQ30">
        <f t="shared" ref="CQ30:CQ54" si="17">CF30+BU30+BI30</f>
        <v>299.7096598639456</v>
      </c>
      <c r="CR30">
        <f t="shared" ref="CR30:CR54" si="18">CG30+BV30+BJ30</f>
        <v>7.5738775510204084</v>
      </c>
      <c r="CS30">
        <f t="shared" ref="CS30:CS54" si="19">CH30+BW30+BK30</f>
        <v>3.1912925170068025</v>
      </c>
      <c r="CT30">
        <f t="shared" ref="CT30:CT54" si="20">CI30+BX30+BL30</f>
        <v>46.225578231292516</v>
      </c>
      <c r="CU30">
        <f t="shared" ref="CU30:CU54" si="21">CJ30+BY30+BM30</f>
        <v>2.5303401360544218</v>
      </c>
      <c r="CV30">
        <f t="shared" ref="CV30:CV54" si="22">CK30+BZ30+BN30</f>
        <v>0</v>
      </c>
      <c r="CW30">
        <f t="shared" ref="CW30:CW54" si="23">CL30+CA30+BO30</f>
        <v>0</v>
      </c>
      <c r="CX30">
        <f t="shared" ref="CX30:CX54" si="24">CM30+CB30+BP30</f>
        <v>0</v>
      </c>
      <c r="CY30">
        <f t="shared" ref="CY30:CY54" si="25">CN30+CC30+BQ30</f>
        <v>0</v>
      </c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</row>
    <row r="31" spans="1:149" x14ac:dyDescent="0.3">
      <c r="B31" t="s">
        <v>57</v>
      </c>
      <c r="D31" s="7">
        <f>SUM(D2:D30)</f>
        <v>161689</v>
      </c>
      <c r="E31" s="7">
        <f t="shared" ref="E31:N31" si="26">SUM(E2:E30)</f>
        <v>95748</v>
      </c>
      <c r="F31" s="7">
        <f t="shared" si="26"/>
        <v>59072</v>
      </c>
      <c r="G31" s="7">
        <f t="shared" si="26"/>
        <v>853</v>
      </c>
      <c r="H31" s="7">
        <f t="shared" si="26"/>
        <v>686</v>
      </c>
      <c r="I31" s="7">
        <f t="shared" si="26"/>
        <v>4554</v>
      </c>
      <c r="J31" s="7">
        <f t="shared" si="26"/>
        <v>776</v>
      </c>
      <c r="K31" s="7">
        <f t="shared" si="26"/>
        <v>0</v>
      </c>
      <c r="L31" s="7">
        <f t="shared" si="26"/>
        <v>0</v>
      </c>
      <c r="M31" s="7">
        <f t="shared" si="26"/>
        <v>0</v>
      </c>
      <c r="N31" s="7">
        <f t="shared" si="26"/>
        <v>0</v>
      </c>
      <c r="O31" s="7">
        <f t="shared" ref="O31" si="27">E31/D31</f>
        <v>0.59217386464137944</v>
      </c>
      <c r="P31" s="7">
        <f t="shared" ref="P31" si="28">G31/D31</f>
        <v>5.275559871110589E-3</v>
      </c>
      <c r="Q31" s="7">
        <f t="shared" ref="Q31" si="29">F31/D31</f>
        <v>0.36534334432150611</v>
      </c>
      <c r="R31" s="7">
        <f t="shared" ref="R31" si="30">K31/D31</f>
        <v>0</v>
      </c>
      <c r="S31" s="7">
        <f t="shared" ref="S31" si="31">L31/D31</f>
        <v>0</v>
      </c>
      <c r="T31" s="7">
        <f t="shared" ref="T31" si="32">H31/D31</f>
        <v>4.2427128623468511E-3</v>
      </c>
      <c r="U31" s="7">
        <f t="shared" ref="U31" si="33">I31/D31</f>
        <v>2.816518130485067E-2</v>
      </c>
      <c r="V31" s="7">
        <f t="shared" ref="V31" si="34">J31/D31</f>
        <v>4.7993369988063505E-3</v>
      </c>
      <c r="W31" s="7">
        <f t="shared" ref="W31" si="35">M31/D31</f>
        <v>0</v>
      </c>
      <c r="X31" s="7">
        <f t="shared" ref="X31" si="36">N31/D31</f>
        <v>0</v>
      </c>
      <c r="Y31" s="8">
        <f t="shared" si="10"/>
        <v>0.59217386464137944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>
        <v>17</v>
      </c>
      <c r="AU31" t="s">
        <v>998</v>
      </c>
      <c r="AV31" s="7"/>
      <c r="AW31" s="7"/>
      <c r="AX31" s="7"/>
      <c r="AY31" s="7"/>
      <c r="AZ31" s="7"/>
      <c r="BA31" s="7">
        <f t="shared" si="13"/>
        <v>29</v>
      </c>
      <c r="BB31" s="7">
        <f t="shared" si="11"/>
        <v>0</v>
      </c>
      <c r="BC31" s="7"/>
      <c r="BD31" s="7"/>
      <c r="BE31">
        <v>17</v>
      </c>
      <c r="BF31" t="s">
        <v>998</v>
      </c>
      <c r="BG31">
        <f>SUMIFS('Pres Converted'!$O$2:$O$10000,'Pres Converted'!$E$2:$E$10000,$BF31,'Pres Converted'!$D$2:$D$10000,"ED",'Pres Converted'!$C$2:$C$10000,$BE31)</f>
        <v>1768</v>
      </c>
      <c r="BH31">
        <f>SUMIFS('Pres Converted'!I$2:I$10000,'Pres Converted'!$E$2:$E$10000,$BF31,'Pres Converted'!$D$2:$D$10000,"ED",'Pres Converted'!$C$2:$C$10000,$BE31)</f>
        <v>1195</v>
      </c>
      <c r="BI31">
        <f>SUMIFS('Pres Converted'!J$2:J$10000,'Pres Converted'!$E$2:$E$10000,$BF31,'Pres Converted'!$D$2:$D$10000,"ED",'Pres Converted'!$C$2:$C$10000,$BE31)</f>
        <v>458</v>
      </c>
      <c r="BJ31">
        <f>SUMIFS('Pres Converted'!K$2:K$10000,'Pres Converted'!$E$2:$E$10000,$BF31,'Pres Converted'!$D$2:$D$10000,"ED",'Pres Converted'!$C$2:$C$10000,$BE31)</f>
        <v>11</v>
      </c>
      <c r="BK31">
        <f>SUMIFS('Pres Converted'!L$2:L$10000,'Pres Converted'!$E$2:$E$10000,$BF31,'Pres Converted'!$D$2:$D$10000,"ED",'Pres Converted'!$C$2:$C$10000,$BE31)</f>
        <v>13</v>
      </c>
      <c r="BL31">
        <f>SUMIFS('Pres Converted'!M$2:M$10000,'Pres Converted'!$E$2:$E$10000,$BF31,'Pres Converted'!$D$2:$D$10000,"ED",'Pres Converted'!$C$2:$C$10000,$BE31)</f>
        <v>78</v>
      </c>
      <c r="BM31">
        <f>SUMIFS('Pres Converted'!N$2:N$10000,'Pres Converted'!$E$2:$E$10000,$BF31,'Pres Converted'!$D$2:$D$10000,"ED",'Pres Converted'!$C$2:$C$10000,$BE31)</f>
        <v>13</v>
      </c>
      <c r="BR31">
        <f>BG31/SUMIF('By HD'!$A$3:$A$42,$BE31,'By HD'!$B$3:$B$42)</f>
        <v>0.48108843537414964</v>
      </c>
      <c r="BS31">
        <f>$BR31*SUMIF('By HD'!$A$3:$A$42,$BE31,'By HD'!W$3:W$42)</f>
        <v>392.08707482993196</v>
      </c>
      <c r="BT31">
        <f>$BR31*SUMIF('By HD'!$A$3:$A$42,$BE31,'By HD'!X$3:X$42)</f>
        <v>267.00408163265303</v>
      </c>
      <c r="BU31">
        <f>$BR31*SUMIF('By HD'!$A$3:$A$42,$BE31,'By HD'!Y$3:Y$42)</f>
        <v>102.95292517006803</v>
      </c>
      <c r="BV31">
        <f>$BR31*SUMIF('By HD'!$A$3:$A$42,$BE31,'By HD'!Z$3:Z$42)</f>
        <v>0.96217687074829927</v>
      </c>
      <c r="BW31">
        <f>$BR31*SUMIF('By HD'!$A$3:$A$42,$BE31,'By HD'!AA$3:AA$42)</f>
        <v>0</v>
      </c>
      <c r="BX31">
        <f>$BR31*SUMIF('By HD'!$A$3:$A$42,$BE31,'By HD'!AB$3:AB$42)</f>
        <v>17.800272108843537</v>
      </c>
      <c r="BY31">
        <f>$BR31*SUMIF('By HD'!$A$3:$A$42,$BE31,'By HD'!AC$3:AC$42)</f>
        <v>3.3676190476190473</v>
      </c>
      <c r="CD31">
        <f>$BR31*SUMIF('By HD'!$A$3:$A$42,$BE31,'By HD'!AR$3:AR$42)</f>
        <v>91.887891156462587</v>
      </c>
      <c r="CE31">
        <f>$BR31*SUMIF('By HD'!$A$3:$A$42,$BE31,'By HD'!AS$3:AS$42)</f>
        <v>52.919727891156462</v>
      </c>
      <c r="CF31">
        <f>$BR31*SUMIF('By HD'!$A$3:$A$42,$BE31,'By HD'!AT$3:AT$42)</f>
        <v>34.638367346938772</v>
      </c>
      <c r="CG31">
        <f>$BR31*SUMIF('By HD'!$A$3:$A$42,$BE31,'By HD'!AU$3:AU$42)</f>
        <v>0.48108843537414964</v>
      </c>
      <c r="CH31">
        <f>$BR31*SUMIF('By HD'!$A$3:$A$42,$BE31,'By HD'!AV$3:AV$42)</f>
        <v>0.48108843537414964</v>
      </c>
      <c r="CI31">
        <f>$BR31*SUMIF('By HD'!$A$3:$A$42,$BE31,'By HD'!AW$3:AW$42)</f>
        <v>2.8865306122448979</v>
      </c>
      <c r="CJ31">
        <f>$BR31*SUMIF('By HD'!$A$3:$A$42,$BE31,'By HD'!AX$3:AX$42)</f>
        <v>0.48108843537414964</v>
      </c>
      <c r="CO31">
        <f t="shared" si="15"/>
        <v>2251.9749659863946</v>
      </c>
      <c r="CP31">
        <f t="shared" si="16"/>
        <v>1514.9238095238095</v>
      </c>
      <c r="CQ31">
        <f t="shared" si="17"/>
        <v>595.59129251700676</v>
      </c>
      <c r="CR31">
        <f t="shared" si="18"/>
        <v>12.443265306122449</v>
      </c>
      <c r="CS31">
        <f t="shared" si="19"/>
        <v>13.481088435374149</v>
      </c>
      <c r="CT31">
        <f t="shared" si="20"/>
        <v>98.686802721088441</v>
      </c>
      <c r="CU31">
        <f t="shared" si="21"/>
        <v>16.848707482993198</v>
      </c>
      <c r="CV31">
        <f t="shared" si="22"/>
        <v>0</v>
      </c>
      <c r="CW31">
        <f t="shared" si="23"/>
        <v>0</v>
      </c>
      <c r="CX31">
        <f t="shared" si="24"/>
        <v>0</v>
      </c>
      <c r="CY31">
        <f t="shared" si="25"/>
        <v>0</v>
      </c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</row>
    <row r="32" spans="1:149" x14ac:dyDescent="0.3"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>
        <v>17</v>
      </c>
      <c r="AU32" t="s">
        <v>993</v>
      </c>
      <c r="AV32" s="7"/>
      <c r="AW32" s="7"/>
      <c r="AX32" s="7"/>
      <c r="AY32" s="7"/>
      <c r="AZ32" s="7"/>
      <c r="BA32" s="7">
        <f t="shared" si="13"/>
        <v>30</v>
      </c>
      <c r="BB32" s="7">
        <f t="shared" si="11"/>
        <v>0</v>
      </c>
      <c r="BC32" s="7"/>
      <c r="BD32" s="7"/>
      <c r="BE32">
        <v>17</v>
      </c>
      <c r="BF32" t="s">
        <v>993</v>
      </c>
      <c r="BG32">
        <f>SUMIFS('Pres Converted'!$O$2:$O$10000,'Pres Converted'!$E$2:$E$10000,$BF32,'Pres Converted'!$D$2:$D$10000,"ED",'Pres Converted'!$C$2:$C$10000,$BE32)</f>
        <v>898</v>
      </c>
      <c r="BH32">
        <f>SUMIFS('Pres Converted'!I$2:I$10000,'Pres Converted'!$E$2:$E$10000,$BF32,'Pres Converted'!$D$2:$D$10000,"ED",'Pres Converted'!$C$2:$C$10000,$BE32)</f>
        <v>636</v>
      </c>
      <c r="BI32">
        <f>SUMIFS('Pres Converted'!J$2:J$10000,'Pres Converted'!$E$2:$E$10000,$BF32,'Pres Converted'!$D$2:$D$10000,"ED",'Pres Converted'!$C$2:$C$10000,$BE32)</f>
        <v>221</v>
      </c>
      <c r="BJ32">
        <f>SUMIFS('Pres Converted'!K$2:K$10000,'Pres Converted'!$E$2:$E$10000,$BF32,'Pres Converted'!$D$2:$D$10000,"ED",'Pres Converted'!$C$2:$C$10000,$BE32)</f>
        <v>4</v>
      </c>
      <c r="BK32">
        <f>SUMIFS('Pres Converted'!L$2:L$10000,'Pres Converted'!$E$2:$E$10000,$BF32,'Pres Converted'!$D$2:$D$10000,"ED",'Pres Converted'!$C$2:$C$10000,$BE32)</f>
        <v>6</v>
      </c>
      <c r="BL32">
        <f>SUMIFS('Pres Converted'!M$2:M$10000,'Pres Converted'!$E$2:$E$10000,$BF32,'Pres Converted'!$D$2:$D$10000,"ED",'Pres Converted'!$C$2:$C$10000,$BE32)</f>
        <v>31</v>
      </c>
      <c r="BM32">
        <f>SUMIFS('Pres Converted'!N$2:N$10000,'Pres Converted'!$E$2:$E$10000,$BF32,'Pres Converted'!$D$2:$D$10000,"ED",'Pres Converted'!$C$2:$C$10000,$BE32)</f>
        <v>0</v>
      </c>
      <c r="BR32">
        <f>BG32/SUMIF('By HD'!$A$3:$A$42,$BE32,'By HD'!$B$3:$B$42)</f>
        <v>0.24435374149659864</v>
      </c>
      <c r="BS32">
        <f>$BR32*SUMIF('By HD'!$A$3:$A$42,$BE32,'By HD'!W$3:W$42)</f>
        <v>199.1482993197279</v>
      </c>
      <c r="BT32">
        <f>$BR32*SUMIF('By HD'!$A$3:$A$42,$BE32,'By HD'!X$3:X$42)</f>
        <v>135.61632653061224</v>
      </c>
      <c r="BU32">
        <f>$BR32*SUMIF('By HD'!$A$3:$A$42,$BE32,'By HD'!Y$3:Y$42)</f>
        <v>52.291700680272108</v>
      </c>
      <c r="BV32">
        <f>$BR32*SUMIF('By HD'!$A$3:$A$42,$BE32,'By HD'!Z$3:Z$42)</f>
        <v>0.48870748299319727</v>
      </c>
      <c r="BW32">
        <f>$BR32*SUMIF('By HD'!$A$3:$A$42,$BE32,'By HD'!AA$3:AA$42)</f>
        <v>0</v>
      </c>
      <c r="BX32">
        <f>$BR32*SUMIF('By HD'!$A$3:$A$42,$BE32,'By HD'!AB$3:AB$42)</f>
        <v>9.0410884353741494</v>
      </c>
      <c r="BY32">
        <f>$BR32*SUMIF('By HD'!$A$3:$A$42,$BE32,'By HD'!AC$3:AC$42)</f>
        <v>1.7104761904761905</v>
      </c>
      <c r="CD32">
        <f>$BR32*SUMIF('By HD'!$A$3:$A$42,$BE32,'By HD'!AR$3:AR$42)</f>
        <v>46.671564625850337</v>
      </c>
      <c r="CE32">
        <f>$BR32*SUMIF('By HD'!$A$3:$A$42,$BE32,'By HD'!AS$3:AS$42)</f>
        <v>26.878911564625849</v>
      </c>
      <c r="CF32">
        <f>$BR32*SUMIF('By HD'!$A$3:$A$42,$BE32,'By HD'!AT$3:AT$42)</f>
        <v>17.593469387755103</v>
      </c>
      <c r="CG32">
        <f>$BR32*SUMIF('By HD'!$A$3:$A$42,$BE32,'By HD'!AU$3:AU$42)</f>
        <v>0.24435374149659864</v>
      </c>
      <c r="CH32">
        <f>$BR32*SUMIF('By HD'!$A$3:$A$42,$BE32,'By HD'!AV$3:AV$42)</f>
        <v>0.24435374149659864</v>
      </c>
      <c r="CI32">
        <f>$BR32*SUMIF('By HD'!$A$3:$A$42,$BE32,'By HD'!AW$3:AW$42)</f>
        <v>1.4661224489795919</v>
      </c>
      <c r="CJ32">
        <f>$BR32*SUMIF('By HD'!$A$3:$A$42,$BE32,'By HD'!AX$3:AX$42)</f>
        <v>0.24435374149659864</v>
      </c>
      <c r="CO32">
        <f t="shared" si="15"/>
        <v>1143.8198639455782</v>
      </c>
      <c r="CP32">
        <f t="shared" si="16"/>
        <v>798.49523809523805</v>
      </c>
      <c r="CQ32">
        <f t="shared" si="17"/>
        <v>290.88517006802721</v>
      </c>
      <c r="CR32">
        <f t="shared" si="18"/>
        <v>4.7330612244897958</v>
      </c>
      <c r="CS32">
        <f t="shared" si="19"/>
        <v>6.2443537414965986</v>
      </c>
      <c r="CT32">
        <f t="shared" si="20"/>
        <v>41.507210884353739</v>
      </c>
      <c r="CU32">
        <f t="shared" si="21"/>
        <v>1.9548299319727891</v>
      </c>
      <c r="CV32">
        <f t="shared" si="22"/>
        <v>0</v>
      </c>
      <c r="CW32">
        <f t="shared" si="23"/>
        <v>0</v>
      </c>
      <c r="CX32">
        <f t="shared" si="24"/>
        <v>0</v>
      </c>
      <c r="CY32">
        <f t="shared" si="25"/>
        <v>0</v>
      </c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</row>
    <row r="33" spans="1:149" x14ac:dyDescent="0.3"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>
        <v>17</v>
      </c>
      <c r="AU33" t="s">
        <v>999</v>
      </c>
      <c r="AV33" s="7"/>
      <c r="AW33" s="7"/>
      <c r="AX33" s="7"/>
      <c r="AY33" s="7"/>
      <c r="AZ33" s="7"/>
      <c r="BA33" s="7">
        <f t="shared" si="13"/>
        <v>31</v>
      </c>
      <c r="BB33" s="7">
        <f t="shared" si="11"/>
        <v>0</v>
      </c>
      <c r="BC33" s="7"/>
      <c r="BD33" s="7"/>
      <c r="BE33">
        <v>17</v>
      </c>
      <c r="BF33" t="s">
        <v>999</v>
      </c>
      <c r="BG33">
        <f>SUMIFS('Pres Converted'!$O$2:$O$10000,'Pres Converted'!$E$2:$E$10000,$BF33,'Pres Converted'!$D$2:$D$10000,"ED",'Pres Converted'!$C$2:$C$10000,$BE33)</f>
        <v>306</v>
      </c>
      <c r="BH33">
        <f>SUMIFS('Pres Converted'!I$2:I$10000,'Pres Converted'!$E$2:$E$10000,$BF33,'Pres Converted'!$D$2:$D$10000,"ED",'Pres Converted'!$C$2:$C$10000,$BE33)</f>
        <v>188</v>
      </c>
      <c r="BI33">
        <f>SUMIFS('Pres Converted'!J$2:J$10000,'Pres Converted'!$E$2:$E$10000,$BF33,'Pres Converted'!$D$2:$D$10000,"ED",'Pres Converted'!$C$2:$C$10000,$BE33)</f>
        <v>92</v>
      </c>
      <c r="BJ33">
        <f>SUMIFS('Pres Converted'!K$2:K$10000,'Pres Converted'!$E$2:$E$10000,$BF33,'Pres Converted'!$D$2:$D$10000,"ED",'Pres Converted'!$C$2:$C$10000,$BE33)</f>
        <v>1</v>
      </c>
      <c r="BK33">
        <f>SUMIFS('Pres Converted'!L$2:L$10000,'Pres Converted'!$E$2:$E$10000,$BF33,'Pres Converted'!$D$2:$D$10000,"ED",'Pres Converted'!$C$2:$C$10000,$BE33)</f>
        <v>4</v>
      </c>
      <c r="BL33">
        <f>SUMIFS('Pres Converted'!M$2:M$10000,'Pres Converted'!$E$2:$E$10000,$BF33,'Pres Converted'!$D$2:$D$10000,"ED",'Pres Converted'!$C$2:$C$10000,$BE33)</f>
        <v>19</v>
      </c>
      <c r="BM33">
        <f>SUMIFS('Pres Converted'!N$2:N$10000,'Pres Converted'!$E$2:$E$10000,$BF33,'Pres Converted'!$D$2:$D$10000,"ED",'Pres Converted'!$C$2:$C$10000,$BE33)</f>
        <v>2</v>
      </c>
      <c r="BR33">
        <f>BG33/SUMIF('By HD'!$A$3:$A$42,$BE33,'By HD'!$B$3:$B$42)</f>
        <v>8.3265306122448979E-2</v>
      </c>
      <c r="BS33">
        <f>$BR33*SUMIF('By HD'!$A$3:$A$42,$BE33,'By HD'!W$3:W$42)</f>
        <v>67.861224489795916</v>
      </c>
      <c r="BT33">
        <f>$BR33*SUMIF('By HD'!$A$3:$A$42,$BE33,'By HD'!X$3:X$42)</f>
        <v>46.212244897959181</v>
      </c>
      <c r="BU33">
        <f>$BR33*SUMIF('By HD'!$A$3:$A$42,$BE33,'By HD'!Y$3:Y$42)</f>
        <v>17.81877551020408</v>
      </c>
      <c r="BV33">
        <f>$BR33*SUMIF('By HD'!$A$3:$A$42,$BE33,'By HD'!Z$3:Z$42)</f>
        <v>0.16653061224489796</v>
      </c>
      <c r="BW33">
        <f>$BR33*SUMIF('By HD'!$A$3:$A$42,$BE33,'By HD'!AA$3:AA$42)</f>
        <v>0</v>
      </c>
      <c r="BX33">
        <f>$BR33*SUMIF('By HD'!$A$3:$A$42,$BE33,'By HD'!AB$3:AB$42)</f>
        <v>3.0808163265306123</v>
      </c>
      <c r="BY33">
        <f>$BR33*SUMIF('By HD'!$A$3:$A$42,$BE33,'By HD'!AC$3:AC$42)</f>
        <v>0.58285714285714285</v>
      </c>
      <c r="CD33">
        <f>$BR33*SUMIF('By HD'!$A$3:$A$42,$BE33,'By HD'!AR$3:AR$42)</f>
        <v>15.903673469387755</v>
      </c>
      <c r="CE33">
        <f>$BR33*SUMIF('By HD'!$A$3:$A$42,$BE33,'By HD'!AS$3:AS$42)</f>
        <v>9.1591836734693874</v>
      </c>
      <c r="CF33">
        <f>$BR33*SUMIF('By HD'!$A$3:$A$42,$BE33,'By HD'!AT$3:AT$42)</f>
        <v>5.9951020408163265</v>
      </c>
      <c r="CG33">
        <f>$BR33*SUMIF('By HD'!$A$3:$A$42,$BE33,'By HD'!AU$3:AU$42)</f>
        <v>8.3265306122448979E-2</v>
      </c>
      <c r="CH33">
        <f>$BR33*SUMIF('By HD'!$A$3:$A$42,$BE33,'By HD'!AV$3:AV$42)</f>
        <v>8.3265306122448979E-2</v>
      </c>
      <c r="CI33">
        <f>$BR33*SUMIF('By HD'!$A$3:$A$42,$BE33,'By HD'!AW$3:AW$42)</f>
        <v>0.49959183673469387</v>
      </c>
      <c r="CJ33">
        <f>$BR33*SUMIF('By HD'!$A$3:$A$42,$BE33,'By HD'!AX$3:AX$42)</f>
        <v>8.3265306122448979E-2</v>
      </c>
      <c r="CO33">
        <f t="shared" si="15"/>
        <v>389.76489795918366</v>
      </c>
      <c r="CP33">
        <f t="shared" si="16"/>
        <v>243.37142857142857</v>
      </c>
      <c r="CQ33">
        <f t="shared" si="17"/>
        <v>115.81387755102041</v>
      </c>
      <c r="CR33">
        <f t="shared" si="18"/>
        <v>1.2497959183673468</v>
      </c>
      <c r="CS33">
        <f t="shared" si="19"/>
        <v>4.0832653061224491</v>
      </c>
      <c r="CT33">
        <f t="shared" si="20"/>
        <v>22.580408163265307</v>
      </c>
      <c r="CU33">
        <f t="shared" si="21"/>
        <v>2.6661224489795918</v>
      </c>
      <c r="CV33">
        <f t="shared" si="22"/>
        <v>0</v>
      </c>
      <c r="CW33">
        <f t="shared" si="23"/>
        <v>0</v>
      </c>
      <c r="CX33">
        <f t="shared" si="24"/>
        <v>0</v>
      </c>
      <c r="CY33">
        <f t="shared" si="25"/>
        <v>0</v>
      </c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</row>
    <row r="34" spans="1:149" x14ac:dyDescent="0.3">
      <c r="A34" s="2" t="s">
        <v>1076</v>
      </c>
      <c r="B34" t="s">
        <v>1027</v>
      </c>
      <c r="C34" t="s">
        <v>1028</v>
      </c>
      <c r="D34" t="s">
        <v>1077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s="5"/>
      <c r="L34" s="5"/>
      <c r="M34" s="6"/>
      <c r="N34" s="5"/>
      <c r="O34" s="5" t="s">
        <v>1012</v>
      </c>
      <c r="P34" s="5" t="s">
        <v>1013</v>
      </c>
      <c r="Q34" s="5" t="s">
        <v>1014</v>
      </c>
      <c r="R34" s="5" t="s">
        <v>1020</v>
      </c>
      <c r="S34" s="5" t="s">
        <v>1016</v>
      </c>
      <c r="T34" s="5" t="s">
        <v>1021</v>
      </c>
      <c r="U34" s="5"/>
      <c r="V34" s="5"/>
      <c r="W34" s="5"/>
      <c r="X34" s="5"/>
      <c r="Y34" s="4" t="s">
        <v>1082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>
        <v>18</v>
      </c>
      <c r="AU34" t="s">
        <v>1000</v>
      </c>
      <c r="AV34" s="7"/>
      <c r="AW34" s="7"/>
      <c r="AX34" s="7"/>
      <c r="AY34" s="7"/>
      <c r="AZ34" s="7"/>
      <c r="BA34" s="7">
        <f t="shared" si="13"/>
        <v>32</v>
      </c>
      <c r="BB34" s="7">
        <f t="shared" si="11"/>
        <v>0</v>
      </c>
      <c r="BC34" s="7"/>
      <c r="BD34" s="7"/>
      <c r="BE34">
        <v>18</v>
      </c>
      <c r="BF34" t="s">
        <v>1000</v>
      </c>
      <c r="BG34">
        <f>SUMIFS('Pres Converted'!$O$2:$O$10000,'Pres Converted'!$E$2:$E$10000,$BF34,'Pres Converted'!$D$2:$D$10000,"ED",'Pres Converted'!$C$2:$C$10000,$BE34)</f>
        <v>6139</v>
      </c>
      <c r="BH34">
        <f>SUMIFS('Pres Converted'!I$2:I$10000,'Pres Converted'!$E$2:$E$10000,$BF34,'Pres Converted'!$D$2:$D$10000,"ED",'Pres Converted'!$C$2:$C$10000,$BE34)</f>
        <v>4536</v>
      </c>
      <c r="BI34">
        <f>SUMIFS('Pres Converted'!J$2:J$10000,'Pres Converted'!$E$2:$E$10000,$BF34,'Pres Converted'!$D$2:$D$10000,"ED",'Pres Converted'!$C$2:$C$10000,$BE34)</f>
        <v>1333</v>
      </c>
      <c r="BJ34">
        <f>SUMIFS('Pres Converted'!K$2:K$10000,'Pres Converted'!$E$2:$E$10000,$BF34,'Pres Converted'!$D$2:$D$10000,"ED",'Pres Converted'!$C$2:$C$10000,$BE34)</f>
        <v>11</v>
      </c>
      <c r="BK34">
        <f>SUMIFS('Pres Converted'!L$2:L$10000,'Pres Converted'!$E$2:$E$10000,$BF34,'Pres Converted'!$D$2:$D$10000,"ED",'Pres Converted'!$C$2:$C$10000,$BE34)</f>
        <v>32</v>
      </c>
      <c r="BL34">
        <f>SUMIFS('Pres Converted'!M$2:M$10000,'Pres Converted'!$E$2:$E$10000,$BF34,'Pres Converted'!$D$2:$D$10000,"ED",'Pres Converted'!$C$2:$C$10000,$BE34)</f>
        <v>200</v>
      </c>
      <c r="BM34">
        <f>SUMIFS('Pres Converted'!N$2:N$10000,'Pres Converted'!$E$2:$E$10000,$BF34,'Pres Converted'!$D$2:$D$10000,"ED",'Pres Converted'!$C$2:$C$10000,$BE34)</f>
        <v>27</v>
      </c>
      <c r="BR34">
        <f>BG34/SUMIF('By HD'!$A$3:$A$42,$BE34,'By HD'!$B$3:$B$42)</f>
        <v>1</v>
      </c>
      <c r="BS34">
        <f>$BR34*SUMIF('By HD'!$A$3:$A$42,$BE34,'By HD'!W$3:W$42)</f>
        <v>1273</v>
      </c>
      <c r="BT34">
        <f>$BR34*SUMIF('By HD'!$A$3:$A$42,$BE34,'By HD'!X$3:X$42)</f>
        <v>1000</v>
      </c>
      <c r="BU34">
        <f>$BR34*SUMIF('By HD'!$A$3:$A$42,$BE34,'By HD'!Y$3:Y$42)</f>
        <v>234</v>
      </c>
      <c r="BV34">
        <f>$BR34*SUMIF('By HD'!$A$3:$A$42,$BE34,'By HD'!Z$3:Z$42)</f>
        <v>1</v>
      </c>
      <c r="BW34">
        <f>$BR34*SUMIF('By HD'!$A$3:$A$42,$BE34,'By HD'!AA$3:AA$42)</f>
        <v>3</v>
      </c>
      <c r="BX34">
        <f>$BR34*SUMIF('By HD'!$A$3:$A$42,$BE34,'By HD'!AB$3:AB$42)</f>
        <v>28</v>
      </c>
      <c r="BY34">
        <f>$BR34*SUMIF('By HD'!$A$3:$A$42,$BE34,'By HD'!AC$3:AC$42)</f>
        <v>7</v>
      </c>
      <c r="CD34">
        <f>$BR34*SUMIF('By HD'!$A$3:$A$42,$BE34,'By HD'!AR$3:AR$42)</f>
        <v>589</v>
      </c>
      <c r="CE34">
        <f>$BR34*SUMIF('By HD'!$A$3:$A$42,$BE34,'By HD'!AS$3:AS$42)</f>
        <v>462</v>
      </c>
      <c r="CF34">
        <f>$BR34*SUMIF('By HD'!$A$3:$A$42,$BE34,'By HD'!AT$3:AT$42)</f>
        <v>107</v>
      </c>
      <c r="CG34">
        <f>$BR34*SUMIF('By HD'!$A$3:$A$42,$BE34,'By HD'!AU$3:AU$42)</f>
        <v>0</v>
      </c>
      <c r="CH34">
        <f>$BR34*SUMIF('By HD'!$A$3:$A$42,$BE34,'By HD'!AV$3:AV$42)</f>
        <v>2</v>
      </c>
      <c r="CI34">
        <f>$BR34*SUMIF('By HD'!$A$3:$A$42,$BE34,'By HD'!AW$3:AW$42)</f>
        <v>14</v>
      </c>
      <c r="CJ34">
        <f>$BR34*SUMIF('By HD'!$A$3:$A$42,$BE34,'By HD'!AX$3:AX$42)</f>
        <v>4</v>
      </c>
      <c r="CO34">
        <f t="shared" si="15"/>
        <v>8001</v>
      </c>
      <c r="CP34">
        <f t="shared" si="16"/>
        <v>5998</v>
      </c>
      <c r="CQ34">
        <f t="shared" si="17"/>
        <v>1674</v>
      </c>
      <c r="CR34">
        <f t="shared" si="18"/>
        <v>12</v>
      </c>
      <c r="CS34">
        <f t="shared" si="19"/>
        <v>37</v>
      </c>
      <c r="CT34">
        <f t="shared" si="20"/>
        <v>242</v>
      </c>
      <c r="CU34">
        <f t="shared" si="21"/>
        <v>38</v>
      </c>
      <c r="CV34">
        <f t="shared" si="22"/>
        <v>0</v>
      </c>
      <c r="CW34">
        <f t="shared" si="23"/>
        <v>0</v>
      </c>
      <c r="CX34">
        <f t="shared" si="24"/>
        <v>0</v>
      </c>
      <c r="CY34">
        <f t="shared" si="25"/>
        <v>0</v>
      </c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</row>
    <row r="35" spans="1:149" x14ac:dyDescent="0.3">
      <c r="A35" t="s">
        <v>1032</v>
      </c>
      <c r="B35" t="s">
        <v>1007</v>
      </c>
      <c r="C35" t="s">
        <v>1007</v>
      </c>
      <c r="D35" s="7">
        <f t="shared" ref="D35:D63" si="37">SUMIF($BF$3:$BF$69,$C68,CO$3:CO$69)</f>
        <v>486.92924791086352</v>
      </c>
      <c r="E35" s="7">
        <f t="shared" ref="E35:E63" si="38">SUMIF($BF$3:$BF$69,$C68,CP$3:CP$69)</f>
        <v>318.44623955431757</v>
      </c>
      <c r="F35" s="7">
        <f t="shared" ref="F35:F63" si="39">SUMIF($BF$3:$BF$69,$C68,CQ$3:CQ$69)</f>
        <v>154.5242339832869</v>
      </c>
      <c r="G35" s="7">
        <f t="shared" ref="G35:G63" si="40">SUMIF($BF$3:$BF$69,$C68,CR$3:CR$69)</f>
        <v>0.52089136490250687</v>
      </c>
      <c r="H35" s="7">
        <f t="shared" ref="H35:H63" si="41">SUMIF($BF$3:$BF$69,$C68,CS$3:CS$69)</f>
        <v>1.5208913649025071</v>
      </c>
      <c r="I35" s="7">
        <f t="shared" ref="I35:I63" si="42">SUMIF($BF$3:$BF$69,$C68,CT$3:CT$69)</f>
        <v>7.7086350974930369</v>
      </c>
      <c r="J35" s="7">
        <f t="shared" ref="J35:J63" si="43">SUMIF($BF$3:$BF$69,$C68,CU$3:CU$69)</f>
        <v>4.2083565459610028</v>
      </c>
      <c r="K35" s="7">
        <f t="shared" ref="K35:K63" si="44">SUMIF($BF$3:$BF$69,$C68,CV$3:CV$69)</f>
        <v>0</v>
      </c>
      <c r="L35" s="7">
        <f t="shared" ref="L35:L63" si="45">SUMIF($BF$3:$BF$69,$C68,CW$3:CW$69)</f>
        <v>0</v>
      </c>
      <c r="M35" s="7">
        <f t="shared" ref="M35:M63" si="46">SUMIF($BF$3:$BF$69,$C68,CX$3:CX$69)</f>
        <v>0</v>
      </c>
      <c r="N35" s="7">
        <f t="shared" ref="N35:N63" si="47">SUMIF($BF$3:$BF$69,$C68,CY$3:CY$69)</f>
        <v>0</v>
      </c>
      <c r="O35" s="7">
        <f t="shared" ref="O35:O64" si="48">E35/D35</f>
        <v>0.65398872817886644</v>
      </c>
      <c r="P35" s="7">
        <f t="shared" ref="P35:P64" si="49">F35/D35</f>
        <v>0.31734432599040313</v>
      </c>
      <c r="Q35" s="7">
        <f t="shared" ref="Q35:Q64" si="50">G35/D35</f>
        <v>1.0697475395806588E-3</v>
      </c>
      <c r="R35" s="7">
        <f t="shared" ref="R35:R64" si="51">H35/D35</f>
        <v>3.1234339925724055E-3</v>
      </c>
      <c r="S35" s="7">
        <f t="shared" ref="S35:S64" si="52">I35/D35</f>
        <v>1.5831119470778161E-2</v>
      </c>
      <c r="T35" s="7">
        <f t="shared" ref="T35:T64" si="53">J35/D35</f>
        <v>8.642644827799249E-3</v>
      </c>
      <c r="U35" s="7">
        <f t="shared" ref="U35:U64" si="54">K35/D35</f>
        <v>0</v>
      </c>
      <c r="V35" s="7">
        <f t="shared" ref="V35:V64" si="55">L35/D35</f>
        <v>0</v>
      </c>
      <c r="W35" s="7">
        <f t="shared" ref="W35:W64" si="56">M35/D35</f>
        <v>0</v>
      </c>
      <c r="X35" s="7">
        <f t="shared" ref="X35:X64" si="57">N35/D35</f>
        <v>0</v>
      </c>
      <c r="Y35" s="8">
        <f t="shared" ref="Y35:Y64" si="58">IF(D35=0,10,IF(MAX(E35:N35)=LARGE(E35:N35,2),9,IF(E35=MAX(E35:N35),O35,IF(G35=MAX(E35:N35),Q35+1,IF(F35=MAX(E35:N35),P35+2,IF(K35=MAX(E35:N35),I35+3,IF(H35=MAX(E35:N35),R35+4,-1)))))))</f>
        <v>0.65398872817886644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V35" s="7"/>
      <c r="AW35" s="7"/>
      <c r="AX35" s="7"/>
      <c r="AY35" s="7"/>
      <c r="AZ35" s="7"/>
      <c r="BA35" s="7">
        <f t="shared" si="13"/>
        <v>33</v>
      </c>
      <c r="BB35" s="7">
        <f t="shared" si="11"/>
        <v>0</v>
      </c>
      <c r="BC35" s="7"/>
      <c r="BD35" s="7"/>
      <c r="BE35">
        <v>19</v>
      </c>
      <c r="BF35" t="s">
        <v>1000</v>
      </c>
      <c r="BG35">
        <f>SUMIFS('Pres Converted'!$O$2:$O$10000,'Pres Converted'!$E$2:$E$10000,$BF35,'Pres Converted'!$D$2:$D$10000,"ED",'Pres Converted'!$C$2:$C$10000,$BE35)</f>
        <v>5822</v>
      </c>
      <c r="BH35">
        <f>SUMIFS('Pres Converted'!I$2:I$10000,'Pres Converted'!$E$2:$E$10000,$BF35,'Pres Converted'!$D$2:$D$10000,"ED",'Pres Converted'!$C$2:$C$10000,$BE35)</f>
        <v>3293</v>
      </c>
      <c r="BI35">
        <f>SUMIFS('Pres Converted'!J$2:J$10000,'Pres Converted'!$E$2:$E$10000,$BF35,'Pres Converted'!$D$2:$D$10000,"ED",'Pres Converted'!$C$2:$C$10000,$BE35)</f>
        <v>2156</v>
      </c>
      <c r="BJ35">
        <f>SUMIFS('Pres Converted'!K$2:K$10000,'Pres Converted'!$E$2:$E$10000,$BF35,'Pres Converted'!$D$2:$D$10000,"ED",'Pres Converted'!$C$2:$C$10000,$BE35)</f>
        <v>26</v>
      </c>
      <c r="BK35">
        <f>SUMIFS('Pres Converted'!L$2:L$10000,'Pres Converted'!$E$2:$E$10000,$BF35,'Pres Converted'!$D$2:$D$10000,"ED",'Pres Converted'!$C$2:$C$10000,$BE35)</f>
        <v>10</v>
      </c>
      <c r="BL35">
        <f>SUMIFS('Pres Converted'!M$2:M$10000,'Pres Converted'!$E$2:$E$10000,$BF35,'Pres Converted'!$D$2:$D$10000,"ED",'Pres Converted'!$C$2:$C$10000,$BE35)</f>
        <v>301</v>
      </c>
      <c r="BM35">
        <f>SUMIFS('Pres Converted'!N$2:N$10000,'Pres Converted'!$E$2:$E$10000,$BF35,'Pres Converted'!$D$2:$D$10000,"ED",'Pres Converted'!$C$2:$C$10000,$BE35)</f>
        <v>36</v>
      </c>
      <c r="BR35">
        <f>BG35/SUMIF('By HD'!$A$3:$A$42,$BE35,'By HD'!$B$3:$B$42)</f>
        <v>0.98294783049130507</v>
      </c>
      <c r="BS35">
        <f>$BR35*SUMIF('By HD'!$A$3:$A$42,$BE35,'By HD'!W$3:W$42)</f>
        <v>959.35708255951374</v>
      </c>
      <c r="BT35">
        <f>$BR35*SUMIF('By HD'!$A$3:$A$42,$BE35,'By HD'!X$3:X$42)</f>
        <v>556.34847205807864</v>
      </c>
      <c r="BU35">
        <f>$BR35*SUMIF('By HD'!$A$3:$A$42,$BE35,'By HD'!Y$3:Y$42)</f>
        <v>354.84416680736115</v>
      </c>
      <c r="BV35">
        <f>$BR35*SUMIF('By HD'!$A$3:$A$42,$BE35,'By HD'!Z$3:Z$42)</f>
        <v>3.9317913219652203</v>
      </c>
      <c r="BW35">
        <f>$BR35*SUMIF('By HD'!$A$3:$A$42,$BE35,'By HD'!AA$3:AA$42)</f>
        <v>4.9147391524565256</v>
      </c>
      <c r="BX35">
        <f>$BR35*SUMIF('By HD'!$A$3:$A$42,$BE35,'By HD'!AB$3:AB$42)</f>
        <v>33.420226236704373</v>
      </c>
      <c r="BY35">
        <f>$BR35*SUMIF('By HD'!$A$3:$A$42,$BE35,'By HD'!AC$3:AC$42)</f>
        <v>5.89768698294783</v>
      </c>
      <c r="CD35">
        <f>$BR35*SUMIF('By HD'!$A$3:$A$42,$BE35,'By HD'!AR$3:AR$42)</f>
        <v>776.52878608813103</v>
      </c>
      <c r="CE35">
        <f>$BR35*SUMIF('By HD'!$A$3:$A$42,$BE35,'By HD'!AS$3:AS$42)</f>
        <v>540.62130677021776</v>
      </c>
      <c r="CF35">
        <f>$BR35*SUMIF('By HD'!$A$3:$A$42,$BE35,'By HD'!AT$3:AT$42)</f>
        <v>202.48725308120885</v>
      </c>
      <c r="CG35">
        <f>$BR35*SUMIF('By HD'!$A$3:$A$42,$BE35,'By HD'!AU$3:AU$42)</f>
        <v>1.9658956609826101</v>
      </c>
      <c r="CH35">
        <f>$BR35*SUMIF('By HD'!$A$3:$A$42,$BE35,'By HD'!AV$3:AV$42)</f>
        <v>2.948843491473915</v>
      </c>
      <c r="CI35">
        <f>$BR35*SUMIF('By HD'!$A$3:$A$42,$BE35,'By HD'!AW$3:AW$42)</f>
        <v>25.556643592773931</v>
      </c>
      <c r="CJ35">
        <f>$BR35*SUMIF('By HD'!$A$3:$A$42,$BE35,'By HD'!AX$3:AX$42)</f>
        <v>2.948843491473915</v>
      </c>
      <c r="CO35">
        <f t="shared" si="15"/>
        <v>7557.8858686476451</v>
      </c>
      <c r="CP35">
        <f t="shared" si="16"/>
        <v>4389.9697788282965</v>
      </c>
      <c r="CQ35">
        <f t="shared" si="17"/>
        <v>2713.3314198885701</v>
      </c>
      <c r="CR35">
        <f t="shared" si="18"/>
        <v>31.897686982947832</v>
      </c>
      <c r="CS35">
        <f t="shared" si="19"/>
        <v>17.863582643930442</v>
      </c>
      <c r="CT35">
        <f t="shared" si="20"/>
        <v>359.97686982947829</v>
      </c>
      <c r="CU35">
        <f t="shared" si="21"/>
        <v>44.846530474421741</v>
      </c>
      <c r="CV35">
        <f t="shared" si="22"/>
        <v>0</v>
      </c>
      <c r="CW35">
        <f t="shared" si="23"/>
        <v>0</v>
      </c>
      <c r="CX35">
        <f t="shared" si="24"/>
        <v>0</v>
      </c>
      <c r="CY35">
        <f t="shared" si="25"/>
        <v>0</v>
      </c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</row>
    <row r="36" spans="1:149" x14ac:dyDescent="0.3">
      <c r="A36" t="s">
        <v>1038</v>
      </c>
      <c r="B36" t="s">
        <v>1006</v>
      </c>
      <c r="C36" t="s">
        <v>1006</v>
      </c>
      <c r="D36" s="7">
        <f t="shared" si="37"/>
        <v>1865.6941504178274</v>
      </c>
      <c r="E36" s="7">
        <f t="shared" si="38"/>
        <v>1227.5707520891365</v>
      </c>
      <c r="F36" s="7">
        <f t="shared" si="39"/>
        <v>590.95515320334266</v>
      </c>
      <c r="G36" s="7">
        <f t="shared" si="40"/>
        <v>7.9958217270194982</v>
      </c>
      <c r="H36" s="7">
        <f t="shared" si="41"/>
        <v>4.9958217270194982</v>
      </c>
      <c r="I36" s="7">
        <f t="shared" si="42"/>
        <v>24.378272980501393</v>
      </c>
      <c r="J36" s="7">
        <f t="shared" si="43"/>
        <v>9.7983286908078</v>
      </c>
      <c r="K36" s="7">
        <f t="shared" si="44"/>
        <v>0</v>
      </c>
      <c r="L36" s="7">
        <f t="shared" si="45"/>
        <v>0</v>
      </c>
      <c r="M36" s="7">
        <f t="shared" si="46"/>
        <v>0</v>
      </c>
      <c r="N36" s="7">
        <f t="shared" si="47"/>
        <v>0</v>
      </c>
      <c r="O36" s="7">
        <f t="shared" si="48"/>
        <v>0.65796998495933467</v>
      </c>
      <c r="P36" s="7">
        <f t="shared" si="49"/>
        <v>0.3167481406697859</v>
      </c>
      <c r="Q36" s="7">
        <f t="shared" si="50"/>
        <v>4.2857087402181178E-3</v>
      </c>
      <c r="R36" s="7">
        <f t="shared" si="51"/>
        <v>2.6777281398993884E-3</v>
      </c>
      <c r="S36" s="7">
        <f t="shared" si="52"/>
        <v>1.3066596673973497E-2</v>
      </c>
      <c r="T36" s="7">
        <f t="shared" si="53"/>
        <v>5.2518408167884527E-3</v>
      </c>
      <c r="U36" s="7">
        <f t="shared" si="54"/>
        <v>0</v>
      </c>
      <c r="V36" s="7">
        <f t="shared" si="55"/>
        <v>0</v>
      </c>
      <c r="W36" s="7">
        <f t="shared" si="56"/>
        <v>0</v>
      </c>
      <c r="X36" s="7">
        <f t="shared" si="57"/>
        <v>0</v>
      </c>
      <c r="Y36" s="8">
        <f t="shared" si="58"/>
        <v>0.65796998495933467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>
        <v>19</v>
      </c>
      <c r="AU36" t="s">
        <v>1000</v>
      </c>
      <c r="AV36" s="7"/>
      <c r="AW36" s="7"/>
      <c r="AX36" s="7"/>
      <c r="AY36" s="7"/>
      <c r="AZ36" s="7"/>
      <c r="BA36" s="7">
        <f t="shared" si="13"/>
        <v>34</v>
      </c>
      <c r="BB36" s="7">
        <f t="shared" si="11"/>
        <v>0</v>
      </c>
      <c r="BC36" s="7"/>
      <c r="BD36" s="7"/>
      <c r="BE36">
        <v>19</v>
      </c>
      <c r="BF36" t="s">
        <v>999</v>
      </c>
      <c r="BG36">
        <f>SUMIFS('Pres Converted'!$O$2:$O$10000,'Pres Converted'!$E$2:$E$10000,$BF36,'Pres Converted'!$D$2:$D$10000,"ED",'Pres Converted'!$C$2:$C$10000,$BE36)</f>
        <v>101</v>
      </c>
      <c r="BH36">
        <f>SUMIFS('Pres Converted'!I$2:I$10000,'Pres Converted'!$E$2:$E$10000,$BF36,'Pres Converted'!$D$2:$D$10000,"ED",'Pres Converted'!$C$2:$C$10000,$BE36)</f>
        <v>76</v>
      </c>
      <c r="BI36">
        <f>SUMIFS('Pres Converted'!J$2:J$10000,'Pres Converted'!$E$2:$E$10000,$BF36,'Pres Converted'!$D$2:$D$10000,"ED",'Pres Converted'!$C$2:$C$10000,$BE36)</f>
        <v>14</v>
      </c>
      <c r="BJ36">
        <f>SUMIFS('Pres Converted'!K$2:K$10000,'Pres Converted'!$E$2:$E$10000,$BF36,'Pres Converted'!$D$2:$D$10000,"ED",'Pres Converted'!$C$2:$C$10000,$BE36)</f>
        <v>1</v>
      </c>
      <c r="BK36">
        <f>SUMIFS('Pres Converted'!L$2:L$10000,'Pres Converted'!$E$2:$E$10000,$BF36,'Pres Converted'!$D$2:$D$10000,"ED",'Pres Converted'!$C$2:$C$10000,$BE36)</f>
        <v>0</v>
      </c>
      <c r="BL36">
        <f>SUMIFS('Pres Converted'!M$2:M$10000,'Pres Converted'!$E$2:$E$10000,$BF36,'Pres Converted'!$D$2:$D$10000,"ED",'Pres Converted'!$C$2:$C$10000,$BE36)</f>
        <v>10</v>
      </c>
      <c r="BM36">
        <f>SUMIFS('Pres Converted'!N$2:N$10000,'Pres Converted'!$E$2:$E$10000,$BF36,'Pres Converted'!$D$2:$D$10000,"ED",'Pres Converted'!$C$2:$C$10000,$BE36)</f>
        <v>0</v>
      </c>
      <c r="BR36">
        <f>BG36/SUMIF('By HD'!$A$3:$A$42,$BE36,'By HD'!$B$3:$B$42)</f>
        <v>1.7052169508694918E-2</v>
      </c>
      <c r="BS36">
        <f>$BR36*SUMIF('By HD'!$A$3:$A$42,$BE36,'By HD'!W$3:W$42)</f>
        <v>16.64291744048624</v>
      </c>
      <c r="BT36">
        <f>$BR36*SUMIF('By HD'!$A$3:$A$42,$BE36,'By HD'!X$3:X$42)</f>
        <v>9.6515279419213247</v>
      </c>
      <c r="BU36">
        <f>$BR36*SUMIF('By HD'!$A$3:$A$42,$BE36,'By HD'!Y$3:Y$42)</f>
        <v>6.1558331926388652</v>
      </c>
      <c r="BV36">
        <f>$BR36*SUMIF('By HD'!$A$3:$A$42,$BE36,'By HD'!Z$3:Z$42)</f>
        <v>6.8208678034779674E-2</v>
      </c>
      <c r="BW36">
        <f>$BR36*SUMIF('By HD'!$A$3:$A$42,$BE36,'By HD'!AA$3:AA$42)</f>
        <v>8.5260847543474599E-2</v>
      </c>
      <c r="BX36">
        <f>$BR36*SUMIF('By HD'!$A$3:$A$42,$BE36,'By HD'!AB$3:AB$42)</f>
        <v>0.57977376329562724</v>
      </c>
      <c r="BY36">
        <f>$BR36*SUMIF('By HD'!$A$3:$A$42,$BE36,'By HD'!AC$3:AC$42)</f>
        <v>0.10231301705216951</v>
      </c>
      <c r="CD36">
        <f>$BR36*SUMIF('By HD'!$A$3:$A$42,$BE36,'By HD'!AR$3:AR$42)</f>
        <v>13.471213911868986</v>
      </c>
      <c r="CE36">
        <f>$BR36*SUMIF('By HD'!$A$3:$A$42,$BE36,'By HD'!AS$3:AS$42)</f>
        <v>9.3786932297822059</v>
      </c>
      <c r="CF36">
        <f>$BR36*SUMIF('By HD'!$A$3:$A$42,$BE36,'By HD'!AT$3:AT$42)</f>
        <v>3.5127469187911533</v>
      </c>
      <c r="CG36">
        <f>$BR36*SUMIF('By HD'!$A$3:$A$42,$BE36,'By HD'!AU$3:AU$42)</f>
        <v>3.4104339017389837E-2</v>
      </c>
      <c r="CH36">
        <f>$BR36*SUMIF('By HD'!$A$3:$A$42,$BE36,'By HD'!AV$3:AV$42)</f>
        <v>5.1156508526084755E-2</v>
      </c>
      <c r="CI36">
        <f>$BR36*SUMIF('By HD'!$A$3:$A$42,$BE36,'By HD'!AW$3:AW$42)</f>
        <v>0.44335640722606789</v>
      </c>
      <c r="CJ36">
        <f>$BR36*SUMIF('By HD'!$A$3:$A$42,$BE36,'By HD'!AX$3:AX$42)</f>
        <v>5.1156508526084755E-2</v>
      </c>
      <c r="CO36">
        <f t="shared" si="15"/>
        <v>131.11413135235523</v>
      </c>
      <c r="CP36">
        <f t="shared" si="16"/>
        <v>95.030221171703531</v>
      </c>
      <c r="CQ36">
        <f t="shared" si="17"/>
        <v>23.668580111430018</v>
      </c>
      <c r="CR36">
        <f t="shared" si="18"/>
        <v>1.1023130170521696</v>
      </c>
      <c r="CS36">
        <f t="shared" si="19"/>
        <v>0.13641735606955935</v>
      </c>
      <c r="CT36">
        <f t="shared" si="20"/>
        <v>11.023130170521695</v>
      </c>
      <c r="CU36">
        <f t="shared" si="21"/>
        <v>0.15346952557825427</v>
      </c>
      <c r="CV36">
        <f t="shared" si="22"/>
        <v>0</v>
      </c>
      <c r="CW36">
        <f t="shared" si="23"/>
        <v>0</v>
      </c>
      <c r="CX36">
        <f t="shared" si="24"/>
        <v>0</v>
      </c>
      <c r="CY36">
        <f t="shared" si="25"/>
        <v>0</v>
      </c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</row>
    <row r="37" spans="1:149" x14ac:dyDescent="0.3">
      <c r="A37" t="s">
        <v>1039</v>
      </c>
      <c r="B37" t="s">
        <v>994</v>
      </c>
      <c r="C37" t="s">
        <v>994</v>
      </c>
      <c r="D37" s="7">
        <f t="shared" si="37"/>
        <v>82577.0795432921</v>
      </c>
      <c r="E37" s="7">
        <f t="shared" si="38"/>
        <v>50516.334157944817</v>
      </c>
      <c r="F37" s="7">
        <f t="shared" si="39"/>
        <v>29410.925214081828</v>
      </c>
      <c r="G37" s="7">
        <f t="shared" si="40"/>
        <v>424.59200761179829</v>
      </c>
      <c r="H37" s="7">
        <f t="shared" si="41"/>
        <v>234.98001902949574</v>
      </c>
      <c r="I37" s="7">
        <f t="shared" si="42"/>
        <v>1606.2681255946718</v>
      </c>
      <c r="J37" s="7">
        <f t="shared" si="43"/>
        <v>383.98001902949574</v>
      </c>
      <c r="K37" s="7">
        <f t="shared" si="44"/>
        <v>0</v>
      </c>
      <c r="L37" s="7">
        <f t="shared" si="45"/>
        <v>0</v>
      </c>
      <c r="M37" s="7">
        <f t="shared" si="46"/>
        <v>0</v>
      </c>
      <c r="N37" s="7">
        <f t="shared" si="47"/>
        <v>0</v>
      </c>
      <c r="O37" s="7">
        <f t="shared" si="48"/>
        <v>0.61174764762007572</v>
      </c>
      <c r="P37" s="7">
        <f t="shared" si="49"/>
        <v>0.35616330072151281</v>
      </c>
      <c r="Q37" s="7">
        <f t="shared" si="50"/>
        <v>5.1417658502829521E-3</v>
      </c>
      <c r="R37" s="7">
        <f t="shared" si="51"/>
        <v>2.8455840328708215E-3</v>
      </c>
      <c r="S37" s="7">
        <f t="shared" si="52"/>
        <v>1.9451742959165384E-2</v>
      </c>
      <c r="T37" s="7">
        <f t="shared" si="53"/>
        <v>4.649958816092415E-3</v>
      </c>
      <c r="U37" s="7">
        <f t="shared" si="54"/>
        <v>0</v>
      </c>
      <c r="V37" s="7">
        <f t="shared" si="55"/>
        <v>0</v>
      </c>
      <c r="W37" s="7">
        <f t="shared" si="56"/>
        <v>0</v>
      </c>
      <c r="X37" s="7">
        <f t="shared" si="57"/>
        <v>0</v>
      </c>
      <c r="Y37" s="8">
        <f t="shared" si="58"/>
        <v>0.61174764762007572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>
        <v>19</v>
      </c>
      <c r="AU37" t="s">
        <v>999</v>
      </c>
      <c r="AV37" s="7"/>
      <c r="AW37" s="7"/>
      <c r="AX37" s="7"/>
      <c r="AY37" s="7"/>
      <c r="AZ37" s="7"/>
      <c r="BA37" s="7">
        <f t="shared" si="13"/>
        <v>35</v>
      </c>
      <c r="BB37" s="7">
        <f t="shared" si="11"/>
        <v>0</v>
      </c>
      <c r="BC37" s="7"/>
      <c r="BD37" s="7"/>
      <c r="BE37">
        <v>20</v>
      </c>
      <c r="BF37" t="s">
        <v>1000</v>
      </c>
      <c r="BG37">
        <f>SUMIFS('Pres Converted'!$O$2:$O$10000,'Pres Converted'!$E$2:$E$10000,$BF37,'Pres Converted'!$D$2:$D$10000,"ED",'Pres Converted'!$C$2:$C$10000,$BE37)</f>
        <v>7536</v>
      </c>
      <c r="BH37">
        <f>SUMIFS('Pres Converted'!I$2:I$10000,'Pres Converted'!$E$2:$E$10000,$BF37,'Pres Converted'!$D$2:$D$10000,"ED",'Pres Converted'!$C$2:$C$10000,$BE37)</f>
        <v>4328</v>
      </c>
      <c r="BI37">
        <f>SUMIFS('Pres Converted'!J$2:J$10000,'Pres Converted'!$E$2:$E$10000,$BF37,'Pres Converted'!$D$2:$D$10000,"ED",'Pres Converted'!$C$2:$C$10000,$BE37)</f>
        <v>2782</v>
      </c>
      <c r="BJ37">
        <f>SUMIFS('Pres Converted'!K$2:K$10000,'Pres Converted'!$E$2:$E$10000,$BF37,'Pres Converted'!$D$2:$D$10000,"ED",'Pres Converted'!$C$2:$C$10000,$BE37)</f>
        <v>28</v>
      </c>
      <c r="BK37">
        <f>SUMIFS('Pres Converted'!L$2:L$10000,'Pres Converted'!$E$2:$E$10000,$BF37,'Pres Converted'!$D$2:$D$10000,"ED",'Pres Converted'!$C$2:$C$10000,$BE37)</f>
        <v>22</v>
      </c>
      <c r="BL37">
        <f>SUMIFS('Pres Converted'!M$2:M$10000,'Pres Converted'!$E$2:$E$10000,$BF37,'Pres Converted'!$D$2:$D$10000,"ED",'Pres Converted'!$C$2:$C$10000,$BE37)</f>
        <v>337</v>
      </c>
      <c r="BM37">
        <f>SUMIFS('Pres Converted'!N$2:N$10000,'Pres Converted'!$E$2:$E$10000,$BF37,'Pres Converted'!$D$2:$D$10000,"ED",'Pres Converted'!$C$2:$C$10000,$BE37)</f>
        <v>39</v>
      </c>
      <c r="BR37">
        <f>BG37/SUMIF('By HD'!$A$3:$A$42,$BE37,'By HD'!$B$3:$B$42)</f>
        <v>1</v>
      </c>
      <c r="BS37">
        <f>$BR37*SUMIF('By HD'!$A$3:$A$42,$BE37,'By HD'!W$3:W$42)</f>
        <v>980</v>
      </c>
      <c r="BT37">
        <f>$BR37*SUMIF('By HD'!$A$3:$A$42,$BE37,'By HD'!X$3:X$42)</f>
        <v>561</v>
      </c>
      <c r="BU37">
        <f>$BR37*SUMIF('By HD'!$A$3:$A$42,$BE37,'By HD'!Y$3:Y$42)</f>
        <v>380</v>
      </c>
      <c r="BV37">
        <f>$BR37*SUMIF('By HD'!$A$3:$A$42,$BE37,'By HD'!Z$3:Z$42)</f>
        <v>6</v>
      </c>
      <c r="BW37">
        <f>$BR37*SUMIF('By HD'!$A$3:$A$42,$BE37,'By HD'!AA$3:AA$42)</f>
        <v>3</v>
      </c>
      <c r="BX37">
        <f>$BR37*SUMIF('By HD'!$A$3:$A$42,$BE37,'By HD'!AB$3:AB$42)</f>
        <v>27</v>
      </c>
      <c r="BY37">
        <f>$BR37*SUMIF('By HD'!$A$3:$A$42,$BE37,'By HD'!AC$3:AC$42)</f>
        <v>3</v>
      </c>
      <c r="CD37">
        <f>$BR37*SUMIF('By HD'!$A$3:$A$42,$BE37,'By HD'!AR$3:AR$42)</f>
        <v>598</v>
      </c>
      <c r="CE37">
        <f>$BR37*SUMIF('By HD'!$A$3:$A$42,$BE37,'By HD'!AS$3:AS$42)</f>
        <v>336</v>
      </c>
      <c r="CF37">
        <f>$BR37*SUMIF('By HD'!$A$3:$A$42,$BE37,'By HD'!AT$3:AT$42)</f>
        <v>227</v>
      </c>
      <c r="CG37">
        <f>$BR37*SUMIF('By HD'!$A$3:$A$42,$BE37,'By HD'!AU$3:AU$42)</f>
        <v>4</v>
      </c>
      <c r="CH37">
        <f>$BR37*SUMIF('By HD'!$A$3:$A$42,$BE37,'By HD'!AV$3:AV$42)</f>
        <v>2</v>
      </c>
      <c r="CI37">
        <f>$BR37*SUMIF('By HD'!$A$3:$A$42,$BE37,'By HD'!AW$3:AW$42)</f>
        <v>27</v>
      </c>
      <c r="CJ37">
        <f>$BR37*SUMIF('By HD'!$A$3:$A$42,$BE37,'By HD'!AX$3:AX$42)</f>
        <v>2</v>
      </c>
      <c r="CO37">
        <f t="shared" si="15"/>
        <v>9114</v>
      </c>
      <c r="CP37">
        <f t="shared" si="16"/>
        <v>5225</v>
      </c>
      <c r="CQ37">
        <f t="shared" si="17"/>
        <v>3389</v>
      </c>
      <c r="CR37">
        <f t="shared" si="18"/>
        <v>38</v>
      </c>
      <c r="CS37">
        <f t="shared" si="19"/>
        <v>27</v>
      </c>
      <c r="CT37">
        <f t="shared" si="20"/>
        <v>391</v>
      </c>
      <c r="CU37">
        <f t="shared" si="21"/>
        <v>44</v>
      </c>
      <c r="CV37">
        <f t="shared" si="22"/>
        <v>0</v>
      </c>
      <c r="CW37">
        <f t="shared" si="23"/>
        <v>0</v>
      </c>
      <c r="CX37">
        <f t="shared" si="24"/>
        <v>0</v>
      </c>
      <c r="CY37">
        <f t="shared" si="25"/>
        <v>0</v>
      </c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</row>
    <row r="38" spans="1:149" x14ac:dyDescent="0.3">
      <c r="A38" t="s">
        <v>1040</v>
      </c>
      <c r="B38" t="s">
        <v>1005</v>
      </c>
      <c r="C38" t="s">
        <v>1005</v>
      </c>
      <c r="D38" s="7">
        <f t="shared" si="37"/>
        <v>3767.3012173913044</v>
      </c>
      <c r="E38" s="7">
        <f t="shared" si="38"/>
        <v>1951.5168695652173</v>
      </c>
      <c r="F38" s="7">
        <f t="shared" si="39"/>
        <v>1672.7133913043479</v>
      </c>
      <c r="G38" s="7">
        <f t="shared" si="40"/>
        <v>34.555130434782612</v>
      </c>
      <c r="H38" s="7">
        <f t="shared" si="41"/>
        <v>46.185043478260866</v>
      </c>
      <c r="I38" s="7">
        <f t="shared" si="42"/>
        <v>55.405565217391306</v>
      </c>
      <c r="J38" s="7">
        <f t="shared" si="43"/>
        <v>6.925217391304348</v>
      </c>
      <c r="K38" s="7">
        <f t="shared" si="44"/>
        <v>0</v>
      </c>
      <c r="L38" s="7">
        <f t="shared" si="45"/>
        <v>0</v>
      </c>
      <c r="M38" s="7">
        <f t="shared" si="46"/>
        <v>0</v>
      </c>
      <c r="N38" s="7">
        <f t="shared" si="47"/>
        <v>0</v>
      </c>
      <c r="O38" s="7">
        <f t="shared" si="48"/>
        <v>0.51801455656273743</v>
      </c>
      <c r="P38" s="7">
        <f t="shared" si="49"/>
        <v>0.44400840144729137</v>
      </c>
      <c r="Q38" s="7">
        <f t="shared" si="50"/>
        <v>9.1723832103636684E-3</v>
      </c>
      <c r="R38" s="7">
        <f t="shared" si="51"/>
        <v>1.2259450681844346E-2</v>
      </c>
      <c r="S38" s="7">
        <f t="shared" si="52"/>
        <v>1.4706964487367778E-2</v>
      </c>
      <c r="T38" s="7">
        <f t="shared" si="53"/>
        <v>1.8382436103953923E-3</v>
      </c>
      <c r="U38" s="7">
        <f t="shared" si="54"/>
        <v>0</v>
      </c>
      <c r="V38" s="7">
        <f t="shared" si="55"/>
        <v>0</v>
      </c>
      <c r="W38" s="7">
        <f t="shared" si="56"/>
        <v>0</v>
      </c>
      <c r="X38" s="7">
        <f t="shared" si="57"/>
        <v>0</v>
      </c>
      <c r="Y38" s="8">
        <f t="shared" si="58"/>
        <v>0.51801455656273743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>
        <v>20</v>
      </c>
      <c r="AU38" t="s">
        <v>1000</v>
      </c>
      <c r="AV38" s="7"/>
      <c r="AW38" s="7"/>
      <c r="AX38" s="7"/>
      <c r="AY38" s="7"/>
      <c r="AZ38" s="7"/>
      <c r="BA38" s="7">
        <f t="shared" si="13"/>
        <v>36</v>
      </c>
      <c r="BB38" s="7">
        <f t="shared" si="11"/>
        <v>0</v>
      </c>
      <c r="BC38" s="7"/>
      <c r="BD38" s="7"/>
      <c r="BE38">
        <v>21</v>
      </c>
      <c r="BF38" t="s">
        <v>1000</v>
      </c>
      <c r="BG38">
        <f>SUMIFS('Pres Converted'!$O$2:$O$10000,'Pres Converted'!$E$2:$E$10000,$BF38,'Pres Converted'!$D$2:$D$10000,"ED",'Pres Converted'!$C$2:$C$10000,$BE38)</f>
        <v>5117</v>
      </c>
      <c r="BH38">
        <f>SUMIFS('Pres Converted'!I$2:I$10000,'Pres Converted'!$E$2:$E$10000,$BF38,'Pres Converted'!$D$2:$D$10000,"ED",'Pres Converted'!$C$2:$C$10000,$BE38)</f>
        <v>2595</v>
      </c>
      <c r="BI38">
        <f>SUMIFS('Pres Converted'!J$2:J$10000,'Pres Converted'!$E$2:$E$10000,$BF38,'Pres Converted'!$D$2:$D$10000,"ED",'Pres Converted'!$C$2:$C$10000,$BE38)</f>
        <v>2244</v>
      </c>
      <c r="BJ38">
        <f>SUMIFS('Pres Converted'!K$2:K$10000,'Pres Converted'!$E$2:$E$10000,$BF38,'Pres Converted'!$D$2:$D$10000,"ED",'Pres Converted'!$C$2:$C$10000,$BE38)</f>
        <v>32</v>
      </c>
      <c r="BK38">
        <f>SUMIFS('Pres Converted'!L$2:L$10000,'Pres Converted'!$E$2:$E$10000,$BF38,'Pres Converted'!$D$2:$D$10000,"ED",'Pres Converted'!$C$2:$C$10000,$BE38)</f>
        <v>15</v>
      </c>
      <c r="BL38">
        <f>SUMIFS('Pres Converted'!M$2:M$10000,'Pres Converted'!$E$2:$E$10000,$BF38,'Pres Converted'!$D$2:$D$10000,"ED",'Pres Converted'!$C$2:$C$10000,$BE38)</f>
        <v>209</v>
      </c>
      <c r="BM38">
        <f>SUMIFS('Pres Converted'!N$2:N$10000,'Pres Converted'!$E$2:$E$10000,$BF38,'Pres Converted'!$D$2:$D$10000,"ED",'Pres Converted'!$C$2:$C$10000,$BE38)</f>
        <v>22</v>
      </c>
      <c r="BR38">
        <f>BG38/SUMIF('By HD'!$A$3:$A$42,$BE38,'By HD'!$B$3:$B$42)</f>
        <v>1</v>
      </c>
      <c r="BS38">
        <f>$BR38*SUMIF('By HD'!$A$3:$A$42,$BE38,'By HD'!W$3:W$42)</f>
        <v>731</v>
      </c>
      <c r="BT38">
        <f>$BR38*SUMIF('By HD'!$A$3:$A$42,$BE38,'By HD'!X$3:X$42)</f>
        <v>345</v>
      </c>
      <c r="BU38">
        <f>$BR38*SUMIF('By HD'!$A$3:$A$42,$BE38,'By HD'!Y$3:Y$42)</f>
        <v>356</v>
      </c>
      <c r="BV38">
        <f>$BR38*SUMIF('By HD'!$A$3:$A$42,$BE38,'By HD'!Z$3:Z$42)</f>
        <v>2</v>
      </c>
      <c r="BW38">
        <f>$BR38*SUMIF('By HD'!$A$3:$A$42,$BE38,'By HD'!AA$3:AA$42)</f>
        <v>1</v>
      </c>
      <c r="BX38">
        <f>$BR38*SUMIF('By HD'!$A$3:$A$42,$BE38,'By HD'!AB$3:AB$42)</f>
        <v>20</v>
      </c>
      <c r="BY38">
        <f>$BR38*SUMIF('By HD'!$A$3:$A$42,$BE38,'By HD'!AC$3:AC$42)</f>
        <v>7</v>
      </c>
      <c r="CD38">
        <f>$BR38*SUMIF('By HD'!$A$3:$A$42,$BE38,'By HD'!AR$3:AR$42)</f>
        <v>434</v>
      </c>
      <c r="CE38">
        <f>$BR38*SUMIF('By HD'!$A$3:$A$42,$BE38,'By HD'!AS$3:AS$42)</f>
        <v>187</v>
      </c>
      <c r="CF38">
        <f>$BR38*SUMIF('By HD'!$A$3:$A$42,$BE38,'By HD'!AT$3:AT$42)</f>
        <v>216</v>
      </c>
      <c r="CG38">
        <f>$BR38*SUMIF('By HD'!$A$3:$A$42,$BE38,'By HD'!AU$3:AU$42)</f>
        <v>5</v>
      </c>
      <c r="CH38">
        <f>$BR38*SUMIF('By HD'!$A$3:$A$42,$BE38,'By HD'!AV$3:AV$42)</f>
        <v>3</v>
      </c>
      <c r="CI38">
        <f>$BR38*SUMIF('By HD'!$A$3:$A$42,$BE38,'By HD'!AW$3:AW$42)</f>
        <v>18</v>
      </c>
      <c r="CJ38">
        <f>$BR38*SUMIF('By HD'!$A$3:$A$42,$BE38,'By HD'!AX$3:AX$42)</f>
        <v>5</v>
      </c>
      <c r="CO38">
        <f t="shared" si="15"/>
        <v>6282</v>
      </c>
      <c r="CP38">
        <f t="shared" si="16"/>
        <v>3127</v>
      </c>
      <c r="CQ38">
        <f t="shared" si="17"/>
        <v>2816</v>
      </c>
      <c r="CR38">
        <f t="shared" si="18"/>
        <v>39</v>
      </c>
      <c r="CS38">
        <f t="shared" si="19"/>
        <v>19</v>
      </c>
      <c r="CT38">
        <f t="shared" si="20"/>
        <v>247</v>
      </c>
      <c r="CU38">
        <f t="shared" si="21"/>
        <v>34</v>
      </c>
      <c r="CV38">
        <f t="shared" si="22"/>
        <v>0</v>
      </c>
      <c r="CW38">
        <f t="shared" si="23"/>
        <v>0</v>
      </c>
      <c r="CX38">
        <f t="shared" si="24"/>
        <v>0</v>
      </c>
      <c r="CY38">
        <f t="shared" si="25"/>
        <v>0</v>
      </c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</row>
    <row r="39" spans="1:149" x14ac:dyDescent="0.3">
      <c r="A39" t="s">
        <v>1041</v>
      </c>
      <c r="B39" t="s">
        <v>1009</v>
      </c>
      <c r="C39" t="s">
        <v>1009</v>
      </c>
      <c r="D39" s="7">
        <f t="shared" si="37"/>
        <v>503.85459610027857</v>
      </c>
      <c r="E39" s="7">
        <f t="shared" si="38"/>
        <v>311.17298050139277</v>
      </c>
      <c r="F39" s="7">
        <f t="shared" si="39"/>
        <v>173.58523676880225</v>
      </c>
      <c r="G39" s="7">
        <f t="shared" si="40"/>
        <v>2.53899721448468</v>
      </c>
      <c r="H39" s="7">
        <f t="shared" si="41"/>
        <v>4.53899721448468</v>
      </c>
      <c r="I39" s="7">
        <f t="shared" si="42"/>
        <v>10.802785515320334</v>
      </c>
      <c r="J39" s="7">
        <f t="shared" si="43"/>
        <v>1.215598885793872</v>
      </c>
      <c r="K39" s="7">
        <f t="shared" si="44"/>
        <v>0</v>
      </c>
      <c r="L39" s="7">
        <f t="shared" si="45"/>
        <v>0</v>
      </c>
      <c r="M39" s="7">
        <f t="shared" si="46"/>
        <v>0</v>
      </c>
      <c r="N39" s="7">
        <f t="shared" si="47"/>
        <v>0</v>
      </c>
      <c r="O39" s="7">
        <f t="shared" si="48"/>
        <v>0.61758488045916771</v>
      </c>
      <c r="P39" s="7">
        <f t="shared" si="49"/>
        <v>0.3445145446966506</v>
      </c>
      <c r="Q39" s="7">
        <f t="shared" si="50"/>
        <v>5.0391466786964892E-3</v>
      </c>
      <c r="R39" s="7">
        <f t="shared" si="51"/>
        <v>9.0085458178123193E-3</v>
      </c>
      <c r="S39" s="7">
        <f t="shared" si="52"/>
        <v>2.1440283762282745E-2</v>
      </c>
      <c r="T39" s="7">
        <f t="shared" si="53"/>
        <v>2.4125985853901788E-3</v>
      </c>
      <c r="U39" s="7">
        <f t="shared" si="54"/>
        <v>0</v>
      </c>
      <c r="V39" s="7">
        <f t="shared" si="55"/>
        <v>0</v>
      </c>
      <c r="W39" s="7">
        <f t="shared" si="56"/>
        <v>0</v>
      </c>
      <c r="X39" s="7">
        <f t="shared" si="57"/>
        <v>0</v>
      </c>
      <c r="Y39" s="8">
        <f t="shared" si="58"/>
        <v>0.61758488045916771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>
        <v>21</v>
      </c>
      <c r="AU39" t="s">
        <v>1000</v>
      </c>
      <c r="AV39" s="7"/>
      <c r="AW39" s="7"/>
      <c r="AX39" s="7"/>
      <c r="AY39" s="7"/>
      <c r="AZ39" s="7"/>
      <c r="BA39" s="7">
        <f t="shared" si="13"/>
        <v>37</v>
      </c>
      <c r="BB39" s="7">
        <f t="shared" si="11"/>
        <v>0</v>
      </c>
      <c r="BC39" s="7"/>
      <c r="BD39" s="7"/>
      <c r="BE39">
        <v>22</v>
      </c>
      <c r="BF39" t="s">
        <v>1001</v>
      </c>
      <c r="BG39">
        <f>SUMIFS('Pres Converted'!$O$2:$O$10000,'Pres Converted'!$E$2:$E$10000,$BF39,'Pres Converted'!$D$2:$D$10000,"ED",'Pres Converted'!$C$2:$C$10000,$BE39)</f>
        <v>1435</v>
      </c>
      <c r="BH39">
        <f>SUMIFS('Pres Converted'!I$2:I$10000,'Pres Converted'!$E$2:$E$10000,$BF39,'Pres Converted'!$D$2:$D$10000,"ED",'Pres Converted'!$C$2:$C$10000,$BE39)</f>
        <v>811</v>
      </c>
      <c r="BI39">
        <f>SUMIFS('Pres Converted'!J$2:J$10000,'Pres Converted'!$E$2:$E$10000,$BF39,'Pres Converted'!$D$2:$D$10000,"ED",'Pres Converted'!$C$2:$C$10000,$BE39)</f>
        <v>568</v>
      </c>
      <c r="BJ39">
        <f>SUMIFS('Pres Converted'!K$2:K$10000,'Pres Converted'!$E$2:$E$10000,$BF39,'Pres Converted'!$D$2:$D$10000,"ED",'Pres Converted'!$C$2:$C$10000,$BE39)</f>
        <v>12</v>
      </c>
      <c r="BK39">
        <f>SUMIFS('Pres Converted'!L$2:L$10000,'Pres Converted'!$E$2:$E$10000,$BF39,'Pres Converted'!$D$2:$D$10000,"ED",'Pres Converted'!$C$2:$C$10000,$BE39)</f>
        <v>14</v>
      </c>
      <c r="BL39">
        <f>SUMIFS('Pres Converted'!M$2:M$10000,'Pres Converted'!$E$2:$E$10000,$BF39,'Pres Converted'!$D$2:$D$10000,"ED",'Pres Converted'!$C$2:$C$10000,$BE39)</f>
        <v>21</v>
      </c>
      <c r="BM39">
        <f>SUMIFS('Pres Converted'!N$2:N$10000,'Pres Converted'!$E$2:$E$10000,$BF39,'Pres Converted'!$D$2:$D$10000,"ED",'Pres Converted'!$C$2:$C$10000,$BE39)</f>
        <v>9</v>
      </c>
      <c r="BR39">
        <f>BG39/SUMIF('By HD'!$A$3:$A$42,$BE39,'By HD'!$B$3:$B$42)</f>
        <v>0.49346629986244844</v>
      </c>
      <c r="BS39">
        <f>$BR39*SUMIF('By HD'!$A$3:$A$42,$BE39,'By HD'!W$3:W$42)</f>
        <v>119.41884456671252</v>
      </c>
      <c r="BT39">
        <f>$BR39*SUMIF('By HD'!$A$3:$A$42,$BE39,'By HD'!X$3:X$42)</f>
        <v>64.150618982118303</v>
      </c>
      <c r="BU39">
        <f>$BR39*SUMIF('By HD'!$A$3:$A$42,$BE39,'By HD'!Y$3:Y$42)</f>
        <v>50.827028885832192</v>
      </c>
      <c r="BV39">
        <f>$BR39*SUMIF('By HD'!$A$3:$A$42,$BE39,'By HD'!Z$3:Z$42)</f>
        <v>0.98693259972489689</v>
      </c>
      <c r="BW39">
        <f>$BR39*SUMIF('By HD'!$A$3:$A$42,$BE39,'By HD'!AA$3:AA$42)</f>
        <v>0.49346629986244844</v>
      </c>
      <c r="BX39">
        <f>$BR39*SUMIF('By HD'!$A$3:$A$42,$BE39,'By HD'!AB$3:AB$42)</f>
        <v>2.4673314993122424</v>
      </c>
      <c r="BY39">
        <f>$BR39*SUMIF('By HD'!$A$3:$A$42,$BE39,'By HD'!AC$3:AC$42)</f>
        <v>0.49346629986244844</v>
      </c>
      <c r="CD39">
        <f>$BR39*SUMIF('By HD'!$A$3:$A$42,$BE39,'By HD'!AR$3:AR$42)</f>
        <v>118.92537826685007</v>
      </c>
      <c r="CE39">
        <f>$BR39*SUMIF('By HD'!$A$3:$A$42,$BE39,'By HD'!AS$3:AS$42)</f>
        <v>66.61795048143054</v>
      </c>
      <c r="CF39">
        <f>$BR39*SUMIF('By HD'!$A$3:$A$42,$BE39,'By HD'!AT$3:AT$42)</f>
        <v>46.879298486932605</v>
      </c>
      <c r="CG39">
        <f>$BR39*SUMIF('By HD'!$A$3:$A$42,$BE39,'By HD'!AU$3:AU$42)</f>
        <v>0</v>
      </c>
      <c r="CH39">
        <f>$BR39*SUMIF('By HD'!$A$3:$A$42,$BE39,'By HD'!AV$3:AV$42)</f>
        <v>1.4803988995873454</v>
      </c>
      <c r="CI39">
        <f>$BR39*SUMIF('By HD'!$A$3:$A$42,$BE39,'By HD'!AW$3:AW$42)</f>
        <v>1.9738651994497938</v>
      </c>
      <c r="CJ39">
        <f>$BR39*SUMIF('By HD'!$A$3:$A$42,$BE39,'By HD'!AX$3:AX$42)</f>
        <v>1.9738651994497938</v>
      </c>
      <c r="CO39">
        <f t="shared" si="15"/>
        <v>1673.3442228335625</v>
      </c>
      <c r="CP39">
        <f t="shared" si="16"/>
        <v>941.76856946354883</v>
      </c>
      <c r="CQ39">
        <f t="shared" si="17"/>
        <v>665.7063273727648</v>
      </c>
      <c r="CR39">
        <f t="shared" si="18"/>
        <v>12.986932599724897</v>
      </c>
      <c r="CS39">
        <f t="shared" si="19"/>
        <v>15.973865199449794</v>
      </c>
      <c r="CT39">
        <f t="shared" si="20"/>
        <v>25.441196698762035</v>
      </c>
      <c r="CU39">
        <f t="shared" si="21"/>
        <v>11.467331499312243</v>
      </c>
      <c r="CV39">
        <f t="shared" si="22"/>
        <v>0</v>
      </c>
      <c r="CW39">
        <f t="shared" si="23"/>
        <v>0</v>
      </c>
      <c r="CX39">
        <f t="shared" si="24"/>
        <v>0</v>
      </c>
      <c r="CY39">
        <f t="shared" si="25"/>
        <v>0</v>
      </c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</row>
    <row r="40" spans="1:149" x14ac:dyDescent="0.3">
      <c r="A40" t="s">
        <v>1042</v>
      </c>
      <c r="B40" t="s">
        <v>997</v>
      </c>
      <c r="C40" t="s">
        <v>997</v>
      </c>
      <c r="D40" s="7">
        <f t="shared" si="37"/>
        <v>895.4402721088436</v>
      </c>
      <c r="E40" s="7">
        <f t="shared" si="38"/>
        <v>536.20952380952383</v>
      </c>
      <c r="F40" s="7">
        <f t="shared" si="39"/>
        <v>299.7096598639456</v>
      </c>
      <c r="G40" s="7">
        <f t="shared" si="40"/>
        <v>7.5738775510204084</v>
      </c>
      <c r="H40" s="7">
        <f t="shared" si="41"/>
        <v>3.1912925170068025</v>
      </c>
      <c r="I40" s="7">
        <f t="shared" si="42"/>
        <v>46.225578231292516</v>
      </c>
      <c r="J40" s="7">
        <f t="shared" si="43"/>
        <v>2.5303401360544218</v>
      </c>
      <c r="K40" s="7">
        <f t="shared" si="44"/>
        <v>0</v>
      </c>
      <c r="L40" s="7">
        <f t="shared" si="45"/>
        <v>0</v>
      </c>
      <c r="M40" s="7">
        <f t="shared" si="46"/>
        <v>0</v>
      </c>
      <c r="N40" s="7">
        <f t="shared" si="47"/>
        <v>0</v>
      </c>
      <c r="O40" s="7">
        <f t="shared" si="48"/>
        <v>0.59882221127569057</v>
      </c>
      <c r="P40" s="7">
        <f t="shared" si="49"/>
        <v>0.33470647814186644</v>
      </c>
      <c r="Q40" s="7">
        <f t="shared" si="50"/>
        <v>8.4582721895936561E-3</v>
      </c>
      <c r="R40" s="7">
        <f t="shared" si="51"/>
        <v>3.5639367765881438E-3</v>
      </c>
      <c r="S40" s="7">
        <f t="shared" si="52"/>
        <v>5.1623296015519897E-2</v>
      </c>
      <c r="T40" s="7">
        <f t="shared" si="53"/>
        <v>2.8258056007412304E-3</v>
      </c>
      <c r="U40" s="7">
        <f t="shared" si="54"/>
        <v>0</v>
      </c>
      <c r="V40" s="7">
        <f t="shared" si="55"/>
        <v>0</v>
      </c>
      <c r="W40" s="7">
        <f t="shared" si="56"/>
        <v>0</v>
      </c>
      <c r="X40" s="7">
        <f t="shared" si="57"/>
        <v>0</v>
      </c>
      <c r="Y40" s="8">
        <f t="shared" si="58"/>
        <v>0.59882221127569057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>
        <v>22</v>
      </c>
      <c r="AU40" t="s">
        <v>1001</v>
      </c>
      <c r="AV40" s="7"/>
      <c r="AW40" s="7"/>
      <c r="AX40" s="7"/>
      <c r="AY40" s="7"/>
      <c r="AZ40" s="7"/>
      <c r="BA40" s="7">
        <f t="shared" si="13"/>
        <v>38</v>
      </c>
      <c r="BB40" s="7">
        <f t="shared" si="11"/>
        <v>0</v>
      </c>
      <c r="BC40" s="7"/>
      <c r="BD40" s="7"/>
      <c r="BE40">
        <v>22</v>
      </c>
      <c r="BF40" t="s">
        <v>1002</v>
      </c>
      <c r="BG40">
        <f>SUMIFS('Pres Converted'!$O$2:$O$10000,'Pres Converted'!$E$2:$E$10000,$BF40,'Pres Converted'!$D$2:$D$10000,"ED",'Pres Converted'!$C$2:$C$10000,$BE40)</f>
        <v>1473</v>
      </c>
      <c r="BH40">
        <f>SUMIFS('Pres Converted'!I$2:I$10000,'Pres Converted'!$E$2:$E$10000,$BF40,'Pres Converted'!$D$2:$D$10000,"ED",'Pres Converted'!$C$2:$C$10000,$BE40)</f>
        <v>785</v>
      </c>
      <c r="BI40">
        <f>SUMIFS('Pres Converted'!J$2:J$10000,'Pres Converted'!$E$2:$E$10000,$BF40,'Pres Converted'!$D$2:$D$10000,"ED",'Pres Converted'!$C$2:$C$10000,$BE40)</f>
        <v>611</v>
      </c>
      <c r="BJ40">
        <f>SUMIFS('Pres Converted'!K$2:K$10000,'Pres Converted'!$E$2:$E$10000,$BF40,'Pres Converted'!$D$2:$D$10000,"ED",'Pres Converted'!$C$2:$C$10000,$BE40)</f>
        <v>24</v>
      </c>
      <c r="BK40">
        <f>SUMIFS('Pres Converted'!L$2:L$10000,'Pres Converted'!$E$2:$E$10000,$BF40,'Pres Converted'!$D$2:$D$10000,"ED",'Pres Converted'!$C$2:$C$10000,$BE40)</f>
        <v>23</v>
      </c>
      <c r="BL40">
        <f>SUMIFS('Pres Converted'!M$2:M$10000,'Pres Converted'!$E$2:$E$10000,$BF40,'Pres Converted'!$D$2:$D$10000,"ED",'Pres Converted'!$C$2:$C$10000,$BE40)</f>
        <v>24</v>
      </c>
      <c r="BM40">
        <f>SUMIFS('Pres Converted'!N$2:N$10000,'Pres Converted'!$E$2:$E$10000,$BF40,'Pres Converted'!$D$2:$D$10000,"ED",'Pres Converted'!$C$2:$C$10000,$BE40)</f>
        <v>6</v>
      </c>
      <c r="BR40">
        <f>BG40/SUMIF('By HD'!$A$3:$A$42,$BE40,'By HD'!$B$3:$B$42)</f>
        <v>0.50653370013755161</v>
      </c>
      <c r="BS40">
        <f>$BR40*SUMIF('By HD'!$A$3:$A$42,$BE40,'By HD'!W$3:W$42)</f>
        <v>122.58115543328749</v>
      </c>
      <c r="BT40">
        <f>$BR40*SUMIF('By HD'!$A$3:$A$42,$BE40,'By HD'!X$3:X$42)</f>
        <v>65.849381017881711</v>
      </c>
      <c r="BU40">
        <f>$BR40*SUMIF('By HD'!$A$3:$A$42,$BE40,'By HD'!Y$3:Y$42)</f>
        <v>52.172971114167815</v>
      </c>
      <c r="BV40">
        <f>$BR40*SUMIF('By HD'!$A$3:$A$42,$BE40,'By HD'!Z$3:Z$42)</f>
        <v>1.0130674002751032</v>
      </c>
      <c r="BW40">
        <f>$BR40*SUMIF('By HD'!$A$3:$A$42,$BE40,'By HD'!AA$3:AA$42)</f>
        <v>0.50653370013755161</v>
      </c>
      <c r="BX40">
        <f>$BR40*SUMIF('By HD'!$A$3:$A$42,$BE40,'By HD'!AB$3:AB$42)</f>
        <v>2.5326685006877581</v>
      </c>
      <c r="BY40">
        <f>$BR40*SUMIF('By HD'!$A$3:$A$42,$BE40,'By HD'!AC$3:AC$42)</f>
        <v>0.50653370013755161</v>
      </c>
      <c r="CD40">
        <f>$BR40*SUMIF('By HD'!$A$3:$A$42,$BE40,'By HD'!AR$3:AR$42)</f>
        <v>122.07462173314994</v>
      </c>
      <c r="CE40">
        <f>$BR40*SUMIF('By HD'!$A$3:$A$42,$BE40,'By HD'!AS$3:AS$42)</f>
        <v>68.382049518569474</v>
      </c>
      <c r="CF40">
        <f>$BR40*SUMIF('By HD'!$A$3:$A$42,$BE40,'By HD'!AT$3:AT$42)</f>
        <v>48.120701513067402</v>
      </c>
      <c r="CG40">
        <f>$BR40*SUMIF('By HD'!$A$3:$A$42,$BE40,'By HD'!AU$3:AU$42)</f>
        <v>0</v>
      </c>
      <c r="CH40">
        <f>$BR40*SUMIF('By HD'!$A$3:$A$42,$BE40,'By HD'!AV$3:AV$42)</f>
        <v>1.5196011004126548</v>
      </c>
      <c r="CI40">
        <f>$BR40*SUMIF('By HD'!$A$3:$A$42,$BE40,'By HD'!AW$3:AW$42)</f>
        <v>2.0261348005502064</v>
      </c>
      <c r="CJ40">
        <f>$BR40*SUMIF('By HD'!$A$3:$A$42,$BE40,'By HD'!AX$3:AX$42)</f>
        <v>2.0261348005502064</v>
      </c>
      <c r="CO40">
        <f t="shared" si="15"/>
        <v>1717.6557771664375</v>
      </c>
      <c r="CP40">
        <f t="shared" si="16"/>
        <v>919.23143053645117</v>
      </c>
      <c r="CQ40">
        <f t="shared" si="17"/>
        <v>711.2936726272352</v>
      </c>
      <c r="CR40">
        <f t="shared" si="18"/>
        <v>25.013067400275105</v>
      </c>
      <c r="CS40">
        <f t="shared" si="19"/>
        <v>25.026134800550206</v>
      </c>
      <c r="CT40">
        <f t="shared" si="20"/>
        <v>28.558803301237965</v>
      </c>
      <c r="CU40">
        <f t="shared" si="21"/>
        <v>8.532668500687759</v>
      </c>
      <c r="CV40">
        <f t="shared" si="22"/>
        <v>0</v>
      </c>
      <c r="CW40">
        <f t="shared" si="23"/>
        <v>0</v>
      </c>
      <c r="CX40">
        <f t="shared" si="24"/>
        <v>0</v>
      </c>
      <c r="CY40">
        <f t="shared" si="25"/>
        <v>0</v>
      </c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</row>
    <row r="41" spans="1:149" x14ac:dyDescent="0.3">
      <c r="A41" t="s">
        <v>1043</v>
      </c>
      <c r="B41" t="s">
        <v>891</v>
      </c>
      <c r="C41" t="s">
        <v>891</v>
      </c>
      <c r="D41" s="7">
        <f t="shared" si="37"/>
        <v>1374.8590529247911</v>
      </c>
      <c r="E41" s="7">
        <f t="shared" si="38"/>
        <v>813.49526462395545</v>
      </c>
      <c r="F41" s="7">
        <f t="shared" si="39"/>
        <v>506.18607242339834</v>
      </c>
      <c r="G41" s="7">
        <f t="shared" si="40"/>
        <v>6.4707520891364902</v>
      </c>
      <c r="H41" s="7">
        <f t="shared" si="41"/>
        <v>12.470752089136489</v>
      </c>
      <c r="I41" s="7">
        <f t="shared" si="42"/>
        <v>32.64791086350975</v>
      </c>
      <c r="J41" s="7">
        <f t="shared" si="43"/>
        <v>3.588300835654596</v>
      </c>
      <c r="K41" s="7">
        <f t="shared" si="44"/>
        <v>0</v>
      </c>
      <c r="L41" s="7">
        <f t="shared" si="45"/>
        <v>0</v>
      </c>
      <c r="M41" s="7">
        <f t="shared" si="46"/>
        <v>0</v>
      </c>
      <c r="N41" s="7">
        <f t="shared" si="47"/>
        <v>0</v>
      </c>
      <c r="O41" s="7">
        <f t="shared" si="48"/>
        <v>0.59169357243811671</v>
      </c>
      <c r="P41" s="7">
        <f t="shared" si="49"/>
        <v>0.36817306570194891</v>
      </c>
      <c r="Q41" s="7">
        <f t="shared" si="50"/>
        <v>4.7064839667535436E-3</v>
      </c>
      <c r="R41" s="7">
        <f t="shared" si="51"/>
        <v>9.0705676793610031E-3</v>
      </c>
      <c r="S41" s="7">
        <f t="shared" si="52"/>
        <v>2.3746369341683848E-2</v>
      </c>
      <c r="T41" s="7">
        <f t="shared" si="53"/>
        <v>2.6099408721359939E-3</v>
      </c>
      <c r="U41" s="7">
        <f t="shared" si="54"/>
        <v>0</v>
      </c>
      <c r="V41" s="7">
        <f t="shared" si="55"/>
        <v>0</v>
      </c>
      <c r="W41" s="7">
        <f t="shared" si="56"/>
        <v>0</v>
      </c>
      <c r="X41" s="7">
        <f t="shared" si="57"/>
        <v>0</v>
      </c>
      <c r="Y41" s="8">
        <f t="shared" si="58"/>
        <v>0.59169357243811671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>
        <v>22</v>
      </c>
      <c r="AU41" t="s">
        <v>1002</v>
      </c>
      <c r="AV41" s="7"/>
      <c r="AW41" s="7"/>
      <c r="AX41" s="7"/>
      <c r="AY41" s="7"/>
      <c r="AZ41" s="7"/>
      <c r="BA41" s="7">
        <f t="shared" si="13"/>
        <v>39</v>
      </c>
      <c r="BB41" s="7">
        <f t="shared" si="11"/>
        <v>0</v>
      </c>
      <c r="BC41" s="7"/>
      <c r="BD41" s="7"/>
      <c r="BE41">
        <v>23</v>
      </c>
      <c r="BF41" t="s">
        <v>1003</v>
      </c>
      <c r="BG41">
        <f>SUMIFS('Pres Converted'!$O$2:$O$10000,'Pres Converted'!$E$2:$E$10000,$BF41,'Pres Converted'!$D$2:$D$10000,"ED",'Pres Converted'!$C$2:$C$10000,$BE41)</f>
        <v>769</v>
      </c>
      <c r="BH41">
        <f>SUMIFS('Pres Converted'!I$2:I$10000,'Pres Converted'!$E$2:$E$10000,$BF41,'Pres Converted'!$D$2:$D$10000,"ED",'Pres Converted'!$C$2:$C$10000,$BE41)</f>
        <v>393</v>
      </c>
      <c r="BI41">
        <f>SUMIFS('Pres Converted'!J$2:J$10000,'Pres Converted'!$E$2:$E$10000,$BF41,'Pres Converted'!$D$2:$D$10000,"ED",'Pres Converted'!$C$2:$C$10000,$BE41)</f>
        <v>348</v>
      </c>
      <c r="BJ41">
        <f>SUMIFS('Pres Converted'!K$2:K$10000,'Pres Converted'!$E$2:$E$10000,$BF41,'Pres Converted'!$D$2:$D$10000,"ED",'Pres Converted'!$C$2:$C$10000,$BE41)</f>
        <v>11</v>
      </c>
      <c r="BK41">
        <f>SUMIFS('Pres Converted'!L$2:L$10000,'Pres Converted'!$E$2:$E$10000,$BF41,'Pres Converted'!$D$2:$D$10000,"ED",'Pres Converted'!$C$2:$C$10000,$BE41)</f>
        <v>9</v>
      </c>
      <c r="BL41">
        <f>SUMIFS('Pres Converted'!M$2:M$10000,'Pres Converted'!$E$2:$E$10000,$BF41,'Pres Converted'!$D$2:$D$10000,"ED",'Pres Converted'!$C$2:$C$10000,$BE41)</f>
        <v>6</v>
      </c>
      <c r="BM41">
        <f>SUMIFS('Pres Converted'!N$2:N$10000,'Pres Converted'!$E$2:$E$10000,$BF41,'Pres Converted'!$D$2:$D$10000,"ED",'Pres Converted'!$C$2:$C$10000,$BE41)</f>
        <v>2</v>
      </c>
      <c r="BR41">
        <f>BG41/SUMIF('By HD'!$A$3:$A$42,$BE41,'By HD'!$B$3:$B$42)</f>
        <v>0.25573661456601265</v>
      </c>
      <c r="BS41">
        <f>$BR41*SUMIF('By HD'!$A$3:$A$42,$BE41,'By HD'!W$3:W$42)</f>
        <v>68.537412703691388</v>
      </c>
      <c r="BT41">
        <f>$BR41*SUMIF('By HD'!$A$3:$A$42,$BE41,'By HD'!X$3:X$42)</f>
        <v>33.50149650814766</v>
      </c>
      <c r="BU41">
        <f>$BR41*SUMIF('By HD'!$A$3:$A$42,$BE41,'By HD'!Y$3:Y$42)</f>
        <v>31.711340206185568</v>
      </c>
      <c r="BV41">
        <f>$BR41*SUMIF('By HD'!$A$3:$A$42,$BE41,'By HD'!Z$3:Z$42)</f>
        <v>0.76720984369803791</v>
      </c>
      <c r="BW41">
        <f>$BR41*SUMIF('By HD'!$A$3:$A$42,$BE41,'By HD'!AA$3:AA$42)</f>
        <v>1.0229464582640506</v>
      </c>
      <c r="BX41">
        <f>$BR41*SUMIF('By HD'!$A$3:$A$42,$BE41,'By HD'!AB$3:AB$42)</f>
        <v>1.5344196873960758</v>
      </c>
      <c r="BY41">
        <f>$BR41*SUMIF('By HD'!$A$3:$A$42,$BE41,'By HD'!AC$3:AC$42)</f>
        <v>0</v>
      </c>
      <c r="CD41">
        <f>$BR41*SUMIF('By HD'!$A$3:$A$42,$BE41,'By HD'!AR$3:AR$42)</f>
        <v>35.291652810109746</v>
      </c>
      <c r="CE41">
        <f>$BR41*SUMIF('By HD'!$A$3:$A$42,$BE41,'By HD'!AS$3:AS$42)</f>
        <v>22.760558696375128</v>
      </c>
      <c r="CF41">
        <f>$BR41*SUMIF('By HD'!$A$3:$A$42,$BE41,'By HD'!AT$3:AT$42)</f>
        <v>11.50814765547057</v>
      </c>
      <c r="CG41">
        <f>$BR41*SUMIF('By HD'!$A$3:$A$42,$BE41,'By HD'!AU$3:AU$42)</f>
        <v>0.25573661456601265</v>
      </c>
      <c r="CH41">
        <f>$BR41*SUMIF('By HD'!$A$3:$A$42,$BE41,'By HD'!AV$3:AV$42)</f>
        <v>0.25573661456601265</v>
      </c>
      <c r="CI41">
        <f>$BR41*SUMIF('By HD'!$A$3:$A$42,$BE41,'By HD'!AW$3:AW$42)</f>
        <v>0.51147322913202531</v>
      </c>
      <c r="CJ41">
        <f>$BR41*SUMIF('By HD'!$A$3:$A$42,$BE41,'By HD'!AX$3:AX$42)</f>
        <v>0</v>
      </c>
      <c r="CO41">
        <f t="shared" si="15"/>
        <v>872.8290655138012</v>
      </c>
      <c r="CP41">
        <f t="shared" si="16"/>
        <v>449.26205520452277</v>
      </c>
      <c r="CQ41">
        <f t="shared" si="17"/>
        <v>391.21948786165615</v>
      </c>
      <c r="CR41">
        <f t="shared" si="18"/>
        <v>12.02294645826405</v>
      </c>
      <c r="CS41">
        <f t="shared" si="19"/>
        <v>10.278683072830063</v>
      </c>
      <c r="CT41">
        <f t="shared" si="20"/>
        <v>8.0458929165281017</v>
      </c>
      <c r="CU41">
        <f t="shared" si="21"/>
        <v>2</v>
      </c>
      <c r="CV41">
        <f t="shared" si="22"/>
        <v>0</v>
      </c>
      <c r="CW41">
        <f t="shared" si="23"/>
        <v>0</v>
      </c>
      <c r="CX41">
        <f t="shared" si="24"/>
        <v>0</v>
      </c>
      <c r="CY41">
        <f t="shared" si="25"/>
        <v>0</v>
      </c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</row>
    <row r="42" spans="1:149" x14ac:dyDescent="0.3">
      <c r="A42" t="s">
        <v>1044</v>
      </c>
      <c r="B42" t="s">
        <v>1045</v>
      </c>
      <c r="C42" t="s">
        <v>1000</v>
      </c>
      <c r="D42" s="7">
        <f t="shared" si="37"/>
        <v>30954.885868647645</v>
      </c>
      <c r="E42" s="7">
        <f t="shared" si="38"/>
        <v>18739.969778828297</v>
      </c>
      <c r="F42" s="7">
        <f t="shared" si="39"/>
        <v>10592.331419888571</v>
      </c>
      <c r="G42" s="7">
        <f t="shared" si="40"/>
        <v>120.89768698294783</v>
      </c>
      <c r="H42" s="7">
        <f t="shared" si="41"/>
        <v>100.86358264393044</v>
      </c>
      <c r="I42" s="7">
        <f t="shared" si="42"/>
        <v>1239.9768698294783</v>
      </c>
      <c r="J42" s="7">
        <f t="shared" si="43"/>
        <v>160.84653047442174</v>
      </c>
      <c r="K42" s="7">
        <f t="shared" si="44"/>
        <v>0</v>
      </c>
      <c r="L42" s="7">
        <f t="shared" si="45"/>
        <v>0</v>
      </c>
      <c r="M42" s="7">
        <f t="shared" si="46"/>
        <v>0</v>
      </c>
      <c r="N42" s="7">
        <f t="shared" si="47"/>
        <v>0</v>
      </c>
      <c r="O42" s="7">
        <f t="shared" si="48"/>
        <v>0.60539618392871841</v>
      </c>
      <c r="P42" s="7">
        <f t="shared" si="49"/>
        <v>0.3421860918769179</v>
      </c>
      <c r="Q42" s="7">
        <f t="shared" si="50"/>
        <v>3.9056091983656087E-3</v>
      </c>
      <c r="R42" s="7">
        <f t="shared" si="51"/>
        <v>3.2584058966306558E-3</v>
      </c>
      <c r="S42" s="7">
        <f t="shared" si="52"/>
        <v>4.0057549399184732E-2</v>
      </c>
      <c r="T42" s="7">
        <f t="shared" si="53"/>
        <v>5.1961597001826962E-3</v>
      </c>
      <c r="U42" s="7">
        <f t="shared" si="54"/>
        <v>0</v>
      </c>
      <c r="V42" s="7">
        <f t="shared" si="55"/>
        <v>0</v>
      </c>
      <c r="W42" s="7">
        <f t="shared" si="56"/>
        <v>0</v>
      </c>
      <c r="X42" s="7">
        <f t="shared" si="57"/>
        <v>0</v>
      </c>
      <c r="Y42" s="8">
        <f t="shared" si="58"/>
        <v>0.60539618392871841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>
        <v>23</v>
      </c>
      <c r="AU42" t="s">
        <v>1003</v>
      </c>
      <c r="AV42" s="7"/>
      <c r="AW42" s="7"/>
      <c r="AX42" s="7"/>
      <c r="AY42" s="7"/>
      <c r="AZ42" s="7"/>
      <c r="BA42" s="7">
        <f t="shared" si="13"/>
        <v>40</v>
      </c>
      <c r="BB42" s="7">
        <f t="shared" si="11"/>
        <v>0</v>
      </c>
      <c r="BC42" s="7"/>
      <c r="BD42" s="7"/>
      <c r="BE42">
        <v>23</v>
      </c>
      <c r="BF42" t="s">
        <v>1004</v>
      </c>
      <c r="BG42">
        <f>SUMIFS('Pres Converted'!$O$2:$O$10000,'Pres Converted'!$E$2:$E$10000,$BF42,'Pres Converted'!$D$2:$D$10000,"ED",'Pres Converted'!$C$2:$C$10000,$BE42)</f>
        <v>2238</v>
      </c>
      <c r="BH42">
        <f>SUMIFS('Pres Converted'!I$2:I$10000,'Pres Converted'!$E$2:$E$10000,$BF42,'Pres Converted'!$D$2:$D$10000,"ED",'Pres Converted'!$C$2:$C$10000,$BE42)</f>
        <v>1285</v>
      </c>
      <c r="BI42">
        <f>SUMIFS('Pres Converted'!J$2:J$10000,'Pres Converted'!$E$2:$E$10000,$BF42,'Pres Converted'!$D$2:$D$10000,"ED",'Pres Converted'!$C$2:$C$10000,$BE42)</f>
        <v>873</v>
      </c>
      <c r="BJ42">
        <f>SUMIFS('Pres Converted'!K$2:K$10000,'Pres Converted'!$E$2:$E$10000,$BF42,'Pres Converted'!$D$2:$D$10000,"ED",'Pres Converted'!$C$2:$C$10000,$BE42)</f>
        <v>20</v>
      </c>
      <c r="BK42">
        <f>SUMIFS('Pres Converted'!L$2:L$10000,'Pres Converted'!$E$2:$E$10000,$BF42,'Pres Converted'!$D$2:$D$10000,"ED",'Pres Converted'!$C$2:$C$10000,$BE42)</f>
        <v>27</v>
      </c>
      <c r="BL42">
        <f>SUMIFS('Pres Converted'!M$2:M$10000,'Pres Converted'!$E$2:$E$10000,$BF42,'Pres Converted'!$D$2:$D$10000,"ED",'Pres Converted'!$C$2:$C$10000,$BE42)</f>
        <v>26</v>
      </c>
      <c r="BM42">
        <f>SUMIFS('Pres Converted'!N$2:N$10000,'Pres Converted'!$E$2:$E$10000,$BF42,'Pres Converted'!$D$2:$D$10000,"ED",'Pres Converted'!$C$2:$C$10000,$BE42)</f>
        <v>7</v>
      </c>
      <c r="BR42">
        <f>BG42/SUMIF('By HD'!$A$3:$A$42,$BE42,'By HD'!$B$3:$B$42)</f>
        <v>0.7442633854339874</v>
      </c>
      <c r="BS42">
        <f>$BR42*SUMIF('By HD'!$A$3:$A$42,$BE42,'By HD'!W$3:W$42)</f>
        <v>199.46258729630861</v>
      </c>
      <c r="BT42">
        <f>$BR42*SUMIF('By HD'!$A$3:$A$42,$BE42,'By HD'!X$3:X$42)</f>
        <v>97.498503491852347</v>
      </c>
      <c r="BU42">
        <f>$BR42*SUMIF('By HD'!$A$3:$A$42,$BE42,'By HD'!Y$3:Y$42)</f>
        <v>92.288659793814432</v>
      </c>
      <c r="BV42">
        <f>$BR42*SUMIF('By HD'!$A$3:$A$42,$BE42,'By HD'!Z$3:Z$42)</f>
        <v>2.2327901563019621</v>
      </c>
      <c r="BW42">
        <f>$BR42*SUMIF('By HD'!$A$3:$A$42,$BE42,'By HD'!AA$3:AA$42)</f>
        <v>2.9770535417359496</v>
      </c>
      <c r="BX42">
        <f>$BR42*SUMIF('By HD'!$A$3:$A$42,$BE42,'By HD'!AB$3:AB$42)</f>
        <v>4.4655803126039242</v>
      </c>
      <c r="BY42">
        <f>$BR42*SUMIF('By HD'!$A$3:$A$42,$BE42,'By HD'!AC$3:AC$42)</f>
        <v>0</v>
      </c>
      <c r="CD42">
        <f>$BR42*SUMIF('By HD'!$A$3:$A$42,$BE42,'By HD'!AR$3:AR$42)</f>
        <v>102.70834718989026</v>
      </c>
      <c r="CE42">
        <f>$BR42*SUMIF('By HD'!$A$3:$A$42,$BE42,'By HD'!AS$3:AS$42)</f>
        <v>66.239441303624872</v>
      </c>
      <c r="CF42">
        <f>$BR42*SUMIF('By HD'!$A$3:$A$42,$BE42,'By HD'!AT$3:AT$42)</f>
        <v>33.491852344529434</v>
      </c>
      <c r="CG42">
        <f>$BR42*SUMIF('By HD'!$A$3:$A$42,$BE42,'By HD'!AU$3:AU$42)</f>
        <v>0.7442633854339874</v>
      </c>
      <c r="CH42">
        <f>$BR42*SUMIF('By HD'!$A$3:$A$42,$BE42,'By HD'!AV$3:AV$42)</f>
        <v>0.7442633854339874</v>
      </c>
      <c r="CI42">
        <f>$BR42*SUMIF('By HD'!$A$3:$A$42,$BE42,'By HD'!AW$3:AW$42)</f>
        <v>1.4885267708679748</v>
      </c>
      <c r="CJ42">
        <f>$BR42*SUMIF('By HD'!$A$3:$A$42,$BE42,'By HD'!AX$3:AX$42)</f>
        <v>0</v>
      </c>
      <c r="CO42">
        <f t="shared" si="15"/>
        <v>2540.1709344861988</v>
      </c>
      <c r="CP42">
        <f t="shared" si="16"/>
        <v>1448.7379447954772</v>
      </c>
      <c r="CQ42">
        <f t="shared" si="17"/>
        <v>998.78051213834385</v>
      </c>
      <c r="CR42">
        <f t="shared" si="18"/>
        <v>22.977053541735948</v>
      </c>
      <c r="CS42">
        <f t="shared" si="19"/>
        <v>30.721316927169937</v>
      </c>
      <c r="CT42">
        <f t="shared" si="20"/>
        <v>31.9541070834719</v>
      </c>
      <c r="CU42">
        <f t="shared" si="21"/>
        <v>7</v>
      </c>
      <c r="CV42">
        <f t="shared" si="22"/>
        <v>0</v>
      </c>
      <c r="CW42">
        <f t="shared" si="23"/>
        <v>0</v>
      </c>
      <c r="CX42">
        <f t="shared" si="24"/>
        <v>0</v>
      </c>
      <c r="CY42">
        <f t="shared" si="25"/>
        <v>0</v>
      </c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</row>
    <row r="43" spans="1:149" x14ac:dyDescent="0.3">
      <c r="A43" t="s">
        <v>1046</v>
      </c>
      <c r="B43" t="s">
        <v>989</v>
      </c>
      <c r="C43" t="s">
        <v>989</v>
      </c>
      <c r="D43" s="7">
        <f t="shared" si="37"/>
        <v>909.8899304505594</v>
      </c>
      <c r="E43" s="7">
        <f t="shared" si="38"/>
        <v>503.70396129422437</v>
      </c>
      <c r="F43" s="7">
        <f t="shared" si="39"/>
        <v>366.89930450559422</v>
      </c>
      <c r="G43" s="7">
        <f t="shared" si="40"/>
        <v>1.4191109767160568</v>
      </c>
      <c r="H43" s="7">
        <f t="shared" si="41"/>
        <v>7.4668884185061994</v>
      </c>
      <c r="I43" s="7">
        <f t="shared" si="42"/>
        <v>24.400665255518597</v>
      </c>
      <c r="J43" s="7">
        <f t="shared" si="43"/>
        <v>6</v>
      </c>
      <c r="K43" s="7">
        <f t="shared" si="44"/>
        <v>0</v>
      </c>
      <c r="L43" s="7">
        <f t="shared" si="45"/>
        <v>0</v>
      </c>
      <c r="M43" s="7">
        <f t="shared" si="46"/>
        <v>0</v>
      </c>
      <c r="N43" s="7">
        <f t="shared" si="47"/>
        <v>0</v>
      </c>
      <c r="O43" s="7">
        <f t="shared" si="48"/>
        <v>0.55358779610276621</v>
      </c>
      <c r="P43" s="7">
        <f t="shared" si="49"/>
        <v>0.40323482239649905</v>
      </c>
      <c r="Q43" s="7">
        <f t="shared" si="50"/>
        <v>1.5596512602500626E-3</v>
      </c>
      <c r="R43" s="7">
        <f t="shared" si="51"/>
        <v>8.2063644937896436E-3</v>
      </c>
      <c r="S43" s="7">
        <f t="shared" si="52"/>
        <v>2.6817161547700471E-2</v>
      </c>
      <c r="T43" s="7">
        <f t="shared" si="53"/>
        <v>6.5942041989946179E-3</v>
      </c>
      <c r="U43" s="7">
        <f t="shared" si="54"/>
        <v>0</v>
      </c>
      <c r="V43" s="7">
        <f t="shared" si="55"/>
        <v>0</v>
      </c>
      <c r="W43" s="7">
        <f t="shared" si="56"/>
        <v>0</v>
      </c>
      <c r="X43" s="7">
        <f t="shared" si="57"/>
        <v>0</v>
      </c>
      <c r="Y43" s="8">
        <f t="shared" si="58"/>
        <v>0.55358779610276621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>
        <v>23</v>
      </c>
      <c r="AU43" t="s">
        <v>1004</v>
      </c>
      <c r="AV43" s="7"/>
      <c r="AW43" s="7"/>
      <c r="AX43" s="7"/>
      <c r="AY43" s="7"/>
      <c r="AZ43" s="7"/>
      <c r="BA43" s="7"/>
      <c r="BB43" s="7"/>
      <c r="BC43" s="7"/>
      <c r="BD43" s="7"/>
      <c r="BE43">
        <v>24</v>
      </c>
      <c r="BF43" t="s">
        <v>999</v>
      </c>
      <c r="BG43">
        <f>SUMIFS('Pres Converted'!$O$2:$O$10000,'Pres Converted'!$E$2:$E$10000,$BF43,'Pres Converted'!$D$2:$D$10000,"ED",'Pres Converted'!$C$2:$C$10000,$BE43)</f>
        <v>1706</v>
      </c>
      <c r="BH43">
        <f>SUMIFS('Pres Converted'!I$2:I$10000,'Pres Converted'!$E$2:$E$10000,$BF43,'Pres Converted'!$D$2:$D$10000,"ED",'Pres Converted'!$C$2:$C$10000,$BE43)</f>
        <v>919</v>
      </c>
      <c r="BI43">
        <f>SUMIFS('Pres Converted'!J$2:J$10000,'Pres Converted'!$E$2:$E$10000,$BF43,'Pres Converted'!$D$2:$D$10000,"ED",'Pres Converted'!$C$2:$C$10000,$BE43)</f>
        <v>708</v>
      </c>
      <c r="BJ43">
        <f>SUMIFS('Pres Converted'!K$2:K$10000,'Pres Converted'!$E$2:$E$10000,$BF43,'Pres Converted'!$D$2:$D$10000,"ED",'Pres Converted'!$C$2:$C$10000,$BE43)</f>
        <v>15</v>
      </c>
      <c r="BK43">
        <f>SUMIFS('Pres Converted'!L$2:L$10000,'Pres Converted'!$E$2:$E$10000,$BF43,'Pres Converted'!$D$2:$D$10000,"ED",'Pres Converted'!$C$2:$C$10000,$BE43)</f>
        <v>14</v>
      </c>
      <c r="BL43">
        <f>SUMIFS('Pres Converted'!M$2:M$10000,'Pres Converted'!$E$2:$E$10000,$BF43,'Pres Converted'!$D$2:$D$10000,"ED",'Pres Converted'!$C$2:$C$10000,$BE43)</f>
        <v>44</v>
      </c>
      <c r="BM43">
        <f>SUMIFS('Pres Converted'!N$2:N$10000,'Pres Converted'!$E$2:$E$10000,$BF43,'Pres Converted'!$D$2:$D$10000,"ED",'Pres Converted'!$C$2:$C$10000,$BE43)</f>
        <v>6</v>
      </c>
      <c r="BR43">
        <f>BG43/SUMIF('By HD'!$A$3:$A$42,$BE43,'By HD'!$B$3:$B$42)</f>
        <v>0.59339130434782605</v>
      </c>
      <c r="BS43">
        <f>$BR43*SUMIF('By HD'!$A$3:$A$42,$BE43,'By HD'!W$3:W$42)</f>
        <v>188.10504347826085</v>
      </c>
      <c r="BT43">
        <f>$BR43*SUMIF('By HD'!$A$3:$A$42,$BE43,'By HD'!X$3:X$42)</f>
        <v>112.15095652173912</v>
      </c>
      <c r="BU43">
        <f>$BR43*SUMIF('By HD'!$A$3:$A$42,$BE43,'By HD'!Y$3:Y$42)</f>
        <v>66.459826086956525</v>
      </c>
      <c r="BV43">
        <f>$BR43*SUMIF('By HD'!$A$3:$A$42,$BE43,'By HD'!Z$3:Z$42)</f>
        <v>0.59339130434782605</v>
      </c>
      <c r="BW43">
        <f>$BR43*SUMIF('By HD'!$A$3:$A$42,$BE43,'By HD'!AA$3:AA$42)</f>
        <v>0.59339130434782605</v>
      </c>
      <c r="BX43">
        <f>$BR43*SUMIF('By HD'!$A$3:$A$42,$BE43,'By HD'!AB$3:AB$42)</f>
        <v>6.527304347826087</v>
      </c>
      <c r="BY43">
        <f>$BR43*SUMIF('By HD'!$A$3:$A$42,$BE43,'By HD'!AC$3:AC$42)</f>
        <v>1.7801739130434782</v>
      </c>
      <c r="CD43">
        <f>$BR43*SUMIF('By HD'!$A$3:$A$42,$BE43,'By HD'!AR$3:AR$42)</f>
        <v>101.46991304347826</v>
      </c>
      <c r="CE43">
        <f>$BR43*SUMIF('By HD'!$A$3:$A$42,$BE43,'By HD'!AS$3:AS$42)</f>
        <v>49.844869565217387</v>
      </c>
      <c r="CF43">
        <f>$BR43*SUMIF('By HD'!$A$3:$A$42,$BE43,'By HD'!AT$3:AT$42)</f>
        <v>48.06469565217391</v>
      </c>
      <c r="CG43">
        <f>$BR43*SUMIF('By HD'!$A$3:$A$42,$BE43,'By HD'!AU$3:AU$42)</f>
        <v>1.1867826086956521</v>
      </c>
      <c r="CH43">
        <f>$BR43*SUMIF('By HD'!$A$3:$A$42,$BE43,'By HD'!AV$3:AV$42)</f>
        <v>0</v>
      </c>
      <c r="CI43">
        <f>$BR43*SUMIF('By HD'!$A$3:$A$42,$BE43,'By HD'!AW$3:AW$42)</f>
        <v>1.1867826086956521</v>
      </c>
      <c r="CJ43">
        <f>$BR43*SUMIF('By HD'!$A$3:$A$42,$BE43,'By HD'!AX$3:AX$42)</f>
        <v>1.1867826086956521</v>
      </c>
      <c r="CO43">
        <f t="shared" si="15"/>
        <v>1995.5749565217391</v>
      </c>
      <c r="CP43">
        <f t="shared" si="16"/>
        <v>1080.9958260869564</v>
      </c>
      <c r="CQ43">
        <f t="shared" si="17"/>
        <v>822.52452173913048</v>
      </c>
      <c r="CR43">
        <f t="shared" si="18"/>
        <v>16.780173913043477</v>
      </c>
      <c r="CS43">
        <f t="shared" si="19"/>
        <v>14.593391304347826</v>
      </c>
      <c r="CT43">
        <f t="shared" si="20"/>
        <v>51.71408695652174</v>
      </c>
      <c r="CU43">
        <f t="shared" si="21"/>
        <v>8.9669565217391298</v>
      </c>
      <c r="CV43">
        <f t="shared" si="22"/>
        <v>0</v>
      </c>
      <c r="CW43">
        <f t="shared" si="23"/>
        <v>0</v>
      </c>
      <c r="CX43">
        <f t="shared" si="24"/>
        <v>0</v>
      </c>
      <c r="CY43">
        <f t="shared" si="25"/>
        <v>0</v>
      </c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</row>
    <row r="44" spans="1:149" x14ac:dyDescent="0.3">
      <c r="A44" t="s">
        <v>1047</v>
      </c>
      <c r="B44" t="s">
        <v>988</v>
      </c>
      <c r="C44" t="s">
        <v>988</v>
      </c>
      <c r="D44" s="7">
        <f t="shared" si="37"/>
        <v>1020.459459582802</v>
      </c>
      <c r="E44" s="7">
        <f t="shared" si="38"/>
        <v>454.6054492428002</v>
      </c>
      <c r="F44" s="7">
        <f t="shared" si="39"/>
        <v>510.75366615702626</v>
      </c>
      <c r="G44" s="7">
        <f t="shared" si="40"/>
        <v>14.578980587145544</v>
      </c>
      <c r="H44" s="7">
        <f t="shared" si="41"/>
        <v>6.3708329001648485</v>
      </c>
      <c r="I44" s="7">
        <f t="shared" si="42"/>
        <v>30.986630906953948</v>
      </c>
      <c r="J44" s="7">
        <f t="shared" si="43"/>
        <v>3.163899788711138</v>
      </c>
      <c r="K44" s="7">
        <f t="shared" si="44"/>
        <v>0</v>
      </c>
      <c r="L44" s="7">
        <f t="shared" si="45"/>
        <v>0</v>
      </c>
      <c r="M44" s="7">
        <f t="shared" si="46"/>
        <v>0</v>
      </c>
      <c r="N44" s="7">
        <f t="shared" si="47"/>
        <v>0</v>
      </c>
      <c r="O44" s="7">
        <f t="shared" si="48"/>
        <v>0.44549094525387434</v>
      </c>
      <c r="P44" s="7">
        <f t="shared" si="49"/>
        <v>0.50051343182789398</v>
      </c>
      <c r="Q44" s="7">
        <f t="shared" si="50"/>
        <v>1.4286682778271192E-2</v>
      </c>
      <c r="R44" s="7">
        <f t="shared" si="51"/>
        <v>6.2431023989619914E-3</v>
      </c>
      <c r="S44" s="7">
        <f t="shared" si="52"/>
        <v>3.0365371809696704E-2</v>
      </c>
      <c r="T44" s="7">
        <f t="shared" si="53"/>
        <v>3.100465931301814E-3</v>
      </c>
      <c r="U44" s="7">
        <f t="shared" si="54"/>
        <v>0</v>
      </c>
      <c r="V44" s="7">
        <f t="shared" si="55"/>
        <v>0</v>
      </c>
      <c r="W44" s="7">
        <f t="shared" si="56"/>
        <v>0</v>
      </c>
      <c r="X44" s="7">
        <f t="shared" si="57"/>
        <v>0</v>
      </c>
      <c r="Y44" s="8">
        <f t="shared" si="58"/>
        <v>2.5005134318278941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>
        <v>24</v>
      </c>
      <c r="AU44" t="s">
        <v>999</v>
      </c>
      <c r="AV44" s="7"/>
      <c r="AW44" s="7"/>
      <c r="AX44" s="7"/>
      <c r="AY44" s="7"/>
      <c r="AZ44" s="7"/>
      <c r="BA44" s="7"/>
      <c r="BB44" s="7"/>
      <c r="BC44" s="7"/>
      <c r="BD44" s="7"/>
      <c r="BE44">
        <v>24</v>
      </c>
      <c r="BF44" t="s">
        <v>1005</v>
      </c>
      <c r="BG44">
        <f>SUMIFS('Pres Converted'!$O$2:$O$10000,'Pres Converted'!$E$2:$E$10000,$BF44,'Pres Converted'!$D$2:$D$10000,"ED",'Pres Converted'!$C$2:$C$10000,$BE44)</f>
        <v>532</v>
      </c>
      <c r="BH44">
        <f>SUMIFS('Pres Converted'!I$2:I$10000,'Pres Converted'!$E$2:$E$10000,$BF44,'Pres Converted'!$D$2:$D$10000,"ED",'Pres Converted'!$C$2:$C$10000,$BE44)</f>
        <v>290</v>
      </c>
      <c r="BI44">
        <f>SUMIFS('Pres Converted'!J$2:J$10000,'Pres Converted'!$E$2:$E$10000,$BF44,'Pres Converted'!$D$2:$D$10000,"ED",'Pres Converted'!$C$2:$C$10000,$BE44)</f>
        <v>207</v>
      </c>
      <c r="BJ44">
        <f>SUMIFS('Pres Converted'!K$2:K$10000,'Pres Converted'!$E$2:$E$10000,$BF44,'Pres Converted'!$D$2:$D$10000,"ED",'Pres Converted'!$C$2:$C$10000,$BE44)</f>
        <v>6</v>
      </c>
      <c r="BK44">
        <f>SUMIFS('Pres Converted'!L$2:L$10000,'Pres Converted'!$E$2:$E$10000,$BF44,'Pres Converted'!$D$2:$D$10000,"ED",'Pres Converted'!$C$2:$C$10000,$BE44)</f>
        <v>15</v>
      </c>
      <c r="BL44">
        <f>SUMIFS('Pres Converted'!M$2:M$10000,'Pres Converted'!$E$2:$E$10000,$BF44,'Pres Converted'!$D$2:$D$10000,"ED",'Pres Converted'!$C$2:$C$10000,$BE44)</f>
        <v>14</v>
      </c>
      <c r="BM44">
        <f>SUMIFS('Pres Converted'!N$2:N$10000,'Pres Converted'!$E$2:$E$10000,$BF44,'Pres Converted'!$D$2:$D$10000,"ED",'Pres Converted'!$C$2:$C$10000,$BE44)</f>
        <v>0</v>
      </c>
      <c r="BR44">
        <f>BG44/SUMIF('By HD'!$A$3:$A$42,$BE44,'By HD'!$B$3:$B$42)</f>
        <v>0.18504347826086956</v>
      </c>
      <c r="BS44">
        <f>$BR44*SUMIF('By HD'!$A$3:$A$42,$BE44,'By HD'!W$3:W$42)</f>
        <v>58.658782608695653</v>
      </c>
      <c r="BT44">
        <f>$BR44*SUMIF('By HD'!$A$3:$A$42,$BE44,'By HD'!X$3:X$42)</f>
        <v>34.973217391304345</v>
      </c>
      <c r="BU44">
        <f>$BR44*SUMIF('By HD'!$A$3:$A$42,$BE44,'By HD'!Y$3:Y$42)</f>
        <v>20.724869565217389</v>
      </c>
      <c r="BV44">
        <f>$BR44*SUMIF('By HD'!$A$3:$A$42,$BE44,'By HD'!Z$3:Z$42)</f>
        <v>0.18504347826086956</v>
      </c>
      <c r="BW44">
        <f>$BR44*SUMIF('By HD'!$A$3:$A$42,$BE44,'By HD'!AA$3:AA$42)</f>
        <v>0.18504347826086956</v>
      </c>
      <c r="BX44">
        <f>$BR44*SUMIF('By HD'!$A$3:$A$42,$BE44,'By HD'!AB$3:AB$42)</f>
        <v>2.035478260869565</v>
      </c>
      <c r="BY44">
        <f>$BR44*SUMIF('By HD'!$A$3:$A$42,$BE44,'By HD'!AC$3:AC$42)</f>
        <v>0.55513043478260871</v>
      </c>
      <c r="CD44">
        <f>$BR44*SUMIF('By HD'!$A$3:$A$42,$BE44,'By HD'!AR$3:AR$42)</f>
        <v>31.642434782608696</v>
      </c>
      <c r="CE44">
        <f>$BR44*SUMIF('By HD'!$A$3:$A$42,$BE44,'By HD'!AS$3:AS$42)</f>
        <v>15.543652173913044</v>
      </c>
      <c r="CF44">
        <f>$BR44*SUMIF('By HD'!$A$3:$A$42,$BE44,'By HD'!AT$3:AT$42)</f>
        <v>14.988521739130434</v>
      </c>
      <c r="CG44">
        <f>$BR44*SUMIF('By HD'!$A$3:$A$42,$BE44,'By HD'!AU$3:AU$42)</f>
        <v>0.37008695652173912</v>
      </c>
      <c r="CH44">
        <f>$BR44*SUMIF('By HD'!$A$3:$A$42,$BE44,'By HD'!AV$3:AV$42)</f>
        <v>0</v>
      </c>
      <c r="CI44">
        <f>$BR44*SUMIF('By HD'!$A$3:$A$42,$BE44,'By HD'!AW$3:AW$42)</f>
        <v>0.37008695652173912</v>
      </c>
      <c r="CJ44">
        <f>$BR44*SUMIF('By HD'!$A$3:$A$42,$BE44,'By HD'!AX$3:AX$42)</f>
        <v>0.37008695652173912</v>
      </c>
      <c r="CO44">
        <f t="shared" si="15"/>
        <v>622.30121739130436</v>
      </c>
      <c r="CP44">
        <f t="shared" si="16"/>
        <v>340.51686956521741</v>
      </c>
      <c r="CQ44">
        <f t="shared" si="17"/>
        <v>242.71339130434782</v>
      </c>
      <c r="CR44">
        <f t="shared" si="18"/>
        <v>6.5551304347826083</v>
      </c>
      <c r="CS44">
        <f t="shared" si="19"/>
        <v>15.185043478260869</v>
      </c>
      <c r="CT44">
        <f t="shared" si="20"/>
        <v>16.405565217391306</v>
      </c>
      <c r="CU44">
        <f t="shared" si="21"/>
        <v>0.92521739130434777</v>
      </c>
      <c r="CV44">
        <f t="shared" si="22"/>
        <v>0</v>
      </c>
      <c r="CW44">
        <f t="shared" si="23"/>
        <v>0</v>
      </c>
      <c r="CX44">
        <f t="shared" si="24"/>
        <v>0</v>
      </c>
      <c r="CY44">
        <f t="shared" si="25"/>
        <v>0</v>
      </c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</row>
    <row r="45" spans="1:149" x14ac:dyDescent="0.3">
      <c r="A45" t="s">
        <v>1048</v>
      </c>
      <c r="B45" t="s">
        <v>991</v>
      </c>
      <c r="C45" t="s">
        <v>991</v>
      </c>
      <c r="D45" s="7">
        <f t="shared" si="37"/>
        <v>12385</v>
      </c>
      <c r="E45" s="7">
        <f t="shared" si="38"/>
        <v>5963</v>
      </c>
      <c r="F45" s="7">
        <f t="shared" si="39"/>
        <v>6057</v>
      </c>
      <c r="G45" s="7">
        <f t="shared" si="40"/>
        <v>51</v>
      </c>
      <c r="H45" s="7">
        <f t="shared" si="41"/>
        <v>33</v>
      </c>
      <c r="I45" s="7">
        <f t="shared" si="42"/>
        <v>216</v>
      </c>
      <c r="J45" s="7">
        <f t="shared" si="43"/>
        <v>65</v>
      </c>
      <c r="K45" s="7">
        <f t="shared" si="44"/>
        <v>0</v>
      </c>
      <c r="L45" s="7">
        <f t="shared" si="45"/>
        <v>0</v>
      </c>
      <c r="M45" s="7">
        <f t="shared" si="46"/>
        <v>0</v>
      </c>
      <c r="N45" s="7">
        <f t="shared" si="47"/>
        <v>0</v>
      </c>
      <c r="O45" s="7">
        <f t="shared" si="48"/>
        <v>0.48146951958013728</v>
      </c>
      <c r="P45" s="7">
        <f t="shared" si="49"/>
        <v>0.48905934598304401</v>
      </c>
      <c r="Q45" s="7">
        <f t="shared" si="50"/>
        <v>4.1178845377472751E-3</v>
      </c>
      <c r="R45" s="7">
        <f t="shared" si="51"/>
        <v>2.6645135244247075E-3</v>
      </c>
      <c r="S45" s="7">
        <f t="shared" si="52"/>
        <v>1.7440452159870813E-2</v>
      </c>
      <c r="T45" s="7">
        <f t="shared" si="53"/>
        <v>5.248284214775939E-3</v>
      </c>
      <c r="U45" s="7">
        <f t="shared" si="54"/>
        <v>0</v>
      </c>
      <c r="V45" s="7">
        <f t="shared" si="55"/>
        <v>0</v>
      </c>
      <c r="W45" s="7">
        <f t="shared" si="56"/>
        <v>0</v>
      </c>
      <c r="X45" s="7">
        <f t="shared" si="57"/>
        <v>0</v>
      </c>
      <c r="Y45" s="8">
        <f t="shared" si="58"/>
        <v>2.4890593459830441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>
        <v>24</v>
      </c>
      <c r="AU45" t="s">
        <v>1005</v>
      </c>
      <c r="AV45" s="7"/>
      <c r="AW45" s="7"/>
      <c r="AX45" s="7"/>
      <c r="AY45" s="7"/>
      <c r="AZ45" s="7"/>
      <c r="BA45" s="7"/>
      <c r="BB45" s="7"/>
      <c r="BC45" s="7"/>
      <c r="BD45" s="7"/>
      <c r="BE45">
        <v>24</v>
      </c>
      <c r="BF45" t="s">
        <v>1003</v>
      </c>
      <c r="BG45">
        <f>SUMIFS('Pres Converted'!$O$2:$O$10000,'Pres Converted'!$E$2:$E$10000,$BF45,'Pres Converted'!$D$2:$D$10000,"ED",'Pres Converted'!$C$2:$C$10000,$BE45)</f>
        <v>589</v>
      </c>
      <c r="BH45">
        <f>SUMIFS('Pres Converted'!I$2:I$10000,'Pres Converted'!$E$2:$E$10000,$BF45,'Pres Converted'!$D$2:$D$10000,"ED",'Pres Converted'!$C$2:$C$10000,$BE45)</f>
        <v>317</v>
      </c>
      <c r="BI45">
        <f>SUMIFS('Pres Converted'!J$2:J$10000,'Pres Converted'!$E$2:$E$10000,$BF45,'Pres Converted'!$D$2:$D$10000,"ED",'Pres Converted'!$C$2:$C$10000,$BE45)</f>
        <v>245</v>
      </c>
      <c r="BJ45">
        <f>SUMIFS('Pres Converted'!K$2:K$10000,'Pres Converted'!$E$2:$E$10000,$BF45,'Pres Converted'!$D$2:$D$10000,"ED",'Pres Converted'!$C$2:$C$10000,$BE45)</f>
        <v>9</v>
      </c>
      <c r="BK45">
        <f>SUMIFS('Pres Converted'!L$2:L$10000,'Pres Converted'!$E$2:$E$10000,$BF45,'Pres Converted'!$D$2:$D$10000,"ED",'Pres Converted'!$C$2:$C$10000,$BE45)</f>
        <v>11</v>
      </c>
      <c r="BL45">
        <f>SUMIFS('Pres Converted'!M$2:M$10000,'Pres Converted'!$E$2:$E$10000,$BF45,'Pres Converted'!$D$2:$D$10000,"ED",'Pres Converted'!$C$2:$C$10000,$BE45)</f>
        <v>6</v>
      </c>
      <c r="BM45">
        <f>SUMIFS('Pres Converted'!N$2:N$10000,'Pres Converted'!$E$2:$E$10000,$BF45,'Pres Converted'!$D$2:$D$10000,"ED",'Pres Converted'!$C$2:$C$10000,$BE45)</f>
        <v>1</v>
      </c>
      <c r="BR45">
        <f>BG45/SUMIF('By HD'!$A$3:$A$42,$BE45,'By HD'!$B$3:$B$42)</f>
        <v>0.2048695652173913</v>
      </c>
      <c r="BS45">
        <f>$BR45*SUMIF('By HD'!$A$3:$A$42,$BE45,'By HD'!W$3:W$42)</f>
        <v>64.943652173913037</v>
      </c>
      <c r="BT45">
        <f>$BR45*SUMIF('By HD'!$A$3:$A$42,$BE45,'By HD'!X$3:X$42)</f>
        <v>38.720347826086957</v>
      </c>
      <c r="BU45">
        <f>$BR45*SUMIF('By HD'!$A$3:$A$42,$BE45,'By HD'!Y$3:Y$42)</f>
        <v>22.945391304347826</v>
      </c>
      <c r="BV45">
        <f>$BR45*SUMIF('By HD'!$A$3:$A$42,$BE45,'By HD'!Z$3:Z$42)</f>
        <v>0.2048695652173913</v>
      </c>
      <c r="BW45">
        <f>$BR45*SUMIF('By HD'!$A$3:$A$42,$BE45,'By HD'!AA$3:AA$42)</f>
        <v>0.2048695652173913</v>
      </c>
      <c r="BX45">
        <f>$BR45*SUMIF('By HD'!$A$3:$A$42,$BE45,'By HD'!AB$3:AB$42)</f>
        <v>2.2535652173913041</v>
      </c>
      <c r="BY45">
        <f>$BR45*SUMIF('By HD'!$A$3:$A$42,$BE45,'By HD'!AC$3:AC$42)</f>
        <v>0.61460869565217391</v>
      </c>
      <c r="CD45">
        <f>$BR45*SUMIF('By HD'!$A$3:$A$42,$BE45,'By HD'!AR$3:AR$42)</f>
        <v>35.032695652173913</v>
      </c>
      <c r="CE45">
        <f>$BR45*SUMIF('By HD'!$A$3:$A$42,$BE45,'By HD'!AS$3:AS$42)</f>
        <v>17.20904347826087</v>
      </c>
      <c r="CF45">
        <f>$BR45*SUMIF('By HD'!$A$3:$A$42,$BE45,'By HD'!AT$3:AT$42)</f>
        <v>16.594434782608694</v>
      </c>
      <c r="CG45">
        <f>$BR45*SUMIF('By HD'!$A$3:$A$42,$BE45,'By HD'!AU$3:AU$42)</f>
        <v>0.40973913043478261</v>
      </c>
      <c r="CH45">
        <f>$BR45*SUMIF('By HD'!$A$3:$A$42,$BE45,'By HD'!AV$3:AV$42)</f>
        <v>0</v>
      </c>
      <c r="CI45">
        <f>$BR45*SUMIF('By HD'!$A$3:$A$42,$BE45,'By HD'!AW$3:AW$42)</f>
        <v>0.40973913043478261</v>
      </c>
      <c r="CJ45">
        <f>$BR45*SUMIF('By HD'!$A$3:$A$42,$BE45,'By HD'!AX$3:AX$42)</f>
        <v>0.40973913043478261</v>
      </c>
      <c r="CO45">
        <f t="shared" si="15"/>
        <v>688.97634782608691</v>
      </c>
      <c r="CP45">
        <f t="shared" si="16"/>
        <v>372.92939130434786</v>
      </c>
      <c r="CQ45">
        <f t="shared" si="17"/>
        <v>284.53982608695651</v>
      </c>
      <c r="CR45">
        <f t="shared" si="18"/>
        <v>9.6146086956521746</v>
      </c>
      <c r="CS45">
        <f t="shared" si="19"/>
        <v>11.204869565217392</v>
      </c>
      <c r="CT45">
        <f t="shared" si="20"/>
        <v>8.6633043478260863</v>
      </c>
      <c r="CU45">
        <f t="shared" si="21"/>
        <v>2.0243478260869567</v>
      </c>
      <c r="CV45">
        <f t="shared" si="22"/>
        <v>0</v>
      </c>
      <c r="CW45">
        <f t="shared" si="23"/>
        <v>0</v>
      </c>
      <c r="CX45">
        <f t="shared" si="24"/>
        <v>0</v>
      </c>
      <c r="CY45">
        <f t="shared" si="25"/>
        <v>0</v>
      </c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</row>
    <row r="46" spans="1:149" x14ac:dyDescent="0.3">
      <c r="A46" t="s">
        <v>1049</v>
      </c>
      <c r="B46" t="s">
        <v>1050</v>
      </c>
      <c r="C46" t="s">
        <v>992</v>
      </c>
      <c r="D46" s="7">
        <f t="shared" si="37"/>
        <v>14340.677928479474</v>
      </c>
      <c r="E46" s="7">
        <f t="shared" si="38"/>
        <v>8636.5761236904873</v>
      </c>
      <c r="F46" s="7">
        <f t="shared" si="39"/>
        <v>4719.4793959116842</v>
      </c>
      <c r="G46" s="7">
        <f t="shared" si="40"/>
        <v>67.67774190150476</v>
      </c>
      <c r="H46" s="7">
        <f t="shared" si="41"/>
        <v>60.849784993865732</v>
      </c>
      <c r="I46" s="7">
        <f t="shared" si="42"/>
        <v>774.36520600818358</v>
      </c>
      <c r="J46" s="7">
        <f t="shared" si="43"/>
        <v>81.729675973748925</v>
      </c>
      <c r="K46" s="7">
        <f t="shared" si="44"/>
        <v>0</v>
      </c>
      <c r="L46" s="7">
        <f t="shared" si="45"/>
        <v>0</v>
      </c>
      <c r="M46" s="7">
        <f t="shared" si="46"/>
        <v>0</v>
      </c>
      <c r="N46" s="7">
        <f t="shared" si="47"/>
        <v>0</v>
      </c>
      <c r="O46" s="7">
        <f t="shared" si="48"/>
        <v>0.60224322495514082</v>
      </c>
      <c r="P46" s="7">
        <f t="shared" si="49"/>
        <v>0.32909737039273185</v>
      </c>
      <c r="Q46" s="7">
        <f t="shared" si="50"/>
        <v>4.7192846976293924E-3</v>
      </c>
      <c r="R46" s="7">
        <f t="shared" si="51"/>
        <v>4.2431595840404989E-3</v>
      </c>
      <c r="S46" s="7">
        <f t="shared" si="52"/>
        <v>5.3997810275785804E-2</v>
      </c>
      <c r="T46" s="7">
        <f t="shared" si="53"/>
        <v>5.6991500946716143E-3</v>
      </c>
      <c r="U46" s="7">
        <f t="shared" si="54"/>
        <v>0</v>
      </c>
      <c r="V46" s="7">
        <f t="shared" si="55"/>
        <v>0</v>
      </c>
      <c r="W46" s="7">
        <f t="shared" si="56"/>
        <v>0</v>
      </c>
      <c r="X46" s="7">
        <f t="shared" si="57"/>
        <v>0</v>
      </c>
      <c r="Y46" s="8">
        <f t="shared" si="58"/>
        <v>0.60224322495514082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>
        <v>24</v>
      </c>
      <c r="AU46" t="s">
        <v>1003</v>
      </c>
      <c r="AV46" s="7"/>
      <c r="AW46" s="7"/>
      <c r="AX46" s="7"/>
      <c r="AY46" s="7"/>
      <c r="AZ46" s="7"/>
      <c r="BA46" s="7"/>
      <c r="BB46" s="7"/>
      <c r="BC46" s="7"/>
      <c r="BD46" s="7"/>
      <c r="BE46">
        <v>24</v>
      </c>
      <c r="BF46" t="s">
        <v>992</v>
      </c>
      <c r="BG46">
        <f>SUMIFS('Pres Converted'!$O$2:$O$10000,'Pres Converted'!$E$2:$E$10000,$BF46,'Pres Converted'!$D$2:$D$10000,"ED",'Pres Converted'!$C$2:$C$10000,$BE46)</f>
        <v>48</v>
      </c>
      <c r="BH46">
        <f>SUMIFS('Pres Converted'!I$2:I$10000,'Pres Converted'!$E$2:$E$10000,$BF46,'Pres Converted'!$D$2:$D$10000,"ED",'Pres Converted'!$C$2:$C$10000,$BE46)</f>
        <v>19</v>
      </c>
      <c r="BI46">
        <f>SUMIFS('Pres Converted'!J$2:J$10000,'Pres Converted'!$E$2:$E$10000,$BF46,'Pres Converted'!$D$2:$D$10000,"ED",'Pres Converted'!$C$2:$C$10000,$BE46)</f>
        <v>28</v>
      </c>
      <c r="BJ46">
        <f>SUMIFS('Pres Converted'!K$2:K$10000,'Pres Converted'!$E$2:$E$10000,$BF46,'Pres Converted'!$D$2:$D$10000,"ED",'Pres Converted'!$C$2:$C$10000,$BE46)</f>
        <v>0</v>
      </c>
      <c r="BK46">
        <f>SUMIFS('Pres Converted'!L$2:L$10000,'Pres Converted'!$E$2:$E$10000,$BF46,'Pres Converted'!$D$2:$D$10000,"ED",'Pres Converted'!$C$2:$C$10000,$BE46)</f>
        <v>1</v>
      </c>
      <c r="BL46">
        <f>SUMIFS('Pres Converted'!M$2:M$10000,'Pres Converted'!$E$2:$E$10000,$BF46,'Pres Converted'!$D$2:$D$10000,"ED",'Pres Converted'!$C$2:$C$10000,$BE46)</f>
        <v>0</v>
      </c>
      <c r="BM46">
        <f>SUMIFS('Pres Converted'!N$2:N$10000,'Pres Converted'!$E$2:$E$10000,$BF46,'Pres Converted'!$D$2:$D$10000,"ED",'Pres Converted'!$C$2:$C$10000,$BE46)</f>
        <v>0</v>
      </c>
      <c r="BR46">
        <f>BG46/SUMIF('By HD'!$A$3:$A$42,$BE46,'By HD'!$B$3:$B$42)</f>
        <v>1.6695652173913042E-2</v>
      </c>
      <c r="BS46">
        <f>$BR46*SUMIF('By HD'!$A$3:$A$42,$BE46,'By HD'!W$3:W$42)</f>
        <v>5.292521739130434</v>
      </c>
      <c r="BT46">
        <f>$BR46*SUMIF('By HD'!$A$3:$A$42,$BE46,'By HD'!X$3:X$42)</f>
        <v>3.1554782608695651</v>
      </c>
      <c r="BU46">
        <f>$BR46*SUMIF('By HD'!$A$3:$A$42,$BE46,'By HD'!Y$3:Y$42)</f>
        <v>1.8699130434782607</v>
      </c>
      <c r="BV46">
        <f>$BR46*SUMIF('By HD'!$A$3:$A$42,$BE46,'By HD'!Z$3:Z$42)</f>
        <v>1.6695652173913042E-2</v>
      </c>
      <c r="BW46">
        <f>$BR46*SUMIF('By HD'!$A$3:$A$42,$BE46,'By HD'!AA$3:AA$42)</f>
        <v>1.6695652173913042E-2</v>
      </c>
      <c r="BX46">
        <f>$BR46*SUMIF('By HD'!$A$3:$A$42,$BE46,'By HD'!AB$3:AB$42)</f>
        <v>0.18365217391304345</v>
      </c>
      <c r="BY46">
        <f>$BR46*SUMIF('By HD'!$A$3:$A$42,$BE46,'By HD'!AC$3:AC$42)</f>
        <v>5.0086956521739126E-2</v>
      </c>
      <c r="CD46">
        <f>$BR46*SUMIF('By HD'!$A$3:$A$42,$BE46,'By HD'!AR$3:AR$42)</f>
        <v>2.8549565217391302</v>
      </c>
      <c r="CE46">
        <f>$BR46*SUMIF('By HD'!$A$3:$A$42,$BE46,'By HD'!AS$3:AS$42)</f>
        <v>1.4024347826086956</v>
      </c>
      <c r="CF46">
        <f>$BR46*SUMIF('By HD'!$A$3:$A$42,$BE46,'By HD'!AT$3:AT$42)</f>
        <v>1.3523478260869564</v>
      </c>
      <c r="CG46">
        <f>$BR46*SUMIF('By HD'!$A$3:$A$42,$BE46,'By HD'!AU$3:AU$42)</f>
        <v>3.3391304347826084E-2</v>
      </c>
      <c r="CH46">
        <f>$BR46*SUMIF('By HD'!$A$3:$A$42,$BE46,'By HD'!AV$3:AV$42)</f>
        <v>0</v>
      </c>
      <c r="CI46">
        <f>$BR46*SUMIF('By HD'!$A$3:$A$42,$BE46,'By HD'!AW$3:AW$42)</f>
        <v>3.3391304347826084E-2</v>
      </c>
      <c r="CJ46">
        <f>$BR46*SUMIF('By HD'!$A$3:$A$42,$BE46,'By HD'!AX$3:AX$42)</f>
        <v>3.3391304347826084E-2</v>
      </c>
      <c r="CO46">
        <f t="shared" si="15"/>
        <v>56.147478260869562</v>
      </c>
      <c r="CP46">
        <f t="shared" si="16"/>
        <v>23.557913043478258</v>
      </c>
      <c r="CQ46">
        <f t="shared" si="17"/>
        <v>31.222260869565218</v>
      </c>
      <c r="CR46">
        <f t="shared" si="18"/>
        <v>5.0086956521739126E-2</v>
      </c>
      <c r="CS46">
        <f t="shared" si="19"/>
        <v>1.016695652173913</v>
      </c>
      <c r="CT46">
        <f t="shared" si="20"/>
        <v>0.21704347826086953</v>
      </c>
      <c r="CU46">
        <f t="shared" si="21"/>
        <v>8.347826086956521E-2</v>
      </c>
      <c r="CV46">
        <f t="shared" si="22"/>
        <v>0</v>
      </c>
      <c r="CW46">
        <f t="shared" si="23"/>
        <v>0</v>
      </c>
      <c r="CX46">
        <f t="shared" si="24"/>
        <v>0</v>
      </c>
      <c r="CY46">
        <f t="shared" si="25"/>
        <v>0</v>
      </c>
      <c r="CZ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</row>
    <row r="47" spans="1:149" x14ac:dyDescent="0.3">
      <c r="A47" t="s">
        <v>1051</v>
      </c>
      <c r="B47" t="s">
        <v>1052</v>
      </c>
      <c r="C47" t="s">
        <v>984</v>
      </c>
      <c r="D47" s="7">
        <f t="shared" si="37"/>
        <v>5403.5914826498429</v>
      </c>
      <c r="E47" s="7">
        <f t="shared" si="38"/>
        <v>3011.3594637223978</v>
      </c>
      <c r="F47" s="7">
        <f t="shared" si="39"/>
        <v>2199.7556782334386</v>
      </c>
      <c r="G47" s="7">
        <f t="shared" si="40"/>
        <v>20.373028391167193</v>
      </c>
      <c r="H47" s="7">
        <f t="shared" si="41"/>
        <v>31.396845425867507</v>
      </c>
      <c r="I47" s="7">
        <f t="shared" si="42"/>
        <v>117.65883280757097</v>
      </c>
      <c r="J47" s="7">
        <f t="shared" si="43"/>
        <v>23.04763406940063</v>
      </c>
      <c r="K47" s="7">
        <f t="shared" si="44"/>
        <v>0</v>
      </c>
      <c r="L47" s="7">
        <f t="shared" si="45"/>
        <v>0</v>
      </c>
      <c r="M47" s="7">
        <f t="shared" si="46"/>
        <v>0</v>
      </c>
      <c r="N47" s="7">
        <f t="shared" si="47"/>
        <v>0</v>
      </c>
      <c r="O47" s="7">
        <f t="shared" si="48"/>
        <v>0.55728851327703821</v>
      </c>
      <c r="P47" s="7">
        <f t="shared" si="49"/>
        <v>0.40709141046219693</v>
      </c>
      <c r="Q47" s="7">
        <f t="shared" si="50"/>
        <v>3.7702754652312381E-3</v>
      </c>
      <c r="R47" s="7">
        <f t="shared" si="51"/>
        <v>5.8103662215543634E-3</v>
      </c>
      <c r="S47" s="7">
        <f t="shared" si="52"/>
        <v>2.1774190958986556E-2</v>
      </c>
      <c r="T47" s="7">
        <f t="shared" si="53"/>
        <v>4.2652436149925987E-3</v>
      </c>
      <c r="U47" s="7">
        <f t="shared" si="54"/>
        <v>0</v>
      </c>
      <c r="V47" s="7">
        <f t="shared" si="55"/>
        <v>0</v>
      </c>
      <c r="W47" s="7">
        <f t="shared" si="56"/>
        <v>0</v>
      </c>
      <c r="X47" s="7">
        <f t="shared" si="57"/>
        <v>0</v>
      </c>
      <c r="Y47" s="8">
        <f t="shared" si="58"/>
        <v>0.55728851327703821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>
        <v>24</v>
      </c>
      <c r="AU47" t="s">
        <v>992</v>
      </c>
      <c r="AV47" s="7"/>
      <c r="AW47" s="7"/>
      <c r="AX47" s="7"/>
      <c r="AY47" s="7"/>
      <c r="AZ47" s="7"/>
      <c r="BA47" s="7"/>
      <c r="BB47" s="7"/>
      <c r="BC47" s="7"/>
      <c r="BD47" s="7"/>
      <c r="BE47">
        <v>25</v>
      </c>
      <c r="BF47" t="s">
        <v>1005</v>
      </c>
      <c r="BG47">
        <f>SUMIFS('Pres Converted'!$O$2:$O$10000,'Pres Converted'!$E$2:$E$10000,$BF47,'Pres Converted'!$D$2:$D$10000,"ED",'Pres Converted'!$C$2:$C$10000,$BE47)</f>
        <v>2838</v>
      </c>
      <c r="BH47">
        <f>SUMIFS('Pres Converted'!I$2:I$10000,'Pres Converted'!$E$2:$E$10000,$BF47,'Pres Converted'!$D$2:$D$10000,"ED",'Pres Converted'!$C$2:$C$10000,$BE47)</f>
        <v>1470</v>
      </c>
      <c r="BI47">
        <f>SUMIFS('Pres Converted'!J$2:J$10000,'Pres Converted'!$E$2:$E$10000,$BF47,'Pres Converted'!$D$2:$D$10000,"ED",'Pres Converted'!$C$2:$C$10000,$BE47)</f>
        <v>1278</v>
      </c>
      <c r="BJ47">
        <f>SUMIFS('Pres Converted'!K$2:K$10000,'Pres Converted'!$E$2:$E$10000,$BF47,'Pres Converted'!$D$2:$D$10000,"ED",'Pres Converted'!$C$2:$C$10000,$BE47)</f>
        <v>23</v>
      </c>
      <c r="BK47">
        <f>SUMIFS('Pres Converted'!L$2:L$10000,'Pres Converted'!$E$2:$E$10000,$BF47,'Pres Converted'!$D$2:$D$10000,"ED",'Pres Converted'!$C$2:$C$10000,$BE47)</f>
        <v>30</v>
      </c>
      <c r="BL47">
        <f>SUMIFS('Pres Converted'!M$2:M$10000,'Pres Converted'!$E$2:$E$10000,$BF47,'Pres Converted'!$D$2:$D$10000,"ED",'Pres Converted'!$C$2:$C$10000,$BE47)</f>
        <v>33</v>
      </c>
      <c r="BM47">
        <f>SUMIFS('Pres Converted'!N$2:N$10000,'Pres Converted'!$E$2:$E$10000,$BF47,'Pres Converted'!$D$2:$D$10000,"ED",'Pres Converted'!$C$2:$C$10000,$BE47)</f>
        <v>4</v>
      </c>
      <c r="BR47">
        <f>BG47/SUMIF('By HD'!$A$3:$A$42,$BE47,'By HD'!$B$3:$B$42)</f>
        <v>1</v>
      </c>
      <c r="BS47">
        <f>$BR47*SUMIF('By HD'!$A$3:$A$42,$BE47,'By HD'!W$3:W$42)</f>
        <v>158</v>
      </c>
      <c r="BT47">
        <f>$BR47*SUMIF('By HD'!$A$3:$A$42,$BE47,'By HD'!X$3:X$42)</f>
        <v>70</v>
      </c>
      <c r="BU47">
        <f>$BR47*SUMIF('By HD'!$A$3:$A$42,$BE47,'By HD'!Y$3:Y$42)</f>
        <v>82</v>
      </c>
      <c r="BV47">
        <f>$BR47*SUMIF('By HD'!$A$3:$A$42,$BE47,'By HD'!Z$3:Z$42)</f>
        <v>5</v>
      </c>
      <c r="BW47">
        <f>$BR47*SUMIF('By HD'!$A$3:$A$42,$BE47,'By HD'!AA$3:AA$42)</f>
        <v>0</v>
      </c>
      <c r="BX47">
        <f>$BR47*SUMIF('By HD'!$A$3:$A$42,$BE47,'By HD'!AB$3:AB$42)</f>
        <v>0</v>
      </c>
      <c r="BY47">
        <f>$BR47*SUMIF('By HD'!$A$3:$A$42,$BE47,'By HD'!AC$3:AC$42)</f>
        <v>1</v>
      </c>
      <c r="CD47">
        <f>$BR47*SUMIF('By HD'!$A$3:$A$42,$BE47,'By HD'!AR$3:AR$42)</f>
        <v>149</v>
      </c>
      <c r="CE47">
        <f>$BR47*SUMIF('By HD'!$A$3:$A$42,$BE47,'By HD'!AS$3:AS$42)</f>
        <v>71</v>
      </c>
      <c r="CF47">
        <f>$BR47*SUMIF('By HD'!$A$3:$A$42,$BE47,'By HD'!AT$3:AT$42)</f>
        <v>70</v>
      </c>
      <c r="CG47">
        <f>$BR47*SUMIF('By HD'!$A$3:$A$42,$BE47,'By HD'!AU$3:AU$42)</f>
        <v>0</v>
      </c>
      <c r="CH47">
        <f>$BR47*SUMIF('By HD'!$A$3:$A$42,$BE47,'By HD'!AV$3:AV$42)</f>
        <v>1</v>
      </c>
      <c r="CI47">
        <f>$BR47*SUMIF('By HD'!$A$3:$A$42,$BE47,'By HD'!AW$3:AW$42)</f>
        <v>6</v>
      </c>
      <c r="CJ47">
        <f>$BR47*SUMIF('By HD'!$A$3:$A$42,$BE47,'By HD'!AX$3:AX$42)</f>
        <v>1</v>
      </c>
      <c r="CO47">
        <f t="shared" si="15"/>
        <v>3145</v>
      </c>
      <c r="CP47">
        <f t="shared" si="16"/>
        <v>1611</v>
      </c>
      <c r="CQ47">
        <f t="shared" si="17"/>
        <v>1430</v>
      </c>
      <c r="CR47">
        <f t="shared" si="18"/>
        <v>28</v>
      </c>
      <c r="CS47">
        <f t="shared" si="19"/>
        <v>31</v>
      </c>
      <c r="CT47">
        <f t="shared" si="20"/>
        <v>39</v>
      </c>
      <c r="CU47">
        <f t="shared" si="21"/>
        <v>6</v>
      </c>
      <c r="CV47">
        <f t="shared" si="22"/>
        <v>0</v>
      </c>
      <c r="CW47">
        <f t="shared" si="23"/>
        <v>0</v>
      </c>
      <c r="CX47">
        <f t="shared" si="24"/>
        <v>0</v>
      </c>
      <c r="CY47">
        <f t="shared" si="25"/>
        <v>0</v>
      </c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</row>
    <row r="48" spans="1:149" x14ac:dyDescent="0.3">
      <c r="A48" t="s">
        <v>1053</v>
      </c>
      <c r="B48" t="s">
        <v>1054</v>
      </c>
      <c r="C48" t="s">
        <v>1010</v>
      </c>
      <c r="D48" s="7">
        <f t="shared" si="37"/>
        <v>4113.9001314060442</v>
      </c>
      <c r="E48" s="7">
        <f t="shared" si="38"/>
        <v>2610.3002628120894</v>
      </c>
      <c r="F48" s="7">
        <f t="shared" si="39"/>
        <v>1350.1862680683312</v>
      </c>
      <c r="G48" s="7">
        <f t="shared" si="40"/>
        <v>21.916228646517737</v>
      </c>
      <c r="H48" s="7">
        <f t="shared" si="41"/>
        <v>7</v>
      </c>
      <c r="I48" s="7">
        <f t="shared" si="42"/>
        <v>103.5476346911958</v>
      </c>
      <c r="J48" s="7">
        <f t="shared" si="43"/>
        <v>20.949737187910642</v>
      </c>
      <c r="K48" s="7">
        <f t="shared" si="44"/>
        <v>0</v>
      </c>
      <c r="L48" s="7">
        <f t="shared" si="45"/>
        <v>0</v>
      </c>
      <c r="M48" s="7">
        <f t="shared" si="46"/>
        <v>0</v>
      </c>
      <c r="N48" s="7">
        <f t="shared" si="47"/>
        <v>0</v>
      </c>
      <c r="O48" s="7">
        <f t="shared" si="48"/>
        <v>0.63450744535209314</v>
      </c>
      <c r="P48" s="7">
        <f t="shared" si="49"/>
        <v>0.32820103185316413</v>
      </c>
      <c r="Q48" s="7">
        <f t="shared" si="50"/>
        <v>5.3273603992489808E-3</v>
      </c>
      <c r="R48" s="7">
        <f t="shared" si="51"/>
        <v>1.7015483547014418E-3</v>
      </c>
      <c r="S48" s="7">
        <f t="shared" si="52"/>
        <v>2.5170186777432879E-2</v>
      </c>
      <c r="T48" s="7">
        <f t="shared" si="53"/>
        <v>5.092427263359566E-3</v>
      </c>
      <c r="U48" s="7">
        <f t="shared" si="54"/>
        <v>0</v>
      </c>
      <c r="V48" s="7">
        <f t="shared" si="55"/>
        <v>0</v>
      </c>
      <c r="W48" s="7">
        <f t="shared" si="56"/>
        <v>0</v>
      </c>
      <c r="X48" s="7">
        <f t="shared" si="57"/>
        <v>0</v>
      </c>
      <c r="Y48" s="8">
        <f t="shared" si="58"/>
        <v>0.63450744535209314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>
        <v>25</v>
      </c>
      <c r="AU48" t="s">
        <v>1005</v>
      </c>
      <c r="AV48" s="7"/>
      <c r="AW48" s="7"/>
      <c r="AX48" s="7"/>
      <c r="AY48" s="7"/>
      <c r="AZ48" s="7"/>
      <c r="BA48" s="7"/>
      <c r="BB48" s="7"/>
      <c r="BC48" s="7"/>
      <c r="BD48" s="7"/>
      <c r="BE48">
        <v>26</v>
      </c>
      <c r="BF48" t="s">
        <v>1006</v>
      </c>
      <c r="BG48">
        <f>SUMIFS('Pres Converted'!$O$2:$O$10000,'Pres Converted'!$E$2:$E$10000,$BF48,'Pres Converted'!$D$2:$D$10000,"ED",'Pres Converted'!$C$2:$C$10000,$BE48)</f>
        <v>1433</v>
      </c>
      <c r="BH48">
        <f>SUMIFS('Pres Converted'!I$2:I$10000,'Pres Converted'!$E$2:$E$10000,$BF48,'Pres Converted'!$D$2:$D$10000,"ED",'Pres Converted'!$C$2:$C$10000,$BE48)</f>
        <v>927</v>
      </c>
      <c r="BI48">
        <f>SUMIFS('Pres Converted'!J$2:J$10000,'Pres Converted'!$E$2:$E$10000,$BF48,'Pres Converted'!$D$2:$D$10000,"ED",'Pres Converted'!$C$2:$C$10000,$BE48)</f>
        <v>474</v>
      </c>
      <c r="BJ48">
        <f>SUMIFS('Pres Converted'!K$2:K$10000,'Pres Converted'!$E$2:$E$10000,$BF48,'Pres Converted'!$D$2:$D$10000,"ED",'Pres Converted'!$C$2:$C$10000,$BE48)</f>
        <v>6</v>
      </c>
      <c r="BK48">
        <f>SUMIFS('Pres Converted'!L$2:L$10000,'Pres Converted'!$E$2:$E$10000,$BF48,'Pres Converted'!$D$2:$D$10000,"ED",'Pres Converted'!$C$2:$C$10000,$BE48)</f>
        <v>3</v>
      </c>
      <c r="BL48">
        <f>SUMIFS('Pres Converted'!M$2:M$10000,'Pres Converted'!$E$2:$E$10000,$BF48,'Pres Converted'!$D$2:$D$10000,"ED",'Pres Converted'!$C$2:$C$10000,$BE48)</f>
        <v>14</v>
      </c>
      <c r="BM48">
        <f>SUMIFS('Pres Converted'!N$2:N$10000,'Pres Converted'!$E$2:$E$10000,$BF48,'Pres Converted'!$D$2:$D$10000,"ED",'Pres Converted'!$C$2:$C$10000,$BE48)</f>
        <v>9</v>
      </c>
      <c r="BR48">
        <f>BG48/SUMIF('By HD'!$A$3:$A$42,$BE48,'By HD'!$B$3:$B$42)</f>
        <v>0.39916434540389972</v>
      </c>
      <c r="BS48">
        <f>$BR48*SUMIF('By HD'!$A$3:$A$42,$BE48,'By HD'!W$3:W$42)</f>
        <v>328.5122562674095</v>
      </c>
      <c r="BT48">
        <f>$BR48*SUMIF('By HD'!$A$3:$A$42,$BE48,'By HD'!X$3:X$42)</f>
        <v>229.91866295264623</v>
      </c>
      <c r="BU48">
        <f>$BR48*SUMIF('By HD'!$A$3:$A$42,$BE48,'By HD'!Y$3:Y$42)</f>
        <v>86.219498607242343</v>
      </c>
      <c r="BV48">
        <f>$BR48*SUMIF('By HD'!$A$3:$A$42,$BE48,'By HD'!Z$3:Z$42)</f>
        <v>0.79832869080779945</v>
      </c>
      <c r="BW48">
        <f>$BR48*SUMIF('By HD'!$A$3:$A$42,$BE48,'By HD'!AA$3:AA$42)</f>
        <v>1.5966573816155989</v>
      </c>
      <c r="BX48">
        <f>$BR48*SUMIF('By HD'!$A$3:$A$42,$BE48,'By HD'!AB$3:AB$42)</f>
        <v>9.1807799442896929</v>
      </c>
      <c r="BY48">
        <f>$BR48*SUMIF('By HD'!$A$3:$A$42,$BE48,'By HD'!AC$3:AC$42)</f>
        <v>0.79832869080779945</v>
      </c>
      <c r="CD48">
        <f>$BR48*SUMIF('By HD'!$A$3:$A$42,$BE48,'By HD'!AR$3:AR$42)</f>
        <v>104.18189415041783</v>
      </c>
      <c r="CE48">
        <f>$BR48*SUMIF('By HD'!$A$3:$A$42,$BE48,'By HD'!AS$3:AS$42)</f>
        <v>70.652089136490247</v>
      </c>
      <c r="CF48">
        <f>$BR48*SUMIF('By HD'!$A$3:$A$42,$BE48,'By HD'!AT$3:AT$42)</f>
        <v>30.735654596100279</v>
      </c>
      <c r="CG48">
        <f>$BR48*SUMIF('By HD'!$A$3:$A$42,$BE48,'By HD'!AU$3:AU$42)</f>
        <v>1.1974930362116991</v>
      </c>
      <c r="CH48">
        <f>$BR48*SUMIF('By HD'!$A$3:$A$42,$BE48,'By HD'!AV$3:AV$42)</f>
        <v>0.39916434540389972</v>
      </c>
      <c r="CI48">
        <f>$BR48*SUMIF('By HD'!$A$3:$A$42,$BE48,'By HD'!AW$3:AW$42)</f>
        <v>1.1974930362116991</v>
      </c>
      <c r="CJ48">
        <f>$BR48*SUMIF('By HD'!$A$3:$A$42,$BE48,'By HD'!AX$3:AX$42)</f>
        <v>0</v>
      </c>
      <c r="CO48">
        <f t="shared" si="15"/>
        <v>1865.6941504178274</v>
      </c>
      <c r="CP48">
        <f t="shared" si="16"/>
        <v>1227.5707520891365</v>
      </c>
      <c r="CQ48">
        <f t="shared" si="17"/>
        <v>590.95515320334266</v>
      </c>
      <c r="CR48">
        <f t="shared" si="18"/>
        <v>7.9958217270194982</v>
      </c>
      <c r="CS48">
        <f t="shared" si="19"/>
        <v>4.9958217270194982</v>
      </c>
      <c r="CT48">
        <f t="shared" si="20"/>
        <v>24.378272980501393</v>
      </c>
      <c r="CU48">
        <f t="shared" si="21"/>
        <v>9.7983286908078</v>
      </c>
      <c r="CV48">
        <f t="shared" si="22"/>
        <v>0</v>
      </c>
      <c r="CW48">
        <f t="shared" si="23"/>
        <v>0</v>
      </c>
      <c r="CX48">
        <f t="shared" si="24"/>
        <v>0</v>
      </c>
      <c r="CY48">
        <f t="shared" si="25"/>
        <v>0</v>
      </c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</row>
    <row r="49" spans="1:149" x14ac:dyDescent="0.3">
      <c r="A49" t="s">
        <v>1055</v>
      </c>
      <c r="B49" t="s">
        <v>1008</v>
      </c>
      <c r="C49" t="s">
        <v>1008</v>
      </c>
      <c r="D49" s="7">
        <f t="shared" si="37"/>
        <v>512.76282124019485</v>
      </c>
      <c r="E49" s="7">
        <f t="shared" si="38"/>
        <v>335.01450041910846</v>
      </c>
      <c r="F49" s="7">
        <f t="shared" si="39"/>
        <v>164.56303555283878</v>
      </c>
      <c r="G49" s="7">
        <f t="shared" si="40"/>
        <v>2.5573089579390844</v>
      </c>
      <c r="H49" s="7">
        <f t="shared" si="41"/>
        <v>3.4735376044568245</v>
      </c>
      <c r="I49" s="7">
        <f t="shared" si="42"/>
        <v>6.9147608519796924</v>
      </c>
      <c r="J49" s="7">
        <f t="shared" si="43"/>
        <v>0.2396778538720859</v>
      </c>
      <c r="K49" s="7">
        <f t="shared" si="44"/>
        <v>0</v>
      </c>
      <c r="L49" s="7">
        <f t="shared" si="45"/>
        <v>0</v>
      </c>
      <c r="M49" s="7">
        <f t="shared" si="46"/>
        <v>0</v>
      </c>
      <c r="N49" s="7">
        <f t="shared" si="47"/>
        <v>0</v>
      </c>
      <c r="O49" s="7">
        <f t="shared" si="48"/>
        <v>0.65335177696546909</v>
      </c>
      <c r="P49" s="7">
        <f t="shared" si="49"/>
        <v>0.32093402395052367</v>
      </c>
      <c r="Q49" s="7">
        <f t="shared" si="50"/>
        <v>4.9873135336798479E-3</v>
      </c>
      <c r="R49" s="7">
        <f t="shared" si="51"/>
        <v>6.7741604121288384E-3</v>
      </c>
      <c r="S49" s="7">
        <f t="shared" si="52"/>
        <v>1.3485300738566209E-2</v>
      </c>
      <c r="T49" s="7">
        <f t="shared" si="53"/>
        <v>4.6742439963254074E-4</v>
      </c>
      <c r="U49" s="7">
        <f t="shared" si="54"/>
        <v>0</v>
      </c>
      <c r="V49" s="7">
        <f t="shared" si="55"/>
        <v>0</v>
      </c>
      <c r="W49" s="7">
        <f t="shared" si="56"/>
        <v>0</v>
      </c>
      <c r="X49" s="7">
        <f t="shared" si="57"/>
        <v>0</v>
      </c>
      <c r="Y49" s="8">
        <f t="shared" si="58"/>
        <v>0.65335177696546909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>
        <v>26</v>
      </c>
      <c r="AU49" t="s">
        <v>1006</v>
      </c>
      <c r="AV49" s="7"/>
      <c r="AW49" s="7"/>
      <c r="AX49" s="7"/>
      <c r="AY49" s="7"/>
      <c r="AZ49" s="7"/>
      <c r="BA49" s="7"/>
      <c r="BB49" s="7"/>
      <c r="BC49" s="7"/>
      <c r="BD49" s="7"/>
      <c r="BE49">
        <v>26</v>
      </c>
      <c r="BF49" t="s">
        <v>1007</v>
      </c>
      <c r="BG49">
        <f>SUMIFS('Pres Converted'!$O$2:$O$10000,'Pres Converted'!$E$2:$E$10000,$BF49,'Pres Converted'!$D$2:$D$10000,"ED",'Pres Converted'!$C$2:$C$10000,$BE49)</f>
        <v>374</v>
      </c>
      <c r="BH49">
        <f>SUMIFS('Pres Converted'!I$2:I$10000,'Pres Converted'!$E$2:$E$10000,$BF49,'Pres Converted'!$D$2:$D$10000,"ED",'Pres Converted'!$C$2:$C$10000,$BE49)</f>
        <v>240</v>
      </c>
      <c r="BI49">
        <f>SUMIFS('Pres Converted'!J$2:J$10000,'Pres Converted'!$E$2:$E$10000,$BF49,'Pres Converted'!$D$2:$D$10000,"ED",'Pres Converted'!$C$2:$C$10000,$BE49)</f>
        <v>124</v>
      </c>
      <c r="BJ49">
        <f>SUMIFS('Pres Converted'!K$2:K$10000,'Pres Converted'!$E$2:$E$10000,$BF49,'Pres Converted'!$D$2:$D$10000,"ED",'Pres Converted'!$C$2:$C$10000,$BE49)</f>
        <v>0</v>
      </c>
      <c r="BK49">
        <f>SUMIFS('Pres Converted'!L$2:L$10000,'Pres Converted'!$E$2:$E$10000,$BF49,'Pres Converted'!$D$2:$D$10000,"ED",'Pres Converted'!$C$2:$C$10000,$BE49)</f>
        <v>1</v>
      </c>
      <c r="BL49">
        <f>SUMIFS('Pres Converted'!M$2:M$10000,'Pres Converted'!$E$2:$E$10000,$BF49,'Pres Converted'!$D$2:$D$10000,"ED",'Pres Converted'!$C$2:$C$10000,$BE49)</f>
        <v>5</v>
      </c>
      <c r="BM49">
        <f>SUMIFS('Pres Converted'!N$2:N$10000,'Pres Converted'!$E$2:$E$10000,$BF49,'Pres Converted'!$D$2:$D$10000,"ED",'Pres Converted'!$C$2:$C$10000,$BE49)</f>
        <v>4</v>
      </c>
      <c r="BR49">
        <f>BG49/SUMIF('By HD'!$A$3:$A$42,$BE49,'By HD'!$B$3:$B$42)</f>
        <v>0.10417827298050139</v>
      </c>
      <c r="BS49">
        <f>$BR49*SUMIF('By HD'!$A$3:$A$42,$BE49,'By HD'!W$3:W$42)</f>
        <v>85.73871866295265</v>
      </c>
      <c r="BT49">
        <f>$BR49*SUMIF('By HD'!$A$3:$A$42,$BE49,'By HD'!X$3:X$42)</f>
        <v>60.006685236768803</v>
      </c>
      <c r="BU49">
        <f>$BR49*SUMIF('By HD'!$A$3:$A$42,$BE49,'By HD'!Y$3:Y$42)</f>
        <v>22.502506963788299</v>
      </c>
      <c r="BV49">
        <f>$BR49*SUMIF('By HD'!$A$3:$A$42,$BE49,'By HD'!Z$3:Z$42)</f>
        <v>0.20835654596100278</v>
      </c>
      <c r="BW49">
        <f>$BR49*SUMIF('By HD'!$A$3:$A$42,$BE49,'By HD'!AA$3:AA$42)</f>
        <v>0.41671309192200556</v>
      </c>
      <c r="BX49">
        <f>$BR49*SUMIF('By HD'!$A$3:$A$42,$BE49,'By HD'!AB$3:AB$42)</f>
        <v>2.3961002785515322</v>
      </c>
      <c r="BY49">
        <f>$BR49*SUMIF('By HD'!$A$3:$A$42,$BE49,'By HD'!AC$3:AC$42)</f>
        <v>0.20835654596100278</v>
      </c>
      <c r="CD49">
        <f>$BR49*SUMIF('By HD'!$A$3:$A$42,$BE49,'By HD'!AR$3:AR$42)</f>
        <v>27.190529247910863</v>
      </c>
      <c r="CE49">
        <f>$BR49*SUMIF('By HD'!$A$3:$A$42,$BE49,'By HD'!AS$3:AS$42)</f>
        <v>18.439554317548748</v>
      </c>
      <c r="CF49">
        <f>$BR49*SUMIF('By HD'!$A$3:$A$42,$BE49,'By HD'!AT$3:AT$42)</f>
        <v>8.0217270194986074</v>
      </c>
      <c r="CG49">
        <f>$BR49*SUMIF('By HD'!$A$3:$A$42,$BE49,'By HD'!AU$3:AU$42)</f>
        <v>0.31253481894150414</v>
      </c>
      <c r="CH49">
        <f>$BR49*SUMIF('By HD'!$A$3:$A$42,$BE49,'By HD'!AV$3:AV$42)</f>
        <v>0.10417827298050139</v>
      </c>
      <c r="CI49">
        <f>$BR49*SUMIF('By HD'!$A$3:$A$42,$BE49,'By HD'!AW$3:AW$42)</f>
        <v>0.31253481894150414</v>
      </c>
      <c r="CJ49">
        <f>$BR49*SUMIF('By HD'!$A$3:$A$42,$BE49,'By HD'!AX$3:AX$42)</f>
        <v>0</v>
      </c>
      <c r="CO49">
        <f t="shared" si="15"/>
        <v>486.92924791086352</v>
      </c>
      <c r="CP49">
        <f t="shared" si="16"/>
        <v>318.44623955431757</v>
      </c>
      <c r="CQ49">
        <f t="shared" si="17"/>
        <v>154.5242339832869</v>
      </c>
      <c r="CR49">
        <f t="shared" si="18"/>
        <v>0.52089136490250687</v>
      </c>
      <c r="CS49">
        <f t="shared" si="19"/>
        <v>1.5208913649025071</v>
      </c>
      <c r="CT49">
        <f t="shared" si="20"/>
        <v>7.7086350974930369</v>
      </c>
      <c r="CU49">
        <f t="shared" si="21"/>
        <v>4.2083565459610028</v>
      </c>
      <c r="CV49">
        <f t="shared" si="22"/>
        <v>0</v>
      </c>
      <c r="CW49">
        <f t="shared" si="23"/>
        <v>0</v>
      </c>
      <c r="CX49">
        <f t="shared" si="24"/>
        <v>0</v>
      </c>
      <c r="CY49">
        <f t="shared" si="25"/>
        <v>0</v>
      </c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</row>
    <row r="50" spans="1:149" x14ac:dyDescent="0.3">
      <c r="A50" t="s">
        <v>1056</v>
      </c>
      <c r="B50" t="s">
        <v>1057</v>
      </c>
      <c r="C50" t="s">
        <v>995</v>
      </c>
      <c r="D50" s="7">
        <f t="shared" si="37"/>
        <v>13816</v>
      </c>
      <c r="E50" s="7">
        <f t="shared" si="38"/>
        <v>8851</v>
      </c>
      <c r="F50" s="7">
        <f t="shared" si="39"/>
        <v>4174</v>
      </c>
      <c r="G50" s="7">
        <f t="shared" si="40"/>
        <v>64</v>
      </c>
      <c r="H50" s="7">
        <f t="shared" si="41"/>
        <v>55</v>
      </c>
      <c r="I50" s="7">
        <f t="shared" si="42"/>
        <v>591</v>
      </c>
      <c r="J50" s="7">
        <f t="shared" si="43"/>
        <v>81</v>
      </c>
      <c r="K50" s="7">
        <f t="shared" si="44"/>
        <v>0</v>
      </c>
      <c r="L50" s="7">
        <f t="shared" si="45"/>
        <v>0</v>
      </c>
      <c r="M50" s="7">
        <f t="shared" si="46"/>
        <v>0</v>
      </c>
      <c r="N50" s="7">
        <f t="shared" si="47"/>
        <v>0</v>
      </c>
      <c r="O50" s="7">
        <f t="shared" si="48"/>
        <v>0.64063404748118125</v>
      </c>
      <c r="P50" s="7">
        <f t="shared" si="49"/>
        <v>0.30211349160393747</v>
      </c>
      <c r="Q50" s="7">
        <f t="shared" si="50"/>
        <v>4.6323103647944409E-3</v>
      </c>
      <c r="R50" s="7">
        <f t="shared" si="51"/>
        <v>3.9808917197452229E-3</v>
      </c>
      <c r="S50" s="7">
        <f t="shared" si="52"/>
        <v>4.2776491024898666E-2</v>
      </c>
      <c r="T50" s="7">
        <f t="shared" si="53"/>
        <v>5.8627678054429646E-3</v>
      </c>
      <c r="U50" s="7">
        <f t="shared" si="54"/>
        <v>0</v>
      </c>
      <c r="V50" s="7">
        <f t="shared" si="55"/>
        <v>0</v>
      </c>
      <c r="W50" s="7">
        <f t="shared" si="56"/>
        <v>0</v>
      </c>
      <c r="X50" s="7">
        <f t="shared" si="57"/>
        <v>0</v>
      </c>
      <c r="Y50" s="8">
        <f t="shared" si="58"/>
        <v>0.64063404748118125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>
        <v>26</v>
      </c>
      <c r="AU50" t="s">
        <v>1007</v>
      </c>
      <c r="AV50" s="7"/>
      <c r="AW50" s="7"/>
      <c r="AX50" s="7"/>
      <c r="AY50" s="7"/>
      <c r="AZ50" s="7"/>
      <c r="BA50" s="7"/>
      <c r="BB50" s="7"/>
      <c r="BC50" s="7"/>
      <c r="BD50" s="7"/>
      <c r="BE50">
        <v>26</v>
      </c>
      <c r="BF50" t="s">
        <v>891</v>
      </c>
      <c r="BG50">
        <f>SUMIFS('Pres Converted'!$O$2:$O$10000,'Pres Converted'!$E$2:$E$10000,$BF50,'Pres Converted'!$D$2:$D$10000,"ED",'Pres Converted'!$C$2:$C$10000,$BE50)</f>
        <v>1056</v>
      </c>
      <c r="BH50">
        <f>SUMIFS('Pres Converted'!I$2:I$10000,'Pres Converted'!$E$2:$E$10000,$BF50,'Pres Converted'!$D$2:$D$10000,"ED",'Pres Converted'!$C$2:$C$10000,$BE50)</f>
        <v>592</v>
      </c>
      <c r="BI50">
        <f>SUMIFS('Pres Converted'!J$2:J$10000,'Pres Converted'!$E$2:$E$10000,$BF50,'Pres Converted'!$D$2:$D$10000,"ED",'Pres Converted'!$C$2:$C$10000,$BE50)</f>
        <v>420</v>
      </c>
      <c r="BJ50">
        <f>SUMIFS('Pres Converted'!K$2:K$10000,'Pres Converted'!$E$2:$E$10000,$BF50,'Pres Converted'!$D$2:$D$10000,"ED",'Pres Converted'!$C$2:$C$10000,$BE50)</f>
        <v>5</v>
      </c>
      <c r="BK50">
        <f>SUMIFS('Pres Converted'!L$2:L$10000,'Pres Converted'!$E$2:$E$10000,$BF50,'Pres Converted'!$D$2:$D$10000,"ED",'Pres Converted'!$C$2:$C$10000,$BE50)</f>
        <v>11</v>
      </c>
      <c r="BL50">
        <f>SUMIFS('Pres Converted'!M$2:M$10000,'Pres Converted'!$E$2:$E$10000,$BF50,'Pres Converted'!$D$2:$D$10000,"ED",'Pres Converted'!$C$2:$C$10000,$BE50)</f>
        <v>25</v>
      </c>
      <c r="BM50">
        <f>SUMIFS('Pres Converted'!N$2:N$10000,'Pres Converted'!$E$2:$E$10000,$BF50,'Pres Converted'!$D$2:$D$10000,"ED",'Pres Converted'!$C$2:$C$10000,$BE50)</f>
        <v>3</v>
      </c>
      <c r="BR50">
        <f>BG50/SUMIF('By HD'!$A$3:$A$42,$BE50,'By HD'!$B$3:$B$42)</f>
        <v>0.29415041782729806</v>
      </c>
      <c r="BS50">
        <f>$BR50*SUMIF('By HD'!$A$3:$A$42,$BE50,'By HD'!W$3:W$42)</f>
        <v>242.08579387186631</v>
      </c>
      <c r="BT50">
        <f>$BR50*SUMIF('By HD'!$A$3:$A$42,$BE50,'By HD'!X$3:X$42)</f>
        <v>169.43064066852369</v>
      </c>
      <c r="BU50">
        <f>$BR50*SUMIF('By HD'!$A$3:$A$42,$BE50,'By HD'!Y$3:Y$42)</f>
        <v>63.536490250696382</v>
      </c>
      <c r="BV50">
        <f>$BR50*SUMIF('By HD'!$A$3:$A$42,$BE50,'By HD'!Z$3:Z$42)</f>
        <v>0.58830083565459612</v>
      </c>
      <c r="BW50">
        <f>$BR50*SUMIF('By HD'!$A$3:$A$42,$BE50,'By HD'!AA$3:AA$42)</f>
        <v>1.1766016713091922</v>
      </c>
      <c r="BX50">
        <f>$BR50*SUMIF('By HD'!$A$3:$A$42,$BE50,'By HD'!AB$3:AB$42)</f>
        <v>6.7654596100278557</v>
      </c>
      <c r="BY50">
        <f>$BR50*SUMIF('By HD'!$A$3:$A$42,$BE50,'By HD'!AC$3:AC$42)</f>
        <v>0.58830083565459612</v>
      </c>
      <c r="CD50">
        <f>$BR50*SUMIF('By HD'!$A$3:$A$42,$BE50,'By HD'!AR$3:AR$42)</f>
        <v>76.7732590529248</v>
      </c>
      <c r="CE50">
        <f>$BR50*SUMIF('By HD'!$A$3:$A$42,$BE50,'By HD'!AS$3:AS$42)</f>
        <v>52.064623955431756</v>
      </c>
      <c r="CF50">
        <f>$BR50*SUMIF('By HD'!$A$3:$A$42,$BE50,'By HD'!AT$3:AT$42)</f>
        <v>22.649582172701951</v>
      </c>
      <c r="CG50">
        <f>$BR50*SUMIF('By HD'!$A$3:$A$42,$BE50,'By HD'!AU$3:AU$42)</f>
        <v>0.88245125348189424</v>
      </c>
      <c r="CH50">
        <f>$BR50*SUMIF('By HD'!$A$3:$A$42,$BE50,'By HD'!AV$3:AV$42)</f>
        <v>0.29415041782729806</v>
      </c>
      <c r="CI50">
        <f>$BR50*SUMIF('By HD'!$A$3:$A$42,$BE50,'By HD'!AW$3:AW$42)</f>
        <v>0.88245125348189424</v>
      </c>
      <c r="CJ50">
        <f>$BR50*SUMIF('By HD'!$A$3:$A$42,$BE50,'By HD'!AX$3:AX$42)</f>
        <v>0</v>
      </c>
      <c r="CO50">
        <f t="shared" si="15"/>
        <v>1374.8590529247911</v>
      </c>
      <c r="CP50">
        <f t="shared" si="16"/>
        <v>813.49526462395545</v>
      </c>
      <c r="CQ50">
        <f t="shared" si="17"/>
        <v>506.18607242339834</v>
      </c>
      <c r="CR50">
        <f t="shared" si="18"/>
        <v>6.4707520891364902</v>
      </c>
      <c r="CS50">
        <f t="shared" si="19"/>
        <v>12.470752089136489</v>
      </c>
      <c r="CT50">
        <f t="shared" si="20"/>
        <v>32.64791086350975</v>
      </c>
      <c r="CU50">
        <f t="shared" si="21"/>
        <v>3.588300835654596</v>
      </c>
      <c r="CV50">
        <f t="shared" si="22"/>
        <v>0</v>
      </c>
      <c r="CW50">
        <f t="shared" si="23"/>
        <v>0</v>
      </c>
      <c r="CX50">
        <f t="shared" si="24"/>
        <v>0</v>
      </c>
      <c r="CY50">
        <f t="shared" si="25"/>
        <v>0</v>
      </c>
      <c r="CZ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</row>
    <row r="51" spans="1:149" x14ac:dyDescent="0.3">
      <c r="A51" t="s">
        <v>1058</v>
      </c>
      <c r="B51" t="s">
        <v>1004</v>
      </c>
      <c r="C51" t="s">
        <v>1004</v>
      </c>
      <c r="D51" s="7">
        <f t="shared" si="37"/>
        <v>2540.1709344861988</v>
      </c>
      <c r="E51" s="7">
        <f t="shared" si="38"/>
        <v>1448.7379447954772</v>
      </c>
      <c r="F51" s="7">
        <f t="shared" si="39"/>
        <v>998.78051213834385</v>
      </c>
      <c r="G51" s="7">
        <f t="shared" si="40"/>
        <v>22.977053541735948</v>
      </c>
      <c r="H51" s="7">
        <f t="shared" si="41"/>
        <v>30.721316927169937</v>
      </c>
      <c r="I51" s="7">
        <f t="shared" si="42"/>
        <v>31.9541070834719</v>
      </c>
      <c r="J51" s="7">
        <f t="shared" si="43"/>
        <v>7</v>
      </c>
      <c r="K51" s="7">
        <f t="shared" si="44"/>
        <v>0</v>
      </c>
      <c r="L51" s="7">
        <f t="shared" si="45"/>
        <v>0</v>
      </c>
      <c r="M51" s="7">
        <f t="shared" si="46"/>
        <v>0</v>
      </c>
      <c r="N51" s="7">
        <f t="shared" si="47"/>
        <v>0</v>
      </c>
      <c r="O51" s="7">
        <f t="shared" si="48"/>
        <v>0.57033088802290144</v>
      </c>
      <c r="P51" s="7">
        <f t="shared" si="49"/>
        <v>0.39319421326280452</v>
      </c>
      <c r="Q51" s="7">
        <f t="shared" si="50"/>
        <v>9.0454753378175802E-3</v>
      </c>
      <c r="R51" s="7">
        <f t="shared" si="51"/>
        <v>1.2094192760844242E-2</v>
      </c>
      <c r="S51" s="7">
        <f t="shared" si="52"/>
        <v>1.2579510555629307E-2</v>
      </c>
      <c r="T51" s="7">
        <f t="shared" si="53"/>
        <v>2.7557200600029272E-3</v>
      </c>
      <c r="U51" s="7">
        <f t="shared" si="54"/>
        <v>0</v>
      </c>
      <c r="V51" s="7">
        <f t="shared" si="55"/>
        <v>0</v>
      </c>
      <c r="W51" s="7">
        <f t="shared" si="56"/>
        <v>0</v>
      </c>
      <c r="X51" s="7">
        <f t="shared" si="57"/>
        <v>0</v>
      </c>
      <c r="Y51" s="8">
        <f t="shared" si="58"/>
        <v>0.57033088802290144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>
        <v>26</v>
      </c>
      <c r="AU51" t="s">
        <v>891</v>
      </c>
      <c r="AV51" s="7"/>
      <c r="AW51" s="7"/>
      <c r="AX51" s="7"/>
      <c r="AY51" s="7"/>
      <c r="AZ51" s="7"/>
      <c r="BA51" s="7"/>
      <c r="BB51" s="7"/>
      <c r="BC51" s="7"/>
      <c r="BD51" s="7"/>
      <c r="BE51">
        <v>26</v>
      </c>
      <c r="BF51" t="s">
        <v>1008</v>
      </c>
      <c r="BG51">
        <f>SUMIFS('Pres Converted'!$O$2:$O$10000,'Pres Converted'!$E$2:$E$10000,$BF51,'Pres Converted'!$D$2:$D$10000,"ED",'Pres Converted'!$C$2:$C$10000,$BE51)</f>
        <v>340</v>
      </c>
      <c r="BH51">
        <f>SUMIFS('Pres Converted'!I$2:I$10000,'Pres Converted'!$E$2:$E$10000,$BF51,'Pres Converted'!$D$2:$D$10000,"ED",'Pres Converted'!$C$2:$C$10000,$BE51)</f>
        <v>217</v>
      </c>
      <c r="BI51">
        <f>SUMIFS('Pres Converted'!J$2:J$10000,'Pres Converted'!$E$2:$E$10000,$BF51,'Pres Converted'!$D$2:$D$10000,"ED",'Pres Converted'!$C$2:$C$10000,$BE51)</f>
        <v>115</v>
      </c>
      <c r="BJ51">
        <f>SUMIFS('Pres Converted'!K$2:K$10000,'Pres Converted'!$E$2:$E$10000,$BF51,'Pres Converted'!$D$2:$D$10000,"ED",'Pres Converted'!$C$2:$C$10000,$BE51)</f>
        <v>1</v>
      </c>
      <c r="BK51">
        <f>SUMIFS('Pres Converted'!L$2:L$10000,'Pres Converted'!$E$2:$E$10000,$BF51,'Pres Converted'!$D$2:$D$10000,"ED",'Pres Converted'!$C$2:$C$10000,$BE51)</f>
        <v>3</v>
      </c>
      <c r="BL51">
        <f>SUMIFS('Pres Converted'!M$2:M$10000,'Pres Converted'!$E$2:$E$10000,$BF51,'Pres Converted'!$D$2:$D$10000,"ED",'Pres Converted'!$C$2:$C$10000,$BE51)</f>
        <v>4</v>
      </c>
      <c r="BM51">
        <f>SUMIFS('Pres Converted'!N$2:N$10000,'Pres Converted'!$E$2:$E$10000,$BF51,'Pres Converted'!$D$2:$D$10000,"ED",'Pres Converted'!$C$2:$C$10000,$BE51)</f>
        <v>0</v>
      </c>
      <c r="BR51">
        <f>BG51/SUMIF('By HD'!$A$3:$A$42,$BE51,'By HD'!$B$3:$B$42)</f>
        <v>9.4707520891364902E-2</v>
      </c>
      <c r="BS51">
        <f>$BR51*SUMIF('By HD'!$A$3:$A$42,$BE51,'By HD'!W$3:W$42)</f>
        <v>77.944289693593319</v>
      </c>
      <c r="BT51">
        <f>$BR51*SUMIF('By HD'!$A$3:$A$42,$BE51,'By HD'!X$3:X$42)</f>
        <v>54.551532033426184</v>
      </c>
      <c r="BU51">
        <f>$BR51*SUMIF('By HD'!$A$3:$A$42,$BE51,'By HD'!Y$3:Y$42)</f>
        <v>20.456824512534819</v>
      </c>
      <c r="BV51">
        <f>$BR51*SUMIF('By HD'!$A$3:$A$42,$BE51,'By HD'!Z$3:Z$42)</f>
        <v>0.1894150417827298</v>
      </c>
      <c r="BW51">
        <f>$BR51*SUMIF('By HD'!$A$3:$A$42,$BE51,'By HD'!AA$3:AA$42)</f>
        <v>0.37883008356545961</v>
      </c>
      <c r="BX51">
        <f>$BR51*SUMIF('By HD'!$A$3:$A$42,$BE51,'By HD'!AB$3:AB$42)</f>
        <v>2.1782729805013927</v>
      </c>
      <c r="BY51">
        <f>$BR51*SUMIF('By HD'!$A$3:$A$42,$BE51,'By HD'!AC$3:AC$42)</f>
        <v>0.1894150417827298</v>
      </c>
      <c r="CD51">
        <f>$BR51*SUMIF('By HD'!$A$3:$A$42,$BE51,'By HD'!AR$3:AR$42)</f>
        <v>24.718662952646241</v>
      </c>
      <c r="CE51">
        <f>$BR51*SUMIF('By HD'!$A$3:$A$42,$BE51,'By HD'!AS$3:AS$42)</f>
        <v>16.763231197771589</v>
      </c>
      <c r="CF51">
        <f>$BR51*SUMIF('By HD'!$A$3:$A$42,$BE51,'By HD'!AT$3:AT$42)</f>
        <v>7.2924791086350975</v>
      </c>
      <c r="CG51">
        <f>$BR51*SUMIF('By HD'!$A$3:$A$42,$BE51,'By HD'!AU$3:AU$42)</f>
        <v>0.28412256267409469</v>
      </c>
      <c r="CH51">
        <f>$BR51*SUMIF('By HD'!$A$3:$A$42,$BE51,'By HD'!AV$3:AV$42)</f>
        <v>9.4707520891364902E-2</v>
      </c>
      <c r="CI51">
        <f>$BR51*SUMIF('By HD'!$A$3:$A$42,$BE51,'By HD'!AW$3:AW$42)</f>
        <v>0.28412256267409469</v>
      </c>
      <c r="CJ51">
        <f>$BR51*SUMIF('By HD'!$A$3:$A$42,$BE51,'By HD'!AX$3:AX$42)</f>
        <v>0</v>
      </c>
      <c r="CO51">
        <f t="shared" si="15"/>
        <v>442.66295264623955</v>
      </c>
      <c r="CP51">
        <f t="shared" si="16"/>
        <v>288.31476323119779</v>
      </c>
      <c r="CQ51">
        <f t="shared" si="17"/>
        <v>142.74930362116993</v>
      </c>
      <c r="CR51">
        <f t="shared" si="18"/>
        <v>1.4735376044568245</v>
      </c>
      <c r="CS51">
        <f t="shared" si="19"/>
        <v>3.4735376044568245</v>
      </c>
      <c r="CT51">
        <f t="shared" si="20"/>
        <v>6.4623955431754876</v>
      </c>
      <c r="CU51">
        <f t="shared" si="21"/>
        <v>0.1894150417827298</v>
      </c>
      <c r="CV51">
        <f t="shared" si="22"/>
        <v>0</v>
      </c>
      <c r="CW51">
        <f t="shared" si="23"/>
        <v>0</v>
      </c>
      <c r="CX51">
        <f t="shared" si="24"/>
        <v>0</v>
      </c>
      <c r="CY51">
        <f t="shared" si="25"/>
        <v>0</v>
      </c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</row>
    <row r="52" spans="1:149" x14ac:dyDescent="0.3">
      <c r="A52" t="s">
        <v>1059</v>
      </c>
      <c r="B52" t="s">
        <v>1002</v>
      </c>
      <c r="C52" t="s">
        <v>1002</v>
      </c>
      <c r="D52" s="7">
        <f t="shared" si="37"/>
        <v>1717.6557771664375</v>
      </c>
      <c r="E52" s="7">
        <f t="shared" si="38"/>
        <v>919.23143053645117</v>
      </c>
      <c r="F52" s="7">
        <f t="shared" si="39"/>
        <v>711.2936726272352</v>
      </c>
      <c r="G52" s="7">
        <f t="shared" si="40"/>
        <v>25.013067400275105</v>
      </c>
      <c r="H52" s="7">
        <f t="shared" si="41"/>
        <v>25.026134800550206</v>
      </c>
      <c r="I52" s="7">
        <f t="shared" si="42"/>
        <v>28.558803301237965</v>
      </c>
      <c r="J52" s="7">
        <f t="shared" si="43"/>
        <v>8.532668500687759</v>
      </c>
      <c r="K52" s="7">
        <f t="shared" si="44"/>
        <v>0</v>
      </c>
      <c r="L52" s="7">
        <f t="shared" si="45"/>
        <v>0</v>
      </c>
      <c r="M52" s="7">
        <f t="shared" si="46"/>
        <v>0</v>
      </c>
      <c r="N52" s="7">
        <f t="shared" si="47"/>
        <v>0</v>
      </c>
      <c r="O52" s="7">
        <f t="shared" si="48"/>
        <v>0.53516626716260829</v>
      </c>
      <c r="P52" s="7">
        <f t="shared" si="49"/>
        <v>0.41410722805045019</v>
      </c>
      <c r="Q52" s="7">
        <f t="shared" si="50"/>
        <v>1.4562328338881946E-2</v>
      </c>
      <c r="R52" s="7">
        <f t="shared" si="51"/>
        <v>1.4569936033304084E-2</v>
      </c>
      <c r="S52" s="7">
        <f t="shared" si="52"/>
        <v>1.6626616159583805E-2</v>
      </c>
      <c r="T52" s="7">
        <f t="shared" si="53"/>
        <v>4.967624255171681E-3</v>
      </c>
      <c r="U52" s="7">
        <f t="shared" si="54"/>
        <v>0</v>
      </c>
      <c r="V52" s="7">
        <f t="shared" si="55"/>
        <v>0</v>
      </c>
      <c r="W52" s="7">
        <f t="shared" si="56"/>
        <v>0</v>
      </c>
      <c r="X52" s="7">
        <f t="shared" si="57"/>
        <v>0</v>
      </c>
      <c r="Y52" s="8">
        <f t="shared" si="58"/>
        <v>0.53516626716260829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>
        <v>26</v>
      </c>
      <c r="AU52" t="s">
        <v>1008</v>
      </c>
      <c r="AV52" s="7"/>
      <c r="AW52" s="7"/>
      <c r="AX52" s="7"/>
      <c r="AY52" s="7"/>
      <c r="AZ52" s="7"/>
      <c r="BA52" s="7"/>
      <c r="BB52" s="7"/>
      <c r="BC52" s="7"/>
      <c r="BD52" s="7"/>
      <c r="BE52">
        <v>26</v>
      </c>
      <c r="BF52" t="s">
        <v>1009</v>
      </c>
      <c r="BG52">
        <f>SUMIFS('Pres Converted'!$O$2:$O$10000,'Pres Converted'!$E$2:$E$10000,$BF52,'Pres Converted'!$D$2:$D$10000,"ED",'Pres Converted'!$C$2:$C$10000,$BE52)</f>
        <v>387</v>
      </c>
      <c r="BH52">
        <f>SUMIFS('Pres Converted'!I$2:I$10000,'Pres Converted'!$E$2:$E$10000,$BF52,'Pres Converted'!$D$2:$D$10000,"ED",'Pres Converted'!$C$2:$C$10000,$BE52)</f>
        <v>230</v>
      </c>
      <c r="BI52">
        <f>SUMIFS('Pres Converted'!J$2:J$10000,'Pres Converted'!$E$2:$E$10000,$BF52,'Pres Converted'!$D$2:$D$10000,"ED",'Pres Converted'!$C$2:$C$10000,$BE52)</f>
        <v>142</v>
      </c>
      <c r="BJ52">
        <f>SUMIFS('Pres Converted'!K$2:K$10000,'Pres Converted'!$E$2:$E$10000,$BF52,'Pres Converted'!$D$2:$D$10000,"ED",'Pres Converted'!$C$2:$C$10000,$BE52)</f>
        <v>2</v>
      </c>
      <c r="BK52">
        <f>SUMIFS('Pres Converted'!L$2:L$10000,'Pres Converted'!$E$2:$E$10000,$BF52,'Pres Converted'!$D$2:$D$10000,"ED",'Pres Converted'!$C$2:$C$10000,$BE52)</f>
        <v>4</v>
      </c>
      <c r="BL52">
        <f>SUMIFS('Pres Converted'!M$2:M$10000,'Pres Converted'!$E$2:$E$10000,$BF52,'Pres Converted'!$D$2:$D$10000,"ED",'Pres Converted'!$C$2:$C$10000,$BE52)</f>
        <v>8</v>
      </c>
      <c r="BM52">
        <f>SUMIFS('Pres Converted'!N$2:N$10000,'Pres Converted'!$E$2:$E$10000,$BF52,'Pres Converted'!$D$2:$D$10000,"ED",'Pres Converted'!$C$2:$C$10000,$BE52)</f>
        <v>1</v>
      </c>
      <c r="BR52">
        <f>BG52/SUMIF('By HD'!$A$3:$A$42,$BE52,'By HD'!$B$3:$B$42)</f>
        <v>0.10779944289693594</v>
      </c>
      <c r="BS52">
        <f>$BR52*SUMIF('By HD'!$A$3:$A$42,$BE52,'By HD'!W$3:W$42)</f>
        <v>88.718941504178275</v>
      </c>
      <c r="BT52">
        <f>$BR52*SUMIF('By HD'!$A$3:$A$42,$BE52,'By HD'!X$3:X$42)</f>
        <v>62.092479108635104</v>
      </c>
      <c r="BU52">
        <f>$BR52*SUMIF('By HD'!$A$3:$A$42,$BE52,'By HD'!Y$3:Y$42)</f>
        <v>23.284679665738164</v>
      </c>
      <c r="BV52">
        <f>$BR52*SUMIF('By HD'!$A$3:$A$42,$BE52,'By HD'!Z$3:Z$42)</f>
        <v>0.21559888579387188</v>
      </c>
      <c r="BW52">
        <f>$BR52*SUMIF('By HD'!$A$3:$A$42,$BE52,'By HD'!AA$3:AA$42)</f>
        <v>0.43119777158774375</v>
      </c>
      <c r="BX52">
        <f>$BR52*SUMIF('By HD'!$A$3:$A$42,$BE52,'By HD'!AB$3:AB$42)</f>
        <v>2.4793871866295265</v>
      </c>
      <c r="BY52">
        <f>$BR52*SUMIF('By HD'!$A$3:$A$42,$BE52,'By HD'!AC$3:AC$42)</f>
        <v>0.21559888579387188</v>
      </c>
      <c r="CD52">
        <f>$BR52*SUMIF('By HD'!$A$3:$A$42,$BE52,'By HD'!AR$3:AR$42)</f>
        <v>28.135654596100281</v>
      </c>
      <c r="CE52">
        <f>$BR52*SUMIF('By HD'!$A$3:$A$42,$BE52,'By HD'!AS$3:AS$42)</f>
        <v>19.080501392757661</v>
      </c>
      <c r="CF52">
        <f>$BR52*SUMIF('By HD'!$A$3:$A$42,$BE52,'By HD'!AT$3:AT$42)</f>
        <v>8.300557103064067</v>
      </c>
      <c r="CG52">
        <f>$BR52*SUMIF('By HD'!$A$3:$A$42,$BE52,'By HD'!AU$3:AU$42)</f>
        <v>0.32339832869080781</v>
      </c>
      <c r="CH52">
        <f>$BR52*SUMIF('By HD'!$A$3:$A$42,$BE52,'By HD'!AV$3:AV$42)</f>
        <v>0.10779944289693594</v>
      </c>
      <c r="CI52">
        <f>$BR52*SUMIF('By HD'!$A$3:$A$42,$BE52,'By HD'!AW$3:AW$42)</f>
        <v>0.32339832869080781</v>
      </c>
      <c r="CJ52">
        <f>$BR52*SUMIF('By HD'!$A$3:$A$42,$BE52,'By HD'!AX$3:AX$42)</f>
        <v>0</v>
      </c>
      <c r="CO52">
        <f t="shared" si="15"/>
        <v>503.85459610027857</v>
      </c>
      <c r="CP52">
        <f t="shared" si="16"/>
        <v>311.17298050139277</v>
      </c>
      <c r="CQ52">
        <f t="shared" si="17"/>
        <v>173.58523676880225</v>
      </c>
      <c r="CR52">
        <f t="shared" si="18"/>
        <v>2.53899721448468</v>
      </c>
      <c r="CS52">
        <f t="shared" si="19"/>
        <v>4.53899721448468</v>
      </c>
      <c r="CT52">
        <f t="shared" si="20"/>
        <v>10.802785515320334</v>
      </c>
      <c r="CU52">
        <f t="shared" si="21"/>
        <v>1.215598885793872</v>
      </c>
      <c r="CV52">
        <f t="shared" si="22"/>
        <v>0</v>
      </c>
      <c r="CW52">
        <f t="shared" si="23"/>
        <v>0</v>
      </c>
      <c r="CX52">
        <f t="shared" si="24"/>
        <v>0</v>
      </c>
      <c r="CY52">
        <f t="shared" si="25"/>
        <v>0</v>
      </c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</row>
    <row r="53" spans="1:149" x14ac:dyDescent="0.3">
      <c r="A53" t="s">
        <v>1060</v>
      </c>
      <c r="B53" t="s">
        <v>1061</v>
      </c>
      <c r="C53" t="s">
        <v>1001</v>
      </c>
      <c r="D53" s="7">
        <f t="shared" si="37"/>
        <v>1673.3442228335625</v>
      </c>
      <c r="E53" s="7">
        <f t="shared" si="38"/>
        <v>941.76856946354883</v>
      </c>
      <c r="F53" s="7">
        <f t="shared" si="39"/>
        <v>665.7063273727648</v>
      </c>
      <c r="G53" s="7">
        <f t="shared" si="40"/>
        <v>12.986932599724897</v>
      </c>
      <c r="H53" s="7">
        <f t="shared" si="41"/>
        <v>15.973865199449794</v>
      </c>
      <c r="I53" s="7">
        <f t="shared" si="42"/>
        <v>25.441196698762035</v>
      </c>
      <c r="J53" s="7">
        <f t="shared" si="43"/>
        <v>11.467331499312243</v>
      </c>
      <c r="K53" s="7">
        <f t="shared" si="44"/>
        <v>0</v>
      </c>
      <c r="L53" s="7">
        <f t="shared" si="45"/>
        <v>0</v>
      </c>
      <c r="M53" s="7">
        <f t="shared" si="46"/>
        <v>0</v>
      </c>
      <c r="N53" s="7">
        <f t="shared" si="47"/>
        <v>0</v>
      </c>
      <c r="O53" s="7">
        <f t="shared" si="48"/>
        <v>0.56280623951287334</v>
      </c>
      <c r="P53" s="7">
        <f t="shared" si="49"/>
        <v>0.39782987761208449</v>
      </c>
      <c r="Q53" s="7">
        <f t="shared" si="50"/>
        <v>7.7610645929941631E-3</v>
      </c>
      <c r="R53" s="7">
        <f t="shared" si="51"/>
        <v>9.5460724586602999E-3</v>
      </c>
      <c r="S53" s="7">
        <f t="shared" si="52"/>
        <v>1.5203803468291244E-2</v>
      </c>
      <c r="T53" s="7">
        <f t="shared" si="53"/>
        <v>6.8529423550965519E-3</v>
      </c>
      <c r="U53" s="7">
        <f t="shared" si="54"/>
        <v>0</v>
      </c>
      <c r="V53" s="7">
        <f t="shared" si="55"/>
        <v>0</v>
      </c>
      <c r="W53" s="7">
        <f t="shared" si="56"/>
        <v>0</v>
      </c>
      <c r="X53" s="7">
        <f t="shared" si="57"/>
        <v>0</v>
      </c>
      <c r="Y53" s="8">
        <f t="shared" si="58"/>
        <v>0.56280623951287334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>
        <v>26</v>
      </c>
      <c r="AU53" t="s">
        <v>1009</v>
      </c>
      <c r="AV53" s="7"/>
      <c r="AW53" s="7"/>
      <c r="AX53" s="7"/>
      <c r="AY53" s="7"/>
      <c r="AZ53" s="7"/>
      <c r="BA53" s="7"/>
      <c r="BB53" s="7"/>
      <c r="BC53" s="7"/>
      <c r="BD53" s="7"/>
      <c r="BE53">
        <v>27</v>
      </c>
      <c r="BF53" t="s">
        <v>1010</v>
      </c>
      <c r="BG53">
        <f>SUMIFS('Pres Converted'!$O$2:$O$10000,'Pres Converted'!$E$2:$E$10000,$BF53,'Pres Converted'!$D$2:$D$10000,"ED",'Pres Converted'!$C$2:$C$10000,$BE53)</f>
        <v>2993</v>
      </c>
      <c r="BH53">
        <f>SUMIFS('Pres Converted'!I$2:I$10000,'Pres Converted'!$E$2:$E$10000,$BF53,'Pres Converted'!$D$2:$D$10000,"ED",'Pres Converted'!$C$2:$C$10000,$BE53)</f>
        <v>1865</v>
      </c>
      <c r="BI53">
        <f>SUMIFS('Pres Converted'!J$2:J$10000,'Pres Converted'!$E$2:$E$10000,$BF53,'Pres Converted'!$D$2:$D$10000,"ED",'Pres Converted'!$C$2:$C$10000,$BE53)</f>
        <v>1009</v>
      </c>
      <c r="BJ53">
        <f>SUMIFS('Pres Converted'!K$2:K$10000,'Pres Converted'!$E$2:$E$10000,$BF53,'Pres Converted'!$D$2:$D$10000,"ED",'Pres Converted'!$C$2:$C$10000,$BE53)</f>
        <v>17</v>
      </c>
      <c r="BK53">
        <f>SUMIFS('Pres Converted'!L$2:L$10000,'Pres Converted'!$E$2:$E$10000,$BF53,'Pres Converted'!$D$2:$D$10000,"ED",'Pres Converted'!$C$2:$C$10000,$BE53)</f>
        <v>7</v>
      </c>
      <c r="BL53">
        <f>SUMIFS('Pres Converted'!M$2:M$10000,'Pres Converted'!$E$2:$E$10000,$BF53,'Pres Converted'!$D$2:$D$10000,"ED",'Pres Converted'!$C$2:$C$10000,$BE53)</f>
        <v>77</v>
      </c>
      <c r="BM53">
        <f>SUMIFS('Pres Converted'!N$2:N$10000,'Pres Converted'!$E$2:$E$10000,$BF53,'Pres Converted'!$D$2:$D$10000,"ED",'Pres Converted'!$C$2:$C$10000,$BE53)</f>
        <v>18</v>
      </c>
      <c r="BR53">
        <f>BG53/SUMIF('By HD'!$A$3:$A$42,$BE53,'By HD'!$B$3:$B$42)</f>
        <v>0.98324572930354792</v>
      </c>
      <c r="BS53">
        <f>$BR53*SUMIF('By HD'!$A$3:$A$42,$BE53,'By HD'!W$3:W$42)</f>
        <v>880.98817345597899</v>
      </c>
      <c r="BT53">
        <f>$BR53*SUMIF('By HD'!$A$3:$A$42,$BE53,'By HD'!X$3:X$42)</f>
        <v>586.9977003942181</v>
      </c>
      <c r="BU53">
        <f>$BR53*SUMIF('By HD'!$A$3:$A$42,$BE53,'By HD'!Y$3:Y$42)</f>
        <v>268.4260840998686</v>
      </c>
      <c r="BV53">
        <f>$BR53*SUMIF('By HD'!$A$3:$A$42,$BE53,'By HD'!Z$3:Z$42)</f>
        <v>3.9329829172141917</v>
      </c>
      <c r="BW53">
        <f>$BR53*SUMIF('By HD'!$A$3:$A$42,$BE53,'By HD'!AA$3:AA$42)</f>
        <v>0</v>
      </c>
      <c r="BX53">
        <f>$BR53*SUMIF('By HD'!$A$3:$A$42,$BE53,'By HD'!AB$3:AB$42)</f>
        <v>18.681668856767409</v>
      </c>
      <c r="BY53">
        <f>$BR53*SUMIF('By HD'!$A$3:$A$42,$BE53,'By HD'!AC$3:AC$42)</f>
        <v>2.9497371879106438</v>
      </c>
      <c r="CD53">
        <f>$BR53*SUMIF('By HD'!$A$3:$A$42,$BE53,'By HD'!AR$3:AR$42)</f>
        <v>239.9119579500657</v>
      </c>
      <c r="CE53">
        <f>$BR53*SUMIF('By HD'!$A$3:$A$42,$BE53,'By HD'!AS$3:AS$42)</f>
        <v>158.30256241787123</v>
      </c>
      <c r="CF53">
        <f>$BR53*SUMIF('By HD'!$A$3:$A$42,$BE53,'By HD'!AT$3:AT$42)</f>
        <v>72.760183968462542</v>
      </c>
      <c r="CG53">
        <f>$BR53*SUMIF('By HD'!$A$3:$A$42,$BE53,'By HD'!AU$3:AU$42)</f>
        <v>0.98324572930354792</v>
      </c>
      <c r="CH53">
        <f>$BR53*SUMIF('By HD'!$A$3:$A$42,$BE53,'By HD'!AV$3:AV$42)</f>
        <v>0</v>
      </c>
      <c r="CI53">
        <f>$BR53*SUMIF('By HD'!$A$3:$A$42,$BE53,'By HD'!AW$3:AW$42)</f>
        <v>7.8659658344283834</v>
      </c>
      <c r="CJ53">
        <f>$BR53*SUMIF('By HD'!$A$3:$A$42,$BE53,'By HD'!AX$3:AX$42)</f>
        <v>0</v>
      </c>
      <c r="CO53">
        <f t="shared" si="15"/>
        <v>4113.9001314060442</v>
      </c>
      <c r="CP53">
        <f t="shared" si="16"/>
        <v>2610.3002628120894</v>
      </c>
      <c r="CQ53">
        <f t="shared" si="17"/>
        <v>1350.1862680683312</v>
      </c>
      <c r="CR53">
        <f t="shared" si="18"/>
        <v>21.916228646517737</v>
      </c>
      <c r="CS53">
        <f t="shared" si="19"/>
        <v>7</v>
      </c>
      <c r="CT53">
        <f t="shared" si="20"/>
        <v>103.5476346911958</v>
      </c>
      <c r="CU53">
        <f t="shared" si="21"/>
        <v>20.949737187910642</v>
      </c>
      <c r="CV53">
        <f t="shared" si="22"/>
        <v>0</v>
      </c>
      <c r="CW53">
        <f t="shared" si="23"/>
        <v>0</v>
      </c>
      <c r="CX53">
        <f t="shared" si="24"/>
        <v>0</v>
      </c>
      <c r="CY53">
        <f t="shared" si="25"/>
        <v>0</v>
      </c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</row>
    <row r="54" spans="1:149" x14ac:dyDescent="0.3">
      <c r="A54" t="s">
        <v>1062</v>
      </c>
      <c r="B54" t="s">
        <v>986</v>
      </c>
      <c r="C54" t="s">
        <v>986</v>
      </c>
      <c r="D54" s="7">
        <f t="shared" si="37"/>
        <v>1316.4700315457412</v>
      </c>
      <c r="E54" s="7">
        <f t="shared" si="38"/>
        <v>720.35552050473189</v>
      </c>
      <c r="F54" s="7">
        <f t="shared" si="39"/>
        <v>553.25331230283905</v>
      </c>
      <c r="G54" s="7">
        <f t="shared" si="40"/>
        <v>6.8217665615141954</v>
      </c>
      <c r="H54" s="7">
        <f t="shared" si="41"/>
        <v>5.3148264984227129</v>
      </c>
      <c r="I54" s="7">
        <f t="shared" si="42"/>
        <v>29.738485804416403</v>
      </c>
      <c r="J54" s="7">
        <f t="shared" si="43"/>
        <v>0.9861198738170347</v>
      </c>
      <c r="K54" s="7">
        <f t="shared" si="44"/>
        <v>0</v>
      </c>
      <c r="L54" s="7">
        <f t="shared" si="45"/>
        <v>0</v>
      </c>
      <c r="M54" s="7">
        <f t="shared" si="46"/>
        <v>0</v>
      </c>
      <c r="N54" s="7">
        <f t="shared" si="47"/>
        <v>0</v>
      </c>
      <c r="O54" s="7">
        <f t="shared" si="48"/>
        <v>0.54718717725683597</v>
      </c>
      <c r="P54" s="7">
        <f t="shared" si="49"/>
        <v>0.42025515131038216</v>
      </c>
      <c r="Q54" s="7">
        <f t="shared" si="50"/>
        <v>5.1818624032818859E-3</v>
      </c>
      <c r="R54" s="7">
        <f t="shared" si="51"/>
        <v>4.0371800125083568E-3</v>
      </c>
      <c r="S54" s="7">
        <f t="shared" si="52"/>
        <v>2.2589565346579733E-2</v>
      </c>
      <c r="T54" s="7">
        <f t="shared" si="53"/>
        <v>7.4906367041198505E-4</v>
      </c>
      <c r="U54" s="7">
        <f t="shared" si="54"/>
        <v>0</v>
      </c>
      <c r="V54" s="7">
        <f t="shared" si="55"/>
        <v>0</v>
      </c>
      <c r="W54" s="7">
        <f t="shared" si="56"/>
        <v>0</v>
      </c>
      <c r="X54" s="7">
        <f t="shared" si="57"/>
        <v>0</v>
      </c>
      <c r="Y54" s="8">
        <f t="shared" si="58"/>
        <v>0.54718717725683597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>
        <v>27</v>
      </c>
      <c r="AU54" t="s">
        <v>1010</v>
      </c>
      <c r="AV54" s="7"/>
      <c r="AW54" s="7"/>
      <c r="AX54" s="7"/>
      <c r="AY54" s="7"/>
      <c r="AZ54" s="7"/>
      <c r="BA54" s="7"/>
      <c r="BB54" s="7"/>
      <c r="BC54" s="7"/>
      <c r="BD54" s="7"/>
      <c r="BE54">
        <v>27</v>
      </c>
      <c r="BF54" t="s">
        <v>1008</v>
      </c>
      <c r="BG54">
        <f>SUMIFS('Pres Converted'!$O$2:$O$10000,'Pres Converted'!$E$2:$E$10000,$BF54,'Pres Converted'!$D$2:$D$10000,"ED",'Pres Converted'!$C$2:$C$10000,$BE54)</f>
        <v>51</v>
      </c>
      <c r="BH54">
        <f>SUMIFS('Pres Converted'!I$2:I$10000,'Pres Converted'!$E$2:$E$10000,$BF54,'Pres Converted'!$D$2:$D$10000,"ED",'Pres Converted'!$C$2:$C$10000,$BE54)</f>
        <v>34</v>
      </c>
      <c r="BI54">
        <f>SUMIFS('Pres Converted'!J$2:J$10000,'Pres Converted'!$E$2:$E$10000,$BF54,'Pres Converted'!$D$2:$D$10000,"ED",'Pres Converted'!$C$2:$C$10000,$BE54)</f>
        <v>16</v>
      </c>
      <c r="BJ54">
        <f>SUMIFS('Pres Converted'!K$2:K$10000,'Pres Converted'!$E$2:$E$10000,$BF54,'Pres Converted'!$D$2:$D$10000,"ED",'Pres Converted'!$C$2:$C$10000,$BE54)</f>
        <v>1</v>
      </c>
      <c r="BK54">
        <f>SUMIFS('Pres Converted'!L$2:L$10000,'Pres Converted'!$E$2:$E$10000,$BF54,'Pres Converted'!$D$2:$D$10000,"ED",'Pres Converted'!$C$2:$C$10000,$BE54)</f>
        <v>0</v>
      </c>
      <c r="BL54">
        <f>SUMIFS('Pres Converted'!M$2:M$10000,'Pres Converted'!$E$2:$E$10000,$BF54,'Pres Converted'!$D$2:$D$10000,"ED",'Pres Converted'!$C$2:$C$10000,$BE54)</f>
        <v>0</v>
      </c>
      <c r="BM54">
        <f>SUMIFS('Pres Converted'!N$2:N$10000,'Pres Converted'!$E$2:$E$10000,$BF54,'Pres Converted'!$D$2:$D$10000,"ED",'Pres Converted'!$C$2:$C$10000,$BE54)</f>
        <v>0</v>
      </c>
      <c r="BR54">
        <f>BG54/SUMIF('By HD'!$A$3:$A$42,$BE54,'By HD'!$B$3:$B$42)</f>
        <v>1.6754270696452037E-2</v>
      </c>
      <c r="BS54">
        <f>$BR54*SUMIF('By HD'!$A$3:$A$42,$BE54,'By HD'!W$3:W$42)</f>
        <v>15.011826544021025</v>
      </c>
      <c r="BT54">
        <f>$BR54*SUMIF('By HD'!$A$3:$A$42,$BE54,'By HD'!X$3:X$42)</f>
        <v>10.002299605781866</v>
      </c>
      <c r="BU54">
        <f>$BR54*SUMIF('By HD'!$A$3:$A$42,$BE54,'By HD'!Y$3:Y$42)</f>
        <v>4.5739159001314063</v>
      </c>
      <c r="BV54">
        <f>$BR54*SUMIF('By HD'!$A$3:$A$42,$BE54,'By HD'!Z$3:Z$42)</f>
        <v>6.7017082785808146E-2</v>
      </c>
      <c r="BW54">
        <f>$BR54*SUMIF('By HD'!$A$3:$A$42,$BE54,'By HD'!AA$3:AA$42)</f>
        <v>0</v>
      </c>
      <c r="BX54">
        <f>$BR54*SUMIF('By HD'!$A$3:$A$42,$BE54,'By HD'!AB$3:AB$42)</f>
        <v>0.31833114323258871</v>
      </c>
      <c r="BY54">
        <f>$BR54*SUMIF('By HD'!$A$3:$A$42,$BE54,'By HD'!AC$3:AC$42)</f>
        <v>5.026281208935611E-2</v>
      </c>
      <c r="CD54">
        <f>$BR54*SUMIF('By HD'!$A$3:$A$42,$BE54,'By HD'!AR$3:AR$42)</f>
        <v>4.0880420499342973</v>
      </c>
      <c r="CE54">
        <f>$BR54*SUMIF('By HD'!$A$3:$A$42,$BE54,'By HD'!AS$3:AS$42)</f>
        <v>2.6974375821287779</v>
      </c>
      <c r="CF54">
        <f>$BR54*SUMIF('By HD'!$A$3:$A$42,$BE54,'By HD'!AT$3:AT$42)</f>
        <v>1.2398160315374507</v>
      </c>
      <c r="CG54">
        <f>$BR54*SUMIF('By HD'!$A$3:$A$42,$BE54,'By HD'!AU$3:AU$42)</f>
        <v>1.6754270696452037E-2</v>
      </c>
      <c r="CH54">
        <f>$BR54*SUMIF('By HD'!$A$3:$A$42,$BE54,'By HD'!AV$3:AV$42)</f>
        <v>0</v>
      </c>
      <c r="CI54">
        <f>$BR54*SUMIF('By HD'!$A$3:$A$42,$BE54,'By HD'!AW$3:AW$42)</f>
        <v>0.13403416557161629</v>
      </c>
      <c r="CJ54">
        <f>$BR54*SUMIF('By HD'!$A$3:$A$42,$BE54,'By HD'!AX$3:AX$42)</f>
        <v>0</v>
      </c>
      <c r="CO54">
        <f t="shared" si="15"/>
        <v>70.099868593955321</v>
      </c>
      <c r="CP54">
        <f t="shared" si="16"/>
        <v>46.699737187910642</v>
      </c>
      <c r="CQ54">
        <f t="shared" si="17"/>
        <v>21.813731931668855</v>
      </c>
      <c r="CR54">
        <f t="shared" si="18"/>
        <v>1.0837713534822602</v>
      </c>
      <c r="CS54">
        <f t="shared" si="19"/>
        <v>0</v>
      </c>
      <c r="CT54">
        <f t="shared" si="20"/>
        <v>0.452365308804205</v>
      </c>
      <c r="CU54">
        <f t="shared" si="21"/>
        <v>5.026281208935611E-2</v>
      </c>
      <c r="CV54">
        <f t="shared" si="22"/>
        <v>0</v>
      </c>
      <c r="CW54">
        <f t="shared" si="23"/>
        <v>0</v>
      </c>
      <c r="CX54">
        <f t="shared" si="24"/>
        <v>0</v>
      </c>
      <c r="CY54">
        <f t="shared" si="25"/>
        <v>0</v>
      </c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</row>
    <row r="55" spans="1:149" x14ac:dyDescent="0.3">
      <c r="A55" t="s">
        <v>1063</v>
      </c>
      <c r="B55" t="s">
        <v>985</v>
      </c>
      <c r="C55" t="s">
        <v>985</v>
      </c>
      <c r="D55" s="7">
        <f t="shared" si="37"/>
        <v>2155.5139949214085</v>
      </c>
      <c r="E55" s="7">
        <f t="shared" si="38"/>
        <v>1105.6700450266542</v>
      </c>
      <c r="F55" s="7">
        <f t="shared" si="39"/>
        <v>938.89469216818964</v>
      </c>
      <c r="G55" s="7">
        <f t="shared" si="40"/>
        <v>8.0291551904377538</v>
      </c>
      <c r="H55" s="7">
        <f t="shared" si="41"/>
        <v>25.367879261982523</v>
      </c>
      <c r="I55" s="7">
        <f t="shared" si="42"/>
        <v>66.458232771193536</v>
      </c>
      <c r="J55" s="7">
        <f t="shared" si="43"/>
        <v>11.093990502951284</v>
      </c>
      <c r="K55" s="7">
        <f t="shared" si="44"/>
        <v>0</v>
      </c>
      <c r="L55" s="7">
        <f t="shared" si="45"/>
        <v>0</v>
      </c>
      <c r="M55" s="7">
        <f t="shared" si="46"/>
        <v>0</v>
      </c>
      <c r="N55" s="7">
        <f t="shared" si="47"/>
        <v>0</v>
      </c>
      <c r="O55" s="7">
        <f t="shared" si="48"/>
        <v>0.51294960164105441</v>
      </c>
      <c r="P55" s="7">
        <f t="shared" si="49"/>
        <v>0.43557810080579984</v>
      </c>
      <c r="Q55" s="7">
        <f t="shared" si="50"/>
        <v>3.7249376294262947E-3</v>
      </c>
      <c r="R55" s="7">
        <f t="shared" si="51"/>
        <v>1.1768830692703274E-2</v>
      </c>
      <c r="S55" s="7">
        <f t="shared" si="52"/>
        <v>3.0831733372075204E-2</v>
      </c>
      <c r="T55" s="7">
        <f t="shared" si="53"/>
        <v>5.146795858941189E-3</v>
      </c>
      <c r="U55" s="7">
        <f t="shared" si="54"/>
        <v>0</v>
      </c>
      <c r="V55" s="7">
        <f t="shared" si="55"/>
        <v>0</v>
      </c>
      <c r="W55" s="7">
        <f t="shared" si="56"/>
        <v>0</v>
      </c>
      <c r="X55" s="7">
        <f t="shared" si="57"/>
        <v>0</v>
      </c>
      <c r="Y55" s="8">
        <f t="shared" si="58"/>
        <v>0.51294960164105441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>
        <v>27</v>
      </c>
      <c r="AU55" t="s">
        <v>1008</v>
      </c>
      <c r="AV55" s="7"/>
      <c r="AW55" s="7"/>
      <c r="AX55" s="7"/>
      <c r="AY55" s="7"/>
      <c r="AZ55" s="7"/>
      <c r="BA55" s="7"/>
      <c r="BB55" s="7"/>
      <c r="BC55" s="7"/>
      <c r="BD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</row>
    <row r="56" spans="1:149" x14ac:dyDescent="0.3">
      <c r="A56" t="s">
        <v>1064</v>
      </c>
      <c r="B56" t="s">
        <v>990</v>
      </c>
      <c r="C56" t="s">
        <v>990</v>
      </c>
      <c r="D56" s="7">
        <f t="shared" si="37"/>
        <v>4065.8059160881376</v>
      </c>
      <c r="E56" s="7">
        <f t="shared" si="38"/>
        <v>2214.3522487171749</v>
      </c>
      <c r="F56" s="7">
        <f t="shared" si="39"/>
        <v>1728.5122245698763</v>
      </c>
      <c r="G56" s="7">
        <f t="shared" si="40"/>
        <v>16.734379716269242</v>
      </c>
      <c r="H56" s="7">
        <f t="shared" si="41"/>
        <v>13.867189858134621</v>
      </c>
      <c r="I56" s="7">
        <f t="shared" si="42"/>
        <v>81.539088439480835</v>
      </c>
      <c r="J56" s="7">
        <f t="shared" si="43"/>
        <v>10.800784787201932</v>
      </c>
      <c r="K56" s="7">
        <f t="shared" si="44"/>
        <v>0</v>
      </c>
      <c r="L56" s="7">
        <f t="shared" si="45"/>
        <v>0</v>
      </c>
      <c r="M56" s="7">
        <f t="shared" si="46"/>
        <v>0</v>
      </c>
      <c r="N56" s="7">
        <f t="shared" si="47"/>
        <v>0</v>
      </c>
      <c r="O56" s="7">
        <f t="shared" si="48"/>
        <v>0.54462812402213368</v>
      </c>
      <c r="P56" s="7">
        <f t="shared" si="49"/>
        <v>0.42513397349594639</v>
      </c>
      <c r="Q56" s="7">
        <f t="shared" si="50"/>
        <v>4.1158825732562285E-3</v>
      </c>
      <c r="R56" s="7">
        <f t="shared" si="51"/>
        <v>3.4106866250705734E-3</v>
      </c>
      <c r="S56" s="7">
        <f t="shared" si="52"/>
        <v>2.0054840324973656E-2</v>
      </c>
      <c r="T56" s="7">
        <f t="shared" si="53"/>
        <v>2.6564929586195712E-3</v>
      </c>
      <c r="U56" s="7">
        <f t="shared" si="54"/>
        <v>0</v>
      </c>
      <c r="V56" s="7">
        <f t="shared" si="55"/>
        <v>0</v>
      </c>
      <c r="W56" s="7">
        <f t="shared" si="56"/>
        <v>0</v>
      </c>
      <c r="X56" s="7">
        <f t="shared" si="57"/>
        <v>0</v>
      </c>
      <c r="Y56" s="8">
        <f t="shared" si="58"/>
        <v>0.54462812402213368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V56" s="7"/>
      <c r="AW56" s="7"/>
      <c r="AX56" s="7"/>
      <c r="AY56" s="7"/>
      <c r="AZ56" s="7"/>
      <c r="BA56" s="7"/>
      <c r="BB56" s="7"/>
      <c r="BC56" s="7"/>
      <c r="BD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</row>
    <row r="57" spans="1:149" x14ac:dyDescent="0.3">
      <c r="A57" t="s">
        <v>1065</v>
      </c>
      <c r="B57" t="s">
        <v>98</v>
      </c>
      <c r="C57" t="s">
        <v>98</v>
      </c>
      <c r="D57" s="7">
        <f t="shared" si="37"/>
        <v>371.57121257937706</v>
      </c>
      <c r="E57" s="7">
        <f t="shared" si="38"/>
        <v>202.29180526156637</v>
      </c>
      <c r="F57" s="7">
        <f t="shared" si="39"/>
        <v>156.71212579377078</v>
      </c>
      <c r="G57" s="7">
        <f t="shared" si="40"/>
        <v>3.1711521016026611</v>
      </c>
      <c r="H57" s="7">
        <f t="shared" si="41"/>
        <v>1.5990323556093136</v>
      </c>
      <c r="I57" s="7">
        <f t="shared" si="42"/>
        <v>6.7970970668279413</v>
      </c>
      <c r="J57" s="7">
        <f t="shared" si="43"/>
        <v>1</v>
      </c>
      <c r="K57" s="7">
        <f t="shared" si="44"/>
        <v>0</v>
      </c>
      <c r="L57" s="7">
        <f t="shared" si="45"/>
        <v>0</v>
      </c>
      <c r="M57" s="7">
        <f t="shared" si="46"/>
        <v>0</v>
      </c>
      <c r="N57" s="7">
        <f t="shared" si="47"/>
        <v>0</v>
      </c>
      <c r="O57" s="7">
        <f t="shared" si="48"/>
        <v>0.54442270663891024</v>
      </c>
      <c r="P57" s="7">
        <f t="shared" si="49"/>
        <v>0.42175529343596035</v>
      </c>
      <c r="Q57" s="7">
        <f t="shared" si="50"/>
        <v>8.5344396827437812E-3</v>
      </c>
      <c r="R57" s="7">
        <f t="shared" si="51"/>
        <v>4.3034344466815217E-3</v>
      </c>
      <c r="S57" s="7">
        <f t="shared" si="52"/>
        <v>1.8292851643817561E-2</v>
      </c>
      <c r="T57" s="7">
        <f t="shared" si="53"/>
        <v>2.6912741518864964E-3</v>
      </c>
      <c r="U57" s="7">
        <f t="shared" si="54"/>
        <v>0</v>
      </c>
      <c r="V57" s="7">
        <f t="shared" si="55"/>
        <v>0</v>
      </c>
      <c r="W57" s="7">
        <f t="shared" si="56"/>
        <v>0</v>
      </c>
      <c r="X57" s="7">
        <f t="shared" si="57"/>
        <v>0</v>
      </c>
      <c r="Y57" s="8">
        <f t="shared" si="58"/>
        <v>0.54442270663891024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V57" s="7"/>
      <c r="AW57" s="7"/>
      <c r="AX57" s="7"/>
      <c r="AY57" s="7"/>
      <c r="AZ57" s="7"/>
      <c r="BA57" s="7"/>
      <c r="BB57" s="7"/>
      <c r="BC57" s="7"/>
      <c r="BD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</row>
    <row r="58" spans="1:149" x14ac:dyDescent="0.3">
      <c r="A58" t="s">
        <v>1066</v>
      </c>
      <c r="B58" t="s">
        <v>1067</v>
      </c>
      <c r="C58" t="s">
        <v>998</v>
      </c>
      <c r="D58" s="7">
        <f t="shared" si="37"/>
        <v>2251.9749659863946</v>
      </c>
      <c r="E58" s="7">
        <f t="shared" si="38"/>
        <v>1514.9238095238095</v>
      </c>
      <c r="F58" s="7">
        <f t="shared" si="39"/>
        <v>595.59129251700676</v>
      </c>
      <c r="G58" s="7">
        <f t="shared" si="40"/>
        <v>12.443265306122449</v>
      </c>
      <c r="H58" s="7">
        <f t="shared" si="41"/>
        <v>13.481088435374149</v>
      </c>
      <c r="I58" s="7">
        <f t="shared" si="42"/>
        <v>98.686802721088441</v>
      </c>
      <c r="J58" s="7">
        <f t="shared" si="43"/>
        <v>16.848707482993198</v>
      </c>
      <c r="K58" s="7">
        <f t="shared" si="44"/>
        <v>0</v>
      </c>
      <c r="L58" s="7">
        <f t="shared" si="45"/>
        <v>0</v>
      </c>
      <c r="M58" s="7">
        <f t="shared" si="46"/>
        <v>0</v>
      </c>
      <c r="N58" s="7">
        <f t="shared" si="47"/>
        <v>0</v>
      </c>
      <c r="O58" s="7">
        <f t="shared" si="48"/>
        <v>0.67270899206477319</v>
      </c>
      <c r="P58" s="7">
        <f t="shared" si="49"/>
        <v>0.26447509475582909</v>
      </c>
      <c r="Q58" s="7">
        <f t="shared" si="50"/>
        <v>5.5254900671918147E-3</v>
      </c>
      <c r="R58" s="7">
        <f t="shared" si="51"/>
        <v>5.986340274199831E-3</v>
      </c>
      <c r="S58" s="7">
        <f t="shared" si="52"/>
        <v>4.3822335599482266E-2</v>
      </c>
      <c r="T58" s="7">
        <f t="shared" si="53"/>
        <v>7.4817472385236942E-3</v>
      </c>
      <c r="U58" s="7">
        <f t="shared" si="54"/>
        <v>0</v>
      </c>
      <c r="V58" s="7">
        <f t="shared" si="55"/>
        <v>0</v>
      </c>
      <c r="W58" s="7">
        <f t="shared" si="56"/>
        <v>0</v>
      </c>
      <c r="X58" s="7">
        <f t="shared" si="57"/>
        <v>0</v>
      </c>
      <c r="Y58" s="8">
        <f t="shared" si="58"/>
        <v>0.67270899206477319</v>
      </c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V58" s="7"/>
      <c r="AW58" s="7"/>
      <c r="AX58" s="7"/>
      <c r="AY58" s="7"/>
      <c r="AZ58" s="7"/>
      <c r="BA58" s="7"/>
      <c r="BB58" s="7"/>
      <c r="BC58" s="7"/>
      <c r="BD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</row>
    <row r="59" spans="1:149" x14ac:dyDescent="0.3">
      <c r="A59" t="s">
        <v>1068</v>
      </c>
      <c r="B59" t="s">
        <v>1069</v>
      </c>
      <c r="C59" t="s">
        <v>993</v>
      </c>
      <c r="D59" s="7">
        <f t="shared" si="37"/>
        <v>3553.2098704348705</v>
      </c>
      <c r="E59" s="7">
        <f t="shared" si="38"/>
        <v>2223.1428695034147</v>
      </c>
      <c r="F59" s="7">
        <f t="shared" si="39"/>
        <v>1178.7028209440816</v>
      </c>
      <c r="G59" s="7">
        <f t="shared" si="40"/>
        <v>18.513398667708486</v>
      </c>
      <c r="H59" s="7">
        <f t="shared" si="41"/>
        <v>18.431245370309057</v>
      </c>
      <c r="I59" s="7">
        <f t="shared" si="42"/>
        <v>96.090922759759323</v>
      </c>
      <c r="J59" s="7">
        <f t="shared" si="43"/>
        <v>18.328613189597707</v>
      </c>
      <c r="K59" s="7">
        <f t="shared" si="44"/>
        <v>0</v>
      </c>
      <c r="L59" s="7">
        <f t="shared" si="45"/>
        <v>0</v>
      </c>
      <c r="M59" s="7">
        <f t="shared" si="46"/>
        <v>0</v>
      </c>
      <c r="N59" s="7">
        <f t="shared" si="47"/>
        <v>0</v>
      </c>
      <c r="O59" s="7">
        <f t="shared" si="48"/>
        <v>0.62567170264877392</v>
      </c>
      <c r="P59" s="7">
        <f t="shared" si="49"/>
        <v>0.33172901796533127</v>
      </c>
      <c r="Q59" s="7">
        <f t="shared" si="50"/>
        <v>5.2103307552285585E-3</v>
      </c>
      <c r="R59" s="7">
        <f t="shared" si="51"/>
        <v>5.1872098869446435E-3</v>
      </c>
      <c r="S59" s="7">
        <f t="shared" si="52"/>
        <v>2.7043413213303648E-2</v>
      </c>
      <c r="T59" s="7">
        <f t="shared" si="53"/>
        <v>5.1583255304180793E-3</v>
      </c>
      <c r="U59" s="7">
        <f t="shared" si="54"/>
        <v>0</v>
      </c>
      <c r="V59" s="7">
        <f t="shared" si="55"/>
        <v>0</v>
      </c>
      <c r="W59" s="7">
        <f t="shared" si="56"/>
        <v>0</v>
      </c>
      <c r="X59" s="7">
        <f t="shared" si="57"/>
        <v>0</v>
      </c>
      <c r="Y59" s="8">
        <f t="shared" si="58"/>
        <v>0.62567170264877392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V59" s="7"/>
      <c r="AW59" s="7"/>
      <c r="AX59" s="7"/>
      <c r="AY59" s="7"/>
      <c r="AZ59" s="7"/>
      <c r="BA59" s="7"/>
      <c r="BB59" s="7"/>
      <c r="BC59" s="7"/>
      <c r="BD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</row>
    <row r="60" spans="1:149" x14ac:dyDescent="0.3">
      <c r="A60" t="s">
        <v>1070</v>
      </c>
      <c r="B60" t="s">
        <v>1071</v>
      </c>
      <c r="C60" t="s">
        <v>1003</v>
      </c>
      <c r="D60" s="7">
        <f t="shared" si="37"/>
        <v>1561.8054133398882</v>
      </c>
      <c r="E60" s="7">
        <f t="shared" si="38"/>
        <v>822.19144650887063</v>
      </c>
      <c r="F60" s="7">
        <f t="shared" si="39"/>
        <v>675.75931394861266</v>
      </c>
      <c r="G60" s="7">
        <f t="shared" si="40"/>
        <v>21.637555153916225</v>
      </c>
      <c r="H60" s="7">
        <f t="shared" si="41"/>
        <v>21.483552638047456</v>
      </c>
      <c r="I60" s="7">
        <f t="shared" si="42"/>
        <v>16.709197264354188</v>
      </c>
      <c r="J60" s="7">
        <f t="shared" si="43"/>
        <v>4.0243478260869567</v>
      </c>
      <c r="K60" s="7">
        <f t="shared" si="44"/>
        <v>0</v>
      </c>
      <c r="L60" s="7">
        <f t="shared" si="45"/>
        <v>0</v>
      </c>
      <c r="M60" s="7">
        <f t="shared" si="46"/>
        <v>0</v>
      </c>
      <c r="N60" s="7">
        <f t="shared" si="47"/>
        <v>0</v>
      </c>
      <c r="O60" s="7">
        <f t="shared" si="48"/>
        <v>0.52643654547888352</v>
      </c>
      <c r="P60" s="7">
        <f t="shared" si="49"/>
        <v>0.43267830177609351</v>
      </c>
      <c r="Q60" s="7">
        <f t="shared" si="50"/>
        <v>1.3854193979034025E-2</v>
      </c>
      <c r="R60" s="7">
        <f t="shared" si="51"/>
        <v>1.3755588535261463E-2</v>
      </c>
      <c r="S60" s="7">
        <f t="shared" si="52"/>
        <v>1.0698642175033777E-2</v>
      </c>
      <c r="T60" s="7">
        <f t="shared" si="53"/>
        <v>2.5767280556935534E-3</v>
      </c>
      <c r="U60" s="7">
        <f t="shared" si="54"/>
        <v>0</v>
      </c>
      <c r="V60" s="7">
        <f t="shared" si="55"/>
        <v>0</v>
      </c>
      <c r="W60" s="7">
        <f t="shared" si="56"/>
        <v>0</v>
      </c>
      <c r="X60" s="7">
        <f t="shared" si="57"/>
        <v>0</v>
      </c>
      <c r="Y60" s="8">
        <f t="shared" si="58"/>
        <v>0.52643654547888352</v>
      </c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V60" s="7"/>
      <c r="AW60" s="7"/>
      <c r="AX60" s="7"/>
      <c r="AY60" s="7"/>
      <c r="AZ60" s="7"/>
      <c r="BA60" s="7"/>
      <c r="BB60" s="7"/>
      <c r="BC60" s="7"/>
      <c r="BD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</row>
    <row r="61" spans="1:149" x14ac:dyDescent="0.3">
      <c r="A61" t="s">
        <v>1072</v>
      </c>
      <c r="B61" t="s">
        <v>987</v>
      </c>
      <c r="C61" t="s">
        <v>987</v>
      </c>
      <c r="D61" s="7">
        <f t="shared" si="37"/>
        <v>1211.6072555205046</v>
      </c>
      <c r="E61" s="7">
        <f t="shared" si="38"/>
        <v>786.21971608832814</v>
      </c>
      <c r="F61" s="7">
        <f t="shared" si="39"/>
        <v>388.31182965299683</v>
      </c>
      <c r="G61" s="7">
        <f t="shared" si="40"/>
        <v>5.7563091482649842</v>
      </c>
      <c r="H61" s="7">
        <f t="shared" si="41"/>
        <v>10.210094637223975</v>
      </c>
      <c r="I61" s="7">
        <f t="shared" si="42"/>
        <v>20.201735015772869</v>
      </c>
      <c r="J61" s="7">
        <f t="shared" si="43"/>
        <v>0.90757097791798103</v>
      </c>
      <c r="K61" s="7">
        <f t="shared" si="44"/>
        <v>0</v>
      </c>
      <c r="L61" s="7">
        <f t="shared" si="45"/>
        <v>0</v>
      </c>
      <c r="M61" s="7">
        <f t="shared" si="46"/>
        <v>0</v>
      </c>
      <c r="N61" s="7">
        <f t="shared" si="47"/>
        <v>0</v>
      </c>
      <c r="O61" s="7">
        <f t="shared" si="48"/>
        <v>0.64890641130286841</v>
      </c>
      <c r="P61" s="7">
        <f t="shared" si="49"/>
        <v>0.32049315311022852</v>
      </c>
      <c r="Q61" s="7">
        <f t="shared" si="50"/>
        <v>4.7509695258403538E-3</v>
      </c>
      <c r="R61" s="7">
        <f t="shared" si="51"/>
        <v>8.4269012014439731E-3</v>
      </c>
      <c r="S61" s="7">
        <f t="shared" si="52"/>
        <v>1.6673501189206921E-2</v>
      </c>
      <c r="T61" s="7">
        <f t="shared" si="53"/>
        <v>7.4906367041198505E-4</v>
      </c>
      <c r="U61" s="7">
        <f t="shared" si="54"/>
        <v>0</v>
      </c>
      <c r="V61" s="7">
        <f t="shared" si="55"/>
        <v>0</v>
      </c>
      <c r="W61" s="7">
        <f t="shared" si="56"/>
        <v>0</v>
      </c>
      <c r="X61" s="7">
        <f t="shared" si="57"/>
        <v>0</v>
      </c>
      <c r="Y61" s="8">
        <f t="shared" si="58"/>
        <v>0.64890641130286841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V61" s="7"/>
      <c r="AW61" s="7"/>
      <c r="AX61" s="7"/>
      <c r="AY61" s="7"/>
      <c r="AZ61" s="7"/>
      <c r="BA61" s="7"/>
      <c r="BB61" s="7"/>
      <c r="BC61" s="7"/>
      <c r="BD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</row>
    <row r="62" spans="1:149" x14ac:dyDescent="0.3">
      <c r="A62" t="s">
        <v>1073</v>
      </c>
      <c r="B62" t="s">
        <v>100</v>
      </c>
      <c r="C62" t="s">
        <v>100</v>
      </c>
      <c r="D62" s="7">
        <f t="shared" si="37"/>
        <v>252.09071666162686</v>
      </c>
      <c r="E62" s="7">
        <f t="shared" si="38"/>
        <v>152.44179014212278</v>
      </c>
      <c r="F62" s="7">
        <f t="shared" si="39"/>
        <v>86.907166616268512</v>
      </c>
      <c r="G62" s="7">
        <f t="shared" si="40"/>
        <v>2.1161173268823705</v>
      </c>
      <c r="H62" s="7">
        <f t="shared" si="41"/>
        <v>2.4064106440882975</v>
      </c>
      <c r="I62" s="7">
        <f t="shared" si="42"/>
        <v>8.2192319322648935</v>
      </c>
      <c r="J62" s="7">
        <f t="shared" si="43"/>
        <v>0</v>
      </c>
      <c r="K62" s="7">
        <f t="shared" si="44"/>
        <v>0</v>
      </c>
      <c r="L62" s="7">
        <f t="shared" si="45"/>
        <v>0</v>
      </c>
      <c r="M62" s="7">
        <f t="shared" si="46"/>
        <v>0</v>
      </c>
      <c r="N62" s="7">
        <f t="shared" si="47"/>
        <v>0</v>
      </c>
      <c r="O62" s="7">
        <f t="shared" si="48"/>
        <v>0.60471005105174269</v>
      </c>
      <c r="P62" s="7">
        <f t="shared" si="49"/>
        <v>0.34474560494395817</v>
      </c>
      <c r="Q62" s="7">
        <f t="shared" si="50"/>
        <v>8.3942691539996925E-3</v>
      </c>
      <c r="R62" s="7">
        <f t="shared" si="51"/>
        <v>9.5458122217104251E-3</v>
      </c>
      <c r="S62" s="7">
        <f t="shared" si="52"/>
        <v>3.2604262628588981E-2</v>
      </c>
      <c r="T62" s="7">
        <f t="shared" si="53"/>
        <v>0</v>
      </c>
      <c r="U62" s="7">
        <f t="shared" si="54"/>
        <v>0</v>
      </c>
      <c r="V62" s="7">
        <f t="shared" si="55"/>
        <v>0</v>
      </c>
      <c r="W62" s="7">
        <f t="shared" si="56"/>
        <v>0</v>
      </c>
      <c r="X62" s="7">
        <f t="shared" si="57"/>
        <v>0</v>
      </c>
      <c r="Y62" s="8">
        <f t="shared" si="58"/>
        <v>0.60471005105174269</v>
      </c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V62" s="7"/>
      <c r="AW62" s="7"/>
      <c r="AX62" s="7"/>
      <c r="AY62" s="7"/>
      <c r="AZ62" s="7"/>
      <c r="BA62" s="7"/>
      <c r="BB62" s="7"/>
      <c r="BC62" s="7"/>
      <c r="BD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</row>
    <row r="63" spans="1:149" x14ac:dyDescent="0.3">
      <c r="A63" t="s">
        <v>1074</v>
      </c>
      <c r="B63" t="s">
        <v>1075</v>
      </c>
      <c r="C63" t="s">
        <v>999</v>
      </c>
      <c r="D63" s="7">
        <f t="shared" si="37"/>
        <v>2516.4539858332782</v>
      </c>
      <c r="E63" s="7">
        <f t="shared" si="38"/>
        <v>1419.3974758300885</v>
      </c>
      <c r="F63" s="7">
        <f t="shared" si="39"/>
        <v>962.00697940158091</v>
      </c>
      <c r="G63" s="7">
        <f t="shared" si="40"/>
        <v>19.132282848462992</v>
      </c>
      <c r="H63" s="7">
        <f t="shared" si="41"/>
        <v>18.813073966539832</v>
      </c>
      <c r="I63" s="7">
        <f t="shared" si="42"/>
        <v>85.31762529030874</v>
      </c>
      <c r="J63" s="7">
        <f t="shared" si="43"/>
        <v>11.786548496296977</v>
      </c>
      <c r="K63" s="7">
        <f t="shared" si="44"/>
        <v>0</v>
      </c>
      <c r="L63" s="7">
        <f t="shared" si="45"/>
        <v>0</v>
      </c>
      <c r="M63" s="7">
        <f t="shared" si="46"/>
        <v>0</v>
      </c>
      <c r="N63" s="7">
        <f t="shared" si="47"/>
        <v>0</v>
      </c>
      <c r="O63" s="7">
        <f t="shared" si="48"/>
        <v>0.56404666400450021</v>
      </c>
      <c r="P63" s="7">
        <f t="shared" si="49"/>
        <v>0.38228673554824794</v>
      </c>
      <c r="Q63" s="7">
        <f t="shared" si="50"/>
        <v>7.6028741062506185E-3</v>
      </c>
      <c r="R63" s="7">
        <f t="shared" si="51"/>
        <v>7.4760254200754734E-3</v>
      </c>
      <c r="S63" s="7">
        <f t="shared" si="52"/>
        <v>3.3903908345082397E-2</v>
      </c>
      <c r="T63" s="7">
        <f t="shared" si="53"/>
        <v>4.6837925758432151E-3</v>
      </c>
      <c r="U63" s="7">
        <f t="shared" si="54"/>
        <v>0</v>
      </c>
      <c r="V63" s="7">
        <f t="shared" si="55"/>
        <v>0</v>
      </c>
      <c r="W63" s="7">
        <f t="shared" si="56"/>
        <v>0</v>
      </c>
      <c r="X63" s="7">
        <f t="shared" si="57"/>
        <v>0</v>
      </c>
      <c r="Y63" s="8">
        <f t="shared" si="58"/>
        <v>0.56404666400450021</v>
      </c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V63" s="7"/>
      <c r="AW63" s="7"/>
      <c r="AX63" s="7"/>
      <c r="AY63" s="7"/>
      <c r="AZ63" s="7"/>
      <c r="BA63" s="7"/>
      <c r="BB63" s="7"/>
      <c r="BC63" s="7"/>
      <c r="BD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</row>
    <row r="64" spans="1:149" x14ac:dyDescent="0.3">
      <c r="B64" t="s">
        <v>57</v>
      </c>
      <c r="D64" s="7">
        <f>SUM(D35:D63)</f>
        <v>200116.00000000003</v>
      </c>
      <c r="E64" s="7">
        <f t="shared" ref="E64:N64" si="59">SUM(E35:E63)</f>
        <v>119251</v>
      </c>
      <c r="F64" s="7">
        <f t="shared" si="59"/>
        <v>72584.000000000015</v>
      </c>
      <c r="G64" s="7">
        <f t="shared" si="59"/>
        <v>1023.9999999999999</v>
      </c>
      <c r="H64" s="7">
        <f t="shared" si="59"/>
        <v>815.99999999999989</v>
      </c>
      <c r="I64" s="7">
        <f t="shared" si="59"/>
        <v>5483.9999999999991</v>
      </c>
      <c r="J64" s="7">
        <f t="shared" si="59"/>
        <v>956.99999999999989</v>
      </c>
      <c r="K64" s="7">
        <f t="shared" si="59"/>
        <v>0</v>
      </c>
      <c r="L64" s="7">
        <f t="shared" si="59"/>
        <v>0</v>
      </c>
      <c r="M64" s="7">
        <f t="shared" si="59"/>
        <v>0</v>
      </c>
      <c r="N64" s="7">
        <f t="shared" si="59"/>
        <v>0</v>
      </c>
      <c r="O64" s="7">
        <f t="shared" si="48"/>
        <v>0.59590937256391285</v>
      </c>
      <c r="P64" s="7">
        <f t="shared" si="49"/>
        <v>0.36270962841551901</v>
      </c>
      <c r="Q64" s="7">
        <f t="shared" si="50"/>
        <v>5.1170321213696041E-3</v>
      </c>
      <c r="R64" s="7">
        <f t="shared" si="51"/>
        <v>4.0776349717164036E-3</v>
      </c>
      <c r="S64" s="7">
        <f t="shared" si="52"/>
        <v>2.7404105618741122E-2</v>
      </c>
      <c r="T64" s="7">
        <f t="shared" si="53"/>
        <v>4.7822263087409292E-3</v>
      </c>
      <c r="U64" s="7">
        <f t="shared" si="54"/>
        <v>0</v>
      </c>
      <c r="V64" s="7">
        <f t="shared" si="55"/>
        <v>0</v>
      </c>
      <c r="W64" s="7">
        <f t="shared" si="56"/>
        <v>0</v>
      </c>
      <c r="X64" s="7">
        <f t="shared" si="57"/>
        <v>0</v>
      </c>
      <c r="Y64" s="8">
        <f t="shared" si="58"/>
        <v>0.59590937256391285</v>
      </c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V64" s="7"/>
      <c r="AW64" s="7"/>
      <c r="AX64" s="7"/>
      <c r="AY64" s="7"/>
      <c r="AZ64" s="7"/>
      <c r="BA64" s="7"/>
      <c r="BB64" s="7"/>
      <c r="BC64" s="7"/>
      <c r="BD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</row>
    <row r="65" spans="1:149" x14ac:dyDescent="0.3"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V65" s="7"/>
      <c r="AW65" s="7"/>
      <c r="AX65" s="7"/>
      <c r="AY65" s="7"/>
      <c r="AZ65" s="7"/>
      <c r="BA65" s="7"/>
      <c r="BB65" s="7"/>
      <c r="BC65" s="7"/>
      <c r="BD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</row>
    <row r="66" spans="1:149" x14ac:dyDescent="0.3"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V66" s="7"/>
      <c r="AW66" s="7"/>
      <c r="AX66" s="7"/>
      <c r="AY66" s="7"/>
      <c r="AZ66" s="7"/>
      <c r="BA66" s="7"/>
      <c r="BB66" s="7"/>
      <c r="BC66" s="7"/>
      <c r="BD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</row>
    <row r="67" spans="1:149" x14ac:dyDescent="0.3">
      <c r="A67" s="2" t="s">
        <v>1078</v>
      </c>
      <c r="B67" t="s">
        <v>1027</v>
      </c>
      <c r="C67" t="s">
        <v>1028</v>
      </c>
      <c r="D67" t="s">
        <v>1079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s="5"/>
      <c r="L67" s="5"/>
      <c r="M67" s="6"/>
      <c r="N67" s="5"/>
      <c r="O67" s="5" t="s">
        <v>1012</v>
      </c>
      <c r="P67" s="5" t="s">
        <v>1013</v>
      </c>
      <c r="Q67" s="5" t="s">
        <v>1014</v>
      </c>
      <c r="R67" s="5" t="s">
        <v>1020</v>
      </c>
      <c r="S67" s="5" t="s">
        <v>1016</v>
      </c>
      <c r="T67" s="5" t="s">
        <v>1021</v>
      </c>
      <c r="U67" s="5"/>
      <c r="V67" s="5"/>
      <c r="W67" s="5"/>
      <c r="X67" s="5"/>
      <c r="Y67" s="4" t="s">
        <v>1081</v>
      </c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V67" s="7"/>
      <c r="AW67" s="7"/>
      <c r="AX67" s="7"/>
      <c r="AY67" s="7"/>
      <c r="AZ67" s="7"/>
      <c r="BA67" s="7"/>
      <c r="BB67" s="7"/>
      <c r="BC67" s="7"/>
      <c r="BD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</row>
    <row r="68" spans="1:149" x14ac:dyDescent="0.3">
      <c r="A68" t="s">
        <v>1032</v>
      </c>
      <c r="B68" t="s">
        <v>1007</v>
      </c>
      <c r="C68" t="s">
        <v>1007</v>
      </c>
      <c r="D68" s="7">
        <f>SUMIF($BF$78:$BF$145,$C68,CO$78:CO$145)</f>
        <v>486.92924791086352</v>
      </c>
      <c r="E68" s="7">
        <f t="shared" ref="E68:N93" si="60">SUMIF($BF$78:$BF$145,$C68,CP$78:CP$145)</f>
        <v>321.520913400734</v>
      </c>
      <c r="F68" s="7">
        <f t="shared" si="60"/>
        <v>151.85883256647605</v>
      </c>
      <c r="G68" s="7">
        <f t="shared" si="60"/>
        <v>8.0498754665156214E-2</v>
      </c>
      <c r="H68" s="7">
        <f t="shared" si="60"/>
        <v>1.1307956952537612</v>
      </c>
      <c r="I68" s="7">
        <f t="shared" si="60"/>
        <v>7.4568139601648031</v>
      </c>
      <c r="J68" s="7">
        <f t="shared" si="60"/>
        <v>4.8813935335697272</v>
      </c>
      <c r="K68" s="7">
        <f t="shared" si="60"/>
        <v>0</v>
      </c>
      <c r="L68" s="7">
        <f t="shared" si="60"/>
        <v>0</v>
      </c>
      <c r="M68" s="7">
        <f t="shared" si="60"/>
        <v>0</v>
      </c>
      <c r="N68" s="7">
        <f t="shared" si="60"/>
        <v>0</v>
      </c>
      <c r="O68" s="7">
        <f t="shared" ref="O68:O97" si="61">E68/D68</f>
        <v>0.66030314420461989</v>
      </c>
      <c r="P68" s="7">
        <f t="shared" ref="P68:P97" si="62">F68/D68</f>
        <v>0.31187042720891367</v>
      </c>
      <c r="Q68" s="7">
        <f t="shared" ref="Q68:Q97" si="63">G68/D68</f>
        <v>1.6531920193853746E-4</v>
      </c>
      <c r="R68" s="7">
        <f t="shared" ref="R68:R97" si="64">H68/D68</f>
        <v>2.3222998004440326E-3</v>
      </c>
      <c r="S68" s="7">
        <f t="shared" ref="S68:S97" si="65">I68/D68</f>
        <v>1.5313957812470191E-2</v>
      </c>
      <c r="T68" s="7">
        <f t="shared" ref="T68:T97" si="66">J68/D68</f>
        <v>1.002485177161366E-2</v>
      </c>
      <c r="U68" s="7">
        <f t="shared" ref="U68:U97" si="67">K68/D68</f>
        <v>0</v>
      </c>
      <c r="V68" s="7">
        <f t="shared" ref="V68:V97" si="68">L68/D68</f>
        <v>0</v>
      </c>
      <c r="W68" s="7">
        <f t="shared" ref="W68:W97" si="69">M68/D68</f>
        <v>0</v>
      </c>
      <c r="X68" s="7">
        <f t="shared" ref="X68:X97" si="70">N68/D68</f>
        <v>0</v>
      </c>
      <c r="Y68" s="8">
        <f t="shared" ref="Y68:Y97" si="71">IF(D68=0,10,IF(MAX(E68:N68)=LARGE(E68:N68,2),9,IF(E68=MAX(E68:N68),O68,IF(G68=MAX(E68:N68),Q68+1,IF(F68=MAX(E68:N68),P68+2,IF(K68=MAX(E68:N68),I68+3,IF(H68=MAX(E68:N68),R68+4,-1)))))))</f>
        <v>0.66030314420461989</v>
      </c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V68" s="7"/>
      <c r="AW68" s="7"/>
      <c r="AX68" s="7"/>
      <c r="AY68" s="7"/>
      <c r="AZ68" s="7"/>
      <c r="BA68" s="7"/>
      <c r="BB68" s="7"/>
      <c r="BC68" s="7"/>
      <c r="BD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</row>
    <row r="69" spans="1:149" x14ac:dyDescent="0.3">
      <c r="A69" t="s">
        <v>1038</v>
      </c>
      <c r="B69" t="s">
        <v>1006</v>
      </c>
      <c r="C69" t="s">
        <v>1006</v>
      </c>
      <c r="D69" s="7">
        <f t="shared" ref="D69:I96" si="72">SUMIF($BF$78:$BF$145,$C69,CO$78:CO$145)</f>
        <v>1865.6941504178274</v>
      </c>
      <c r="E69" s="7">
        <f t="shared" si="60"/>
        <v>1241.594346567764</v>
      </c>
      <c r="F69" s="7">
        <f t="shared" si="60"/>
        <v>580.40667359812539</v>
      </c>
      <c r="G69" s="7">
        <f t="shared" si="60"/>
        <v>8.1201342323538768</v>
      </c>
      <c r="H69" s="7">
        <f t="shared" si="60"/>
        <v>3.2500637021748746</v>
      </c>
      <c r="I69" s="7">
        <f t="shared" si="60"/>
        <v>21.856024394596567</v>
      </c>
      <c r="J69" s="7">
        <f t="shared" si="60"/>
        <v>10.466907922812517</v>
      </c>
      <c r="K69" s="7">
        <f t="shared" si="60"/>
        <v>0</v>
      </c>
      <c r="L69" s="7">
        <f t="shared" si="60"/>
        <v>0</v>
      </c>
      <c r="M69" s="7">
        <f t="shared" si="60"/>
        <v>0</v>
      </c>
      <c r="N69" s="7">
        <f t="shared" si="60"/>
        <v>0</v>
      </c>
      <c r="O69" s="7">
        <f t="shared" si="61"/>
        <v>0.66548654091545789</v>
      </c>
      <c r="P69" s="7">
        <f t="shared" si="62"/>
        <v>0.31109422381377017</v>
      </c>
      <c r="Q69" s="7">
        <f t="shared" si="63"/>
        <v>4.352339439203017E-3</v>
      </c>
      <c r="R69" s="7">
        <f t="shared" si="64"/>
        <v>1.7420131276324224E-3</v>
      </c>
      <c r="S69" s="7">
        <f t="shared" si="65"/>
        <v>1.1714687742201394E-2</v>
      </c>
      <c r="T69" s="7">
        <f t="shared" si="66"/>
        <v>5.6101949617349788E-3</v>
      </c>
      <c r="U69" s="7">
        <f t="shared" si="67"/>
        <v>0</v>
      </c>
      <c r="V69" s="7">
        <f t="shared" si="68"/>
        <v>0</v>
      </c>
      <c r="W69" s="7">
        <f t="shared" si="69"/>
        <v>0</v>
      </c>
      <c r="X69" s="7">
        <f t="shared" si="70"/>
        <v>0</v>
      </c>
      <c r="Y69" s="8">
        <f t="shared" si="71"/>
        <v>0.66548654091545789</v>
      </c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V69" s="7"/>
      <c r="AW69" s="7"/>
      <c r="AX69" s="7"/>
      <c r="AY69" s="7"/>
      <c r="AZ69" s="7"/>
      <c r="BA69" s="7"/>
      <c r="BB69" s="7"/>
      <c r="BC69" s="7"/>
      <c r="BD69" s="7"/>
      <c r="BE69" s="11"/>
      <c r="BF69" s="3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</row>
    <row r="70" spans="1:149" x14ac:dyDescent="0.3">
      <c r="A70" t="s">
        <v>1039</v>
      </c>
      <c r="B70" t="s">
        <v>994</v>
      </c>
      <c r="C70" t="s">
        <v>994</v>
      </c>
      <c r="D70" s="7">
        <f t="shared" si="72"/>
        <v>82577.0795432921</v>
      </c>
      <c r="E70" s="7">
        <f t="shared" si="60"/>
        <v>50509.20216161311</v>
      </c>
      <c r="F70" s="7">
        <f t="shared" si="60"/>
        <v>29426.669702743344</v>
      </c>
      <c r="G70" s="7">
        <f t="shared" si="60"/>
        <v>425.06183937910612</v>
      </c>
      <c r="H70" s="7">
        <f t="shared" si="60"/>
        <v>234.56402777111373</v>
      </c>
      <c r="I70" s="7">
        <f t="shared" si="60"/>
        <v>1597.4756704366555</v>
      </c>
      <c r="J70" s="7">
        <f t="shared" si="60"/>
        <v>384.10614134877665</v>
      </c>
      <c r="K70" s="7">
        <f t="shared" si="60"/>
        <v>0</v>
      </c>
      <c r="L70" s="7">
        <f t="shared" si="60"/>
        <v>0</v>
      </c>
      <c r="M70" s="7">
        <f t="shared" si="60"/>
        <v>0</v>
      </c>
      <c r="N70" s="7">
        <f t="shared" si="60"/>
        <v>0</v>
      </c>
      <c r="O70" s="7">
        <f t="shared" si="61"/>
        <v>0.61166127987286123</v>
      </c>
      <c r="P70" s="7">
        <f t="shared" si="62"/>
        <v>0.35635396487128163</v>
      </c>
      <c r="Q70" s="7">
        <f t="shared" si="63"/>
        <v>5.1474554650029975E-3</v>
      </c>
      <c r="R70" s="7">
        <f t="shared" si="64"/>
        <v>2.8405464212153506E-3</v>
      </c>
      <c r="S70" s="7">
        <f t="shared" si="65"/>
        <v>1.934526722514034E-2</v>
      </c>
      <c r="T70" s="7">
        <f t="shared" si="66"/>
        <v>4.6514861444985353E-3</v>
      </c>
      <c r="U70" s="7">
        <f t="shared" si="67"/>
        <v>0</v>
      </c>
      <c r="V70" s="7">
        <f t="shared" si="68"/>
        <v>0</v>
      </c>
      <c r="W70" s="7">
        <f t="shared" si="69"/>
        <v>0</v>
      </c>
      <c r="X70" s="7">
        <f t="shared" si="70"/>
        <v>0</v>
      </c>
      <c r="Y70" s="8">
        <f t="shared" si="71"/>
        <v>0.61166127987286123</v>
      </c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</row>
    <row r="71" spans="1:149" x14ac:dyDescent="0.3">
      <c r="A71" t="s">
        <v>1040</v>
      </c>
      <c r="B71" t="s">
        <v>1005</v>
      </c>
      <c r="C71" t="s">
        <v>1005</v>
      </c>
      <c r="D71" s="7">
        <f t="shared" si="72"/>
        <v>3767.3012173913044</v>
      </c>
      <c r="E71" s="7">
        <f t="shared" si="60"/>
        <v>1952.2141283931946</v>
      </c>
      <c r="F71" s="7">
        <f t="shared" si="60"/>
        <v>1670.5353578223062</v>
      </c>
      <c r="G71" s="7">
        <f t="shared" si="60"/>
        <v>34.631291644612475</v>
      </c>
      <c r="H71" s="7">
        <f t="shared" si="60"/>
        <v>47.443356551984877</v>
      </c>
      <c r="I71" s="7">
        <f t="shared" si="60"/>
        <v>55.771729421550091</v>
      </c>
      <c r="J71" s="7">
        <f t="shared" si="60"/>
        <v>6.7053535576559549</v>
      </c>
      <c r="K71" s="7">
        <f t="shared" si="60"/>
        <v>0</v>
      </c>
      <c r="L71" s="7">
        <f t="shared" si="60"/>
        <v>0</v>
      </c>
      <c r="M71" s="7">
        <f t="shared" si="60"/>
        <v>0</v>
      </c>
      <c r="N71" s="7">
        <f t="shared" si="60"/>
        <v>0</v>
      </c>
      <c r="O71" s="7">
        <f t="shared" si="61"/>
        <v>0.51819963834615268</v>
      </c>
      <c r="P71" s="7">
        <f t="shared" si="62"/>
        <v>0.44343025986626067</v>
      </c>
      <c r="Q71" s="7">
        <f t="shared" si="63"/>
        <v>9.1925995948349392E-3</v>
      </c>
      <c r="R71" s="7">
        <f t="shared" si="64"/>
        <v>1.2593459830864647E-2</v>
      </c>
      <c r="S71" s="7">
        <f t="shared" si="65"/>
        <v>1.4804159848988566E-2</v>
      </c>
      <c r="T71" s="7">
        <f t="shared" si="66"/>
        <v>1.7798825128984845E-3</v>
      </c>
      <c r="U71" s="7">
        <f t="shared" si="67"/>
        <v>0</v>
      </c>
      <c r="V71" s="7">
        <f t="shared" si="68"/>
        <v>0</v>
      </c>
      <c r="W71" s="7">
        <f t="shared" si="69"/>
        <v>0</v>
      </c>
      <c r="X71" s="7">
        <f t="shared" si="70"/>
        <v>0</v>
      </c>
      <c r="Y71" s="8">
        <f t="shared" si="71"/>
        <v>0.51819963834615268</v>
      </c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V71" s="7"/>
      <c r="AW71" s="7"/>
      <c r="AX71" s="7"/>
      <c r="AY71" s="7"/>
      <c r="AZ71" s="7"/>
      <c r="BA71" s="7"/>
      <c r="BB71" s="7"/>
      <c r="BC71" s="7"/>
      <c r="BD71" s="7"/>
      <c r="BE71" t="s">
        <v>57</v>
      </c>
      <c r="BG71">
        <f t="shared" ref="BG71:CY71" si="73">SUM(BG3:BG69)</f>
        <v>161689</v>
      </c>
      <c r="BH71">
        <f t="shared" si="73"/>
        <v>95748</v>
      </c>
      <c r="BI71">
        <f t="shared" si="73"/>
        <v>59072</v>
      </c>
      <c r="BJ71">
        <f t="shared" si="73"/>
        <v>853</v>
      </c>
      <c r="BK71">
        <f t="shared" si="73"/>
        <v>686</v>
      </c>
      <c r="BL71">
        <f t="shared" si="73"/>
        <v>4554</v>
      </c>
      <c r="BM71">
        <f t="shared" si="73"/>
        <v>776</v>
      </c>
      <c r="BN71">
        <f t="shared" si="73"/>
        <v>0</v>
      </c>
      <c r="BO71">
        <f t="shared" si="73"/>
        <v>0</v>
      </c>
      <c r="BP71">
        <f t="shared" si="73"/>
        <v>0</v>
      </c>
      <c r="BQ71">
        <f t="shared" si="73"/>
        <v>0</v>
      </c>
      <c r="BR71">
        <f t="shared" si="73"/>
        <v>27</v>
      </c>
      <c r="BS71">
        <f t="shared" si="73"/>
        <v>27075.999999999996</v>
      </c>
      <c r="BT71">
        <f t="shared" si="73"/>
        <v>16841.999999999996</v>
      </c>
      <c r="BU71">
        <f t="shared" si="73"/>
        <v>9296.0000000000018</v>
      </c>
      <c r="BV71">
        <f t="shared" si="73"/>
        <v>101.99999999999996</v>
      </c>
      <c r="BW71">
        <f t="shared" si="73"/>
        <v>69</v>
      </c>
      <c r="BX71">
        <f t="shared" si="73"/>
        <v>640.00000000000023</v>
      </c>
      <c r="BY71">
        <f t="shared" si="73"/>
        <v>126.99999999999997</v>
      </c>
      <c r="BZ71">
        <f t="shared" si="73"/>
        <v>0</v>
      </c>
      <c r="CA71">
        <f t="shared" si="73"/>
        <v>0</v>
      </c>
      <c r="CB71">
        <f t="shared" si="73"/>
        <v>0</v>
      </c>
      <c r="CC71">
        <f t="shared" si="73"/>
        <v>0</v>
      </c>
      <c r="CD71">
        <f t="shared" si="73"/>
        <v>11351</v>
      </c>
      <c r="CE71">
        <f t="shared" si="73"/>
        <v>6661</v>
      </c>
      <c r="CF71">
        <f t="shared" si="73"/>
        <v>4216.0000000000009</v>
      </c>
      <c r="CG71">
        <f t="shared" si="73"/>
        <v>69.000000000000014</v>
      </c>
      <c r="CH71">
        <f t="shared" si="73"/>
        <v>60.999999999999979</v>
      </c>
      <c r="CI71">
        <f t="shared" si="73"/>
        <v>290.00000000000006</v>
      </c>
      <c r="CJ71">
        <f t="shared" si="73"/>
        <v>53.999999999999993</v>
      </c>
      <c r="CK71">
        <f t="shared" si="73"/>
        <v>0</v>
      </c>
      <c r="CL71">
        <f t="shared" si="73"/>
        <v>0</v>
      </c>
      <c r="CM71">
        <f t="shared" si="73"/>
        <v>0</v>
      </c>
      <c r="CN71">
        <f t="shared" si="73"/>
        <v>0</v>
      </c>
      <c r="CO71">
        <f t="shared" si="73"/>
        <v>200115.99999999997</v>
      </c>
      <c r="CP71">
        <f t="shared" si="73"/>
        <v>119251</v>
      </c>
      <c r="CQ71">
        <f t="shared" si="73"/>
        <v>72584</v>
      </c>
      <c r="CR71">
        <f t="shared" si="73"/>
        <v>1023.9999999999999</v>
      </c>
      <c r="CS71">
        <f t="shared" si="73"/>
        <v>816.00000000000011</v>
      </c>
      <c r="CT71">
        <f t="shared" si="73"/>
        <v>5484</v>
      </c>
      <c r="CU71">
        <f t="shared" si="73"/>
        <v>956.99999999999977</v>
      </c>
      <c r="CV71">
        <f t="shared" si="73"/>
        <v>0</v>
      </c>
      <c r="CW71">
        <f t="shared" si="73"/>
        <v>0</v>
      </c>
      <c r="CX71">
        <f t="shared" si="73"/>
        <v>0</v>
      </c>
      <c r="CY71">
        <f t="shared" si="73"/>
        <v>0</v>
      </c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</row>
    <row r="72" spans="1:149" x14ac:dyDescent="0.3">
      <c r="A72" t="s">
        <v>1041</v>
      </c>
      <c r="B72" t="s">
        <v>1009</v>
      </c>
      <c r="C72" t="s">
        <v>1009</v>
      </c>
      <c r="D72" s="7">
        <f t="shared" si="72"/>
        <v>503.85459610027851</v>
      </c>
      <c r="E72" s="7">
        <f t="shared" si="60"/>
        <v>308.81608941581771</v>
      </c>
      <c r="F72" s="7">
        <f t="shared" si="60"/>
        <v>174.96083286132168</v>
      </c>
      <c r="G72" s="7">
        <f t="shared" si="60"/>
        <v>2.6871965611688302</v>
      </c>
      <c r="H72" s="7">
        <f t="shared" si="60"/>
        <v>5.0306960684662592</v>
      </c>
      <c r="I72" s="7">
        <f t="shared" si="60"/>
        <v>11.395582902056937</v>
      </c>
      <c r="J72" s="7">
        <f t="shared" si="60"/>
        <v>0.96419829144714897</v>
      </c>
      <c r="K72" s="7">
        <f t="shared" si="60"/>
        <v>0</v>
      </c>
      <c r="L72" s="7">
        <f t="shared" si="60"/>
        <v>0</v>
      </c>
      <c r="M72" s="7">
        <f t="shared" si="60"/>
        <v>0</v>
      </c>
      <c r="N72" s="7">
        <f t="shared" si="60"/>
        <v>0</v>
      </c>
      <c r="O72" s="7">
        <f t="shared" si="61"/>
        <v>0.61290715973613208</v>
      </c>
      <c r="P72" s="7">
        <f t="shared" si="62"/>
        <v>0.34724468966935951</v>
      </c>
      <c r="Q72" s="7">
        <f t="shared" si="63"/>
        <v>5.3332778582692872E-3</v>
      </c>
      <c r="R72" s="7">
        <f t="shared" si="64"/>
        <v>9.9844203216616807E-3</v>
      </c>
      <c r="S72" s="7">
        <f t="shared" si="65"/>
        <v>2.261680848057394E-2</v>
      </c>
      <c r="T72" s="7">
        <f t="shared" si="66"/>
        <v>1.9136439340036338E-3</v>
      </c>
      <c r="U72" s="7">
        <f t="shared" si="67"/>
        <v>0</v>
      </c>
      <c r="V72" s="7">
        <f t="shared" si="68"/>
        <v>0</v>
      </c>
      <c r="W72" s="7">
        <f t="shared" si="69"/>
        <v>0</v>
      </c>
      <c r="X72" s="7">
        <f t="shared" si="70"/>
        <v>0</v>
      </c>
      <c r="Y72" s="8">
        <f t="shared" si="71"/>
        <v>0.61290715973613208</v>
      </c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V72" s="7"/>
      <c r="AW72" s="7"/>
      <c r="AX72" s="7"/>
      <c r="AY72" s="7"/>
      <c r="AZ72" s="7"/>
      <c r="BA72" s="7"/>
      <c r="BB72" s="7"/>
      <c r="BC72" s="7"/>
      <c r="BD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</row>
    <row r="73" spans="1:149" x14ac:dyDescent="0.3">
      <c r="A73" t="s">
        <v>1042</v>
      </c>
      <c r="B73" t="s">
        <v>997</v>
      </c>
      <c r="C73" t="s">
        <v>997</v>
      </c>
      <c r="D73" s="7">
        <f t="shared" si="72"/>
        <v>895.44027210884349</v>
      </c>
      <c r="E73" s="7">
        <f t="shared" si="60"/>
        <v>521.0283045767967</v>
      </c>
      <c r="F73" s="7">
        <f t="shared" si="60"/>
        <v>313.57379143875238</v>
      </c>
      <c r="G73" s="7">
        <f t="shared" si="60"/>
        <v>8.2856799296589383</v>
      </c>
      <c r="H73" s="7">
        <f t="shared" si="60"/>
        <v>2.6510348095700866</v>
      </c>
      <c r="I73" s="7">
        <f t="shared" si="60"/>
        <v>47.935214919709381</v>
      </c>
      <c r="J73" s="7">
        <f t="shared" si="60"/>
        <v>1.9662464343560555</v>
      </c>
      <c r="K73" s="7">
        <f t="shared" si="60"/>
        <v>0</v>
      </c>
      <c r="L73" s="7">
        <f t="shared" si="60"/>
        <v>0</v>
      </c>
      <c r="M73" s="7">
        <f t="shared" si="60"/>
        <v>0</v>
      </c>
      <c r="N73" s="7">
        <f t="shared" si="60"/>
        <v>0</v>
      </c>
      <c r="O73" s="7">
        <f t="shared" si="61"/>
        <v>0.58186829519039562</v>
      </c>
      <c r="P73" s="7">
        <f t="shared" si="62"/>
        <v>0.35018951146820493</v>
      </c>
      <c r="Q73" s="7">
        <f t="shared" si="63"/>
        <v>9.2531910700703757E-3</v>
      </c>
      <c r="R73" s="7">
        <f t="shared" si="64"/>
        <v>2.9605936790475795E-3</v>
      </c>
      <c r="S73" s="7">
        <f t="shared" si="65"/>
        <v>5.3532565390227063E-2</v>
      </c>
      <c r="T73" s="7">
        <f t="shared" si="66"/>
        <v>2.1958432020545223E-3</v>
      </c>
      <c r="U73" s="7">
        <f t="shared" si="67"/>
        <v>0</v>
      </c>
      <c r="V73" s="7">
        <f t="shared" si="68"/>
        <v>0</v>
      </c>
      <c r="W73" s="7">
        <f t="shared" si="69"/>
        <v>0</v>
      </c>
      <c r="X73" s="7">
        <f t="shared" si="70"/>
        <v>0</v>
      </c>
      <c r="Y73" s="8">
        <f t="shared" si="71"/>
        <v>0.58186829519039562</v>
      </c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V73" s="7"/>
      <c r="AW73" s="7"/>
      <c r="AX73" s="7"/>
      <c r="AY73" s="7"/>
      <c r="AZ73" s="7"/>
      <c r="BA73" s="7"/>
      <c r="BB73" s="7"/>
      <c r="BC73" s="7"/>
      <c r="BD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</row>
    <row r="74" spans="1:149" x14ac:dyDescent="0.3">
      <c r="A74" t="s">
        <v>1043</v>
      </c>
      <c r="B74" t="s">
        <v>891</v>
      </c>
      <c r="C74" t="s">
        <v>891</v>
      </c>
      <c r="D74" s="7">
        <f t="shared" si="72"/>
        <v>1374.8590529247913</v>
      </c>
      <c r="E74" s="7">
        <f t="shared" si="60"/>
        <v>796.31557917769101</v>
      </c>
      <c r="F74" s="7">
        <f t="shared" si="60"/>
        <v>519.76119986654351</v>
      </c>
      <c r="G74" s="7">
        <f t="shared" si="60"/>
        <v>6.73703990502867</v>
      </c>
      <c r="H74" s="7">
        <f t="shared" si="60"/>
        <v>13.838189647814652</v>
      </c>
      <c r="I74" s="7">
        <f t="shared" si="60"/>
        <v>35.222811430699636</v>
      </c>
      <c r="J74" s="7">
        <f t="shared" si="60"/>
        <v>2.9842328970135239</v>
      </c>
      <c r="K74" s="7">
        <f t="shared" si="60"/>
        <v>0</v>
      </c>
      <c r="L74" s="7">
        <f t="shared" si="60"/>
        <v>0</v>
      </c>
      <c r="M74" s="7">
        <f t="shared" si="60"/>
        <v>0</v>
      </c>
      <c r="N74" s="7">
        <f t="shared" si="60"/>
        <v>0</v>
      </c>
      <c r="O74" s="7">
        <f t="shared" si="61"/>
        <v>0.57919797486415625</v>
      </c>
      <c r="P74" s="7">
        <f t="shared" si="62"/>
        <v>0.3780468977971489</v>
      </c>
      <c r="Q74" s="7">
        <f t="shared" si="63"/>
        <v>4.9001676867870218E-3</v>
      </c>
      <c r="R74" s="7">
        <f t="shared" si="64"/>
        <v>1.0065169675666848E-2</v>
      </c>
      <c r="S74" s="7">
        <f t="shared" si="65"/>
        <v>2.5619216279493359E-2</v>
      </c>
      <c r="T74" s="7">
        <f t="shared" si="66"/>
        <v>2.1705736967473493E-3</v>
      </c>
      <c r="U74" s="7">
        <f t="shared" si="67"/>
        <v>0</v>
      </c>
      <c r="V74" s="7">
        <f t="shared" si="68"/>
        <v>0</v>
      </c>
      <c r="W74" s="7">
        <f t="shared" si="69"/>
        <v>0</v>
      </c>
      <c r="X74" s="7">
        <f t="shared" si="70"/>
        <v>0</v>
      </c>
      <c r="Y74" s="8">
        <f t="shared" si="71"/>
        <v>0.57919797486415625</v>
      </c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V74" s="7"/>
      <c r="AW74" s="7"/>
      <c r="AX74" s="7"/>
      <c r="AY74" s="7"/>
      <c r="AZ74" s="7"/>
      <c r="BA74" s="7"/>
      <c r="BB74" s="7"/>
      <c r="BC74" s="7"/>
      <c r="BD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</row>
    <row r="75" spans="1:149" x14ac:dyDescent="0.3">
      <c r="A75" t="s">
        <v>1044</v>
      </c>
      <c r="B75" t="s">
        <v>1045</v>
      </c>
      <c r="C75" t="s">
        <v>1000</v>
      </c>
      <c r="D75" s="7">
        <f t="shared" si="72"/>
        <v>30954.885868647645</v>
      </c>
      <c r="E75" s="7">
        <f t="shared" si="60"/>
        <v>18734.438546095909</v>
      </c>
      <c r="F75" s="7">
        <f t="shared" si="60"/>
        <v>10599.190049811685</v>
      </c>
      <c r="G75" s="7">
        <f t="shared" si="60"/>
        <v>120.7368025572368</v>
      </c>
      <c r="H75" s="7">
        <f t="shared" si="60"/>
        <v>100.91442534417078</v>
      </c>
      <c r="I75" s="7">
        <f t="shared" si="60"/>
        <v>1238.5764806433535</v>
      </c>
      <c r="J75" s="7">
        <f t="shared" si="60"/>
        <v>161.02956419528698</v>
      </c>
      <c r="K75" s="7">
        <f t="shared" si="60"/>
        <v>0</v>
      </c>
      <c r="L75" s="7">
        <f t="shared" si="60"/>
        <v>0</v>
      </c>
      <c r="M75" s="7">
        <f t="shared" si="60"/>
        <v>0</v>
      </c>
      <c r="N75" s="7">
        <f t="shared" si="60"/>
        <v>0</v>
      </c>
      <c r="O75" s="7">
        <f t="shared" si="61"/>
        <v>0.6052174970243035</v>
      </c>
      <c r="P75" s="7">
        <f t="shared" si="62"/>
        <v>0.34240766045101045</v>
      </c>
      <c r="Q75" s="7">
        <f t="shared" si="63"/>
        <v>3.9004118144568543E-3</v>
      </c>
      <c r="R75" s="7">
        <f t="shared" si="64"/>
        <v>3.260048374023597E-3</v>
      </c>
      <c r="S75" s="7">
        <f t="shared" si="65"/>
        <v>4.0012309717408254E-2</v>
      </c>
      <c r="T75" s="7">
        <f t="shared" si="66"/>
        <v>5.2020726187972871E-3</v>
      </c>
      <c r="U75" s="7">
        <f t="shared" si="67"/>
        <v>0</v>
      </c>
      <c r="V75" s="7">
        <f t="shared" si="68"/>
        <v>0</v>
      </c>
      <c r="W75" s="7">
        <f t="shared" si="69"/>
        <v>0</v>
      </c>
      <c r="X75" s="7">
        <f t="shared" si="70"/>
        <v>0</v>
      </c>
      <c r="Y75" s="8">
        <f t="shared" si="71"/>
        <v>0.6052174970243035</v>
      </c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V75" s="7"/>
      <c r="AW75" s="7"/>
      <c r="AX75" s="7"/>
      <c r="AY75" s="7"/>
      <c r="AZ75" s="7"/>
      <c r="BA75" s="7"/>
      <c r="BB75" s="7"/>
      <c r="BC75" s="7"/>
      <c r="BD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</row>
    <row r="76" spans="1:149" x14ac:dyDescent="0.3">
      <c r="A76" t="s">
        <v>1046</v>
      </c>
      <c r="B76" t="s">
        <v>989</v>
      </c>
      <c r="C76" t="s">
        <v>989</v>
      </c>
      <c r="D76" s="7">
        <f t="shared" si="72"/>
        <v>909.8899304505594</v>
      </c>
      <c r="E76" s="7">
        <f t="shared" si="60"/>
        <v>512.20891989566076</v>
      </c>
      <c r="F76" s="7">
        <f t="shared" si="60"/>
        <v>358.49428510634675</v>
      </c>
      <c r="G76" s="7">
        <f t="shared" si="60"/>
        <v>0.42038143059837052</v>
      </c>
      <c r="H76" s="7">
        <f t="shared" si="60"/>
        <v>7.114829865340484</v>
      </c>
      <c r="I76" s="7">
        <f t="shared" si="60"/>
        <v>25.019796184230991</v>
      </c>
      <c r="J76" s="7">
        <f t="shared" si="60"/>
        <v>6.6317179683820289</v>
      </c>
      <c r="K76" s="7">
        <f t="shared" si="60"/>
        <v>0</v>
      </c>
      <c r="L76" s="7">
        <f t="shared" si="60"/>
        <v>0</v>
      </c>
      <c r="M76" s="7">
        <f t="shared" si="60"/>
        <v>0</v>
      </c>
      <c r="N76" s="7">
        <f t="shared" si="60"/>
        <v>0</v>
      </c>
      <c r="O76" s="7">
        <f t="shared" si="61"/>
        <v>0.56293503505641074</v>
      </c>
      <c r="P76" s="7">
        <f t="shared" si="62"/>
        <v>0.39399742002730759</v>
      </c>
      <c r="Q76" s="7">
        <f t="shared" si="63"/>
        <v>4.6201349913852326E-4</v>
      </c>
      <c r="R76" s="7">
        <f t="shared" si="64"/>
        <v>7.8194401621934223E-3</v>
      </c>
      <c r="S76" s="7">
        <f t="shared" si="65"/>
        <v>2.749760750934092E-2</v>
      </c>
      <c r="T76" s="7">
        <f t="shared" si="66"/>
        <v>7.2884837456088057E-3</v>
      </c>
      <c r="U76" s="7">
        <f t="shared" si="67"/>
        <v>0</v>
      </c>
      <c r="V76" s="7">
        <f t="shared" si="68"/>
        <v>0</v>
      </c>
      <c r="W76" s="7">
        <f t="shared" si="69"/>
        <v>0</v>
      </c>
      <c r="X76" s="7">
        <f t="shared" si="70"/>
        <v>0</v>
      </c>
      <c r="Y76" s="8">
        <f t="shared" si="71"/>
        <v>0.56293503505641074</v>
      </c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V76" s="7"/>
      <c r="AW76" s="7"/>
      <c r="AX76" s="7"/>
      <c r="AY76" s="7"/>
      <c r="AZ76" s="7"/>
      <c r="BA76" s="7"/>
      <c r="BB76" s="7"/>
      <c r="BC76" s="7"/>
      <c r="BD76" s="7"/>
      <c r="BE76" t="s">
        <v>2</v>
      </c>
      <c r="BF76" t="s">
        <v>1030</v>
      </c>
      <c r="BG76" t="s">
        <v>44</v>
      </c>
      <c r="BH76" t="s">
        <v>44</v>
      </c>
      <c r="BI76" t="s">
        <v>44</v>
      </c>
      <c r="BJ76" t="s">
        <v>44</v>
      </c>
      <c r="BK76" t="s">
        <v>44</v>
      </c>
      <c r="BL76" t="s">
        <v>44</v>
      </c>
      <c r="BM76" t="s">
        <v>44</v>
      </c>
      <c r="BN76" t="s">
        <v>44</v>
      </c>
      <c r="BO76" t="s">
        <v>44</v>
      </c>
      <c r="BP76" s="3" t="s">
        <v>44</v>
      </c>
      <c r="BQ76" s="3" t="s">
        <v>44</v>
      </c>
      <c r="BR76" t="s">
        <v>1031</v>
      </c>
      <c r="BS76" t="s">
        <v>66</v>
      </c>
      <c r="BT76" t="s">
        <v>66</v>
      </c>
      <c r="BU76" t="s">
        <v>66</v>
      </c>
      <c r="BV76" t="s">
        <v>66</v>
      </c>
      <c r="BW76" t="s">
        <v>66</v>
      </c>
      <c r="BX76" t="s">
        <v>66</v>
      </c>
      <c r="BY76" t="s">
        <v>66</v>
      </c>
      <c r="BZ76" t="s">
        <v>66</v>
      </c>
      <c r="CA76" t="s">
        <v>66</v>
      </c>
      <c r="CB76" s="3" t="s">
        <v>66</v>
      </c>
      <c r="CC76" s="3" t="s">
        <v>66</v>
      </c>
      <c r="CD76" s="4" t="s">
        <v>67</v>
      </c>
      <c r="CE76" s="4" t="s">
        <v>67</v>
      </c>
      <c r="CF76" t="s">
        <v>67</v>
      </c>
      <c r="CG76" t="s">
        <v>67</v>
      </c>
      <c r="CH76" t="s">
        <v>67</v>
      </c>
      <c r="CI76" t="s">
        <v>67</v>
      </c>
      <c r="CJ76" t="s">
        <v>67</v>
      </c>
      <c r="CK76" t="s">
        <v>67</v>
      </c>
      <c r="CL76" t="s">
        <v>67</v>
      </c>
      <c r="CM76" s="4" t="s">
        <v>67</v>
      </c>
      <c r="CN76" s="4" t="s">
        <v>67</v>
      </c>
      <c r="CO76" t="s">
        <v>68</v>
      </c>
      <c r="CP76" t="s">
        <v>68</v>
      </c>
      <c r="CQ76" t="s">
        <v>68</v>
      </c>
      <c r="CR76" t="s">
        <v>68</v>
      </c>
      <c r="CS76" t="s">
        <v>68</v>
      </c>
      <c r="CT76" t="s">
        <v>68</v>
      </c>
      <c r="CU76" t="s">
        <v>68</v>
      </c>
      <c r="CV76" t="s">
        <v>68</v>
      </c>
      <c r="CW76" t="s">
        <v>68</v>
      </c>
      <c r="CX76" s="3" t="s">
        <v>68</v>
      </c>
      <c r="CY76" s="4" t="s">
        <v>68</v>
      </c>
      <c r="CZ76" s="7"/>
      <c r="DA76" t="s">
        <v>44</v>
      </c>
      <c r="DB76" t="s">
        <v>44</v>
      </c>
      <c r="DC76" t="s">
        <v>44</v>
      </c>
      <c r="DD76" t="s">
        <v>44</v>
      </c>
      <c r="DE76" t="s">
        <v>44</v>
      </c>
      <c r="DF76" t="s">
        <v>44</v>
      </c>
      <c r="DG76" t="s">
        <v>44</v>
      </c>
      <c r="DH76" t="s">
        <v>44</v>
      </c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</row>
    <row r="77" spans="1:149" x14ac:dyDescent="0.3">
      <c r="A77" t="s">
        <v>1047</v>
      </c>
      <c r="B77" t="s">
        <v>988</v>
      </c>
      <c r="C77" t="s">
        <v>988</v>
      </c>
      <c r="D77" s="7">
        <f t="shared" si="72"/>
        <v>1020.459459582802</v>
      </c>
      <c r="E77" s="7">
        <f t="shared" si="60"/>
        <v>429.00107281112327</v>
      </c>
      <c r="F77" s="7">
        <f t="shared" si="60"/>
        <v>532.44892848192694</v>
      </c>
      <c r="G77" s="7">
        <f t="shared" si="60"/>
        <v>17.499652800550582</v>
      </c>
      <c r="H77" s="7">
        <f t="shared" si="60"/>
        <v>5.796087393464493</v>
      </c>
      <c r="I77" s="7">
        <f t="shared" si="60"/>
        <v>32.851336971918158</v>
      </c>
      <c r="J77" s="7">
        <f t="shared" si="60"/>
        <v>2.8623811238185319</v>
      </c>
      <c r="K77" s="7">
        <f t="shared" si="60"/>
        <v>0</v>
      </c>
      <c r="L77" s="7">
        <f t="shared" si="60"/>
        <v>0</v>
      </c>
      <c r="M77" s="7">
        <f t="shared" si="60"/>
        <v>0</v>
      </c>
      <c r="N77" s="7">
        <f t="shared" si="60"/>
        <v>0</v>
      </c>
      <c r="O77" s="7">
        <f t="shared" si="61"/>
        <v>0.42039991768660095</v>
      </c>
      <c r="P77" s="7">
        <f t="shared" si="62"/>
        <v>0.52177372014328716</v>
      </c>
      <c r="Q77" s="7">
        <f t="shared" si="63"/>
        <v>1.7148797667773129E-2</v>
      </c>
      <c r="R77" s="7">
        <f t="shared" si="64"/>
        <v>5.6798801158001195E-3</v>
      </c>
      <c r="S77" s="7">
        <f t="shared" si="65"/>
        <v>3.2192691893266283E-2</v>
      </c>
      <c r="T77" s="7">
        <f t="shared" si="66"/>
        <v>2.8049924932723631E-3</v>
      </c>
      <c r="U77" s="7">
        <f t="shared" si="67"/>
        <v>0</v>
      </c>
      <c r="V77" s="7">
        <f t="shared" si="68"/>
        <v>0</v>
      </c>
      <c r="W77" s="7">
        <f t="shared" si="69"/>
        <v>0</v>
      </c>
      <c r="X77" s="7">
        <f t="shared" si="70"/>
        <v>0</v>
      </c>
      <c r="Y77" s="8">
        <f t="shared" si="71"/>
        <v>2.5217737201432873</v>
      </c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V77" s="7"/>
      <c r="AW77" s="7"/>
      <c r="AX77" s="7"/>
      <c r="AY77" s="7"/>
      <c r="AZ77" s="7"/>
      <c r="BA77" s="7"/>
      <c r="BD77" s="7"/>
      <c r="BE77" t="s">
        <v>2</v>
      </c>
      <c r="BF77" t="s">
        <v>1029</v>
      </c>
      <c r="BG77" t="s">
        <v>1033</v>
      </c>
      <c r="BH77" t="s">
        <v>4</v>
      </c>
      <c r="BI77" t="s">
        <v>5</v>
      </c>
      <c r="BJ77" t="s">
        <v>6</v>
      </c>
      <c r="BK77" t="s">
        <v>7</v>
      </c>
      <c r="BL77" t="s">
        <v>8</v>
      </c>
      <c r="BM77" t="s">
        <v>9</v>
      </c>
      <c r="BN77" s="5"/>
      <c r="BO77" s="5"/>
      <c r="BP77" s="6"/>
      <c r="BQ77" s="5"/>
      <c r="BR77" t="s">
        <v>1034</v>
      </c>
      <c r="BS77" t="s">
        <v>1035</v>
      </c>
      <c r="BT77" t="s">
        <v>4</v>
      </c>
      <c r="BU77" t="s">
        <v>5</v>
      </c>
      <c r="BV77" t="s">
        <v>6</v>
      </c>
      <c r="BW77" t="s">
        <v>7</v>
      </c>
      <c r="BX77" t="s">
        <v>8</v>
      </c>
      <c r="BY77" t="s">
        <v>9</v>
      </c>
      <c r="BZ77" s="5"/>
      <c r="CA77" s="5"/>
      <c r="CB77" s="6"/>
      <c r="CC77" s="5"/>
      <c r="CD77" s="3" t="s">
        <v>1080</v>
      </c>
      <c r="CE77" t="s">
        <v>4</v>
      </c>
      <c r="CF77" t="s">
        <v>5</v>
      </c>
      <c r="CG77" t="s">
        <v>6</v>
      </c>
      <c r="CH77" t="s">
        <v>7</v>
      </c>
      <c r="CI77" t="s">
        <v>8</v>
      </c>
      <c r="CJ77" t="s">
        <v>9</v>
      </c>
      <c r="CK77" s="5"/>
      <c r="CL77" s="5"/>
      <c r="CM77" s="6"/>
      <c r="CN77" s="5"/>
      <c r="CO77" t="s">
        <v>1037</v>
      </c>
      <c r="CP77" t="s">
        <v>4</v>
      </c>
      <c r="CQ77" t="s">
        <v>5</v>
      </c>
      <c r="CR77" t="s">
        <v>6</v>
      </c>
      <c r="CS77" t="s">
        <v>7</v>
      </c>
      <c r="CT77" t="s">
        <v>8</v>
      </c>
      <c r="CU77" t="s">
        <v>9</v>
      </c>
      <c r="CV77" s="5"/>
      <c r="CW77" s="5"/>
      <c r="CX77" s="6"/>
      <c r="CY77" s="5"/>
      <c r="CZ77" s="7"/>
      <c r="DA77" t="s">
        <v>4</v>
      </c>
      <c r="DB77" t="s">
        <v>5</v>
      </c>
      <c r="DC77" t="s">
        <v>6</v>
      </c>
      <c r="DD77" t="s">
        <v>7</v>
      </c>
      <c r="DE77" t="s">
        <v>8</v>
      </c>
      <c r="DF77" t="s">
        <v>9</v>
      </c>
      <c r="DG77" s="5"/>
      <c r="DH77" s="5"/>
      <c r="DI77" s="6"/>
      <c r="DJ77" s="5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</row>
    <row r="78" spans="1:149" x14ac:dyDescent="0.3">
      <c r="A78" t="s">
        <v>1048</v>
      </c>
      <c r="B78" t="s">
        <v>991</v>
      </c>
      <c r="C78" t="s">
        <v>991</v>
      </c>
      <c r="D78" s="7">
        <f t="shared" si="72"/>
        <v>12385</v>
      </c>
      <c r="E78" s="7">
        <f t="shared" si="60"/>
        <v>5963</v>
      </c>
      <c r="F78" s="7">
        <f t="shared" si="60"/>
        <v>6057</v>
      </c>
      <c r="G78" s="7">
        <f t="shared" si="60"/>
        <v>51</v>
      </c>
      <c r="H78" s="7">
        <f t="shared" si="60"/>
        <v>33</v>
      </c>
      <c r="I78" s="7">
        <f t="shared" si="60"/>
        <v>216</v>
      </c>
      <c r="J78" s="7">
        <f t="shared" si="60"/>
        <v>65</v>
      </c>
      <c r="K78" s="7">
        <f t="shared" si="60"/>
        <v>0</v>
      </c>
      <c r="L78" s="7">
        <f t="shared" si="60"/>
        <v>0</v>
      </c>
      <c r="M78" s="7">
        <f t="shared" si="60"/>
        <v>0</v>
      </c>
      <c r="N78" s="7">
        <f t="shared" si="60"/>
        <v>0</v>
      </c>
      <c r="O78" s="7">
        <f t="shared" si="61"/>
        <v>0.48146951958013728</v>
      </c>
      <c r="P78" s="7">
        <f t="shared" si="62"/>
        <v>0.48905934598304401</v>
      </c>
      <c r="Q78" s="7">
        <f t="shared" si="63"/>
        <v>4.1178845377472751E-3</v>
      </c>
      <c r="R78" s="7">
        <f t="shared" si="64"/>
        <v>2.6645135244247075E-3</v>
      </c>
      <c r="S78" s="7">
        <f t="shared" si="65"/>
        <v>1.7440452159870813E-2</v>
      </c>
      <c r="T78" s="7">
        <f t="shared" si="66"/>
        <v>5.248284214775939E-3</v>
      </c>
      <c r="U78" s="7">
        <f t="shared" si="67"/>
        <v>0</v>
      </c>
      <c r="V78" s="7">
        <f t="shared" si="68"/>
        <v>0</v>
      </c>
      <c r="W78" s="7">
        <f t="shared" si="69"/>
        <v>0</v>
      </c>
      <c r="X78" s="7">
        <f t="shared" si="70"/>
        <v>0</v>
      </c>
      <c r="Y78" s="8">
        <f t="shared" si="71"/>
        <v>2.4890593459830441</v>
      </c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V78" s="7"/>
      <c r="AW78" s="7"/>
      <c r="AX78" s="7"/>
      <c r="AY78" s="7"/>
      <c r="AZ78" s="7"/>
      <c r="BA78" s="7"/>
      <c r="BD78" s="7"/>
      <c r="BE78">
        <v>1</v>
      </c>
      <c r="BF78" t="s">
        <v>984</v>
      </c>
      <c r="BG78">
        <f>SUMIFS('Pres Converted'!O$2:O$10000,'Pres Converted'!$E$2:$E$10000,$BF78,'Pres Converted'!$D$2:$D$10000,"ED",'Pres Converted'!$C$2:$C$10000,$BE78)</f>
        <v>4277</v>
      </c>
      <c r="BH78">
        <f>SUMIFS('Pres Converted'!I$2:I$10000,'Pres Converted'!$E$2:$E$10000,$BF78,'Pres Converted'!$D$2:$D$10000,"ED",'Pres Converted'!$C$2:$C$10000,$BE78)</f>
        <v>2386</v>
      </c>
      <c r="BI78">
        <f>SUMIFS('Pres Converted'!J$2:J$10000,'Pres Converted'!$E$2:$E$10000,$BF78,'Pres Converted'!$D$2:$D$10000,"ED",'Pres Converted'!$C$2:$C$10000,$BE78)</f>
        <v>1739</v>
      </c>
      <c r="BJ78">
        <f>SUMIFS('Pres Converted'!K$2:K$10000,'Pres Converted'!$E$2:$E$10000,$BF78,'Pres Converted'!$D$2:$D$10000,"ED",'Pres Converted'!$C$2:$C$10000,$BE78)</f>
        <v>17</v>
      </c>
      <c r="BK78">
        <f>SUMIFS('Pres Converted'!L$2:L$10000,'Pres Converted'!$E$2:$E$10000,$BF78,'Pres Converted'!$D$2:$D$10000,"ED",'Pres Converted'!$C$2:$C$10000,$BE78)</f>
        <v>26</v>
      </c>
      <c r="BL78">
        <f>SUMIFS('Pres Converted'!M$2:M$10000,'Pres Converted'!$E$2:$E$10000,$BF78,'Pres Converted'!$D$2:$D$10000,"ED",'Pres Converted'!$C$2:$C$10000,$BE78)</f>
        <v>90</v>
      </c>
      <c r="BM78">
        <f>SUMIFS('Pres Converted'!N$2:N$10000,'Pres Converted'!$E$2:$E$10000,$BF78,'Pres Converted'!$D$2:$D$10000,"ED",'Pres Converted'!$C$2:$C$10000,$BE78)</f>
        <v>19</v>
      </c>
      <c r="BR78">
        <f>BG78/SUMIF('By HD'!$A$3:$A$42,$BE78,'By HD'!$B$3:$B$42)</f>
        <v>0.67460567823343853</v>
      </c>
      <c r="BS78">
        <f>$BR78*SUMIF('By HD'!$A$3:$A$42,$BE78,'By HD'!W$3:W$42)</f>
        <v>861.47145110410099</v>
      </c>
      <c r="BT78">
        <f>(DA78-SUMIF('By HD'!$A$3:$A$42,$BE78,'By HD'!M$3:M$42))*$BR78*SUMIF('By HD'!$A$3:$A$42,$BE78,'By HD'!$W$3:$W$42)+$BR78*SUMIF('By HD'!$A$3:$A$42,$BE78,'By HD'!X$3:X$42)</f>
        <v>480.20730793917738</v>
      </c>
      <c r="BU78">
        <f>(DB78-SUMIF('By HD'!$A$3:$A$42,$BE78,'By HD'!N$3:N$42))*$BR78*SUMIF('By HD'!$A$3:$A$42,$BE78,'By HD'!$W$3:$W$42)+$BR78*SUMIF('By HD'!$A$3:$A$42,$BE78,'By HD'!Y$3:Y$42)</f>
        <v>349.37396142861411</v>
      </c>
      <c r="BV78">
        <f>(DC78-SUMIF('By HD'!$A$3:$A$42,$BE78,'By HD'!O$3:O$42))*$BR78*SUMIF('By HD'!$A$3:$A$42,$BE78,'By HD'!$W$3:$W$42)+$BR78*SUMIF('By HD'!$A$3:$A$42,$BE78,'By HD'!Z$3:Z$42)</f>
        <v>1.6433437490670628</v>
      </c>
      <c r="BW78">
        <f>(DD78-SUMIF('By HD'!$A$3:$A$42,$BE78,'By HD'!P$3:P$42))*$BR78*SUMIF('By HD'!$A$3:$A$42,$BE78,'By HD'!$W$3:$W$42)+$BR78*SUMIF('By HD'!$A$3:$A$42,$BE78,'By HD'!AA$3:AA$42)</f>
        <v>3.1747857974504674</v>
      </c>
      <c r="BX78">
        <f>(DE78-SUMIF('By HD'!$A$3:$A$42,$BE78,'By HD'!Q$3:Q$42))*$BR78*SUMIF('By HD'!$A$3:$A$42,$BE78,'By HD'!$W$3:$W$42)+$BR78*SUMIF('By HD'!$A$3:$A$42,$BE78,'By HD'!AB$3:AB$42)</f>
        <v>23.128354645782128</v>
      </c>
      <c r="BY78">
        <f>(DF78-SUMIF('By HD'!$A$3:$A$42,$BE78,'By HD'!R$3:R$42))*$BR78*SUMIF('By HD'!$A$3:$A$42,$BE78,'By HD'!$W$3:$W$42)+$BR78*SUMIF('By HD'!$A$3:$A$42,$BE78,'By HD'!AC$3:AC$42)</f>
        <v>3.9436975440097921</v>
      </c>
      <c r="CD78">
        <f>$BR78*SUMIF('By HD'!$A$3:$A$42,$BE78,'By HD'!AR$3:AR$42)</f>
        <v>265.12003154574137</v>
      </c>
      <c r="CE78">
        <f>(DA78-SUMIF('By HD'!$A$3:$A$42,$BE78,'By HD'!M$3:M$42))*$BR78*SUMIF('By HD'!$A$3:$A$42,$BE78,'By HD'!$AR$3:$AR$42)+$BR78*SUMIF('By HD'!$A$3:$A$42,$BE78,'By HD'!AS$3:AS$42)</f>
        <v>127.36142669844459</v>
      </c>
      <c r="CF78">
        <f>(DB78-SUMIF('By HD'!$A$3:$A$42,$BE78,'By HD'!N$3:N$42))*$BR78*SUMIF('By HD'!$A$3:$A$42,$BE78,'By HD'!$AR$3:$AR$42)+$BR78*SUMIF('By HD'!$A$3:$A$42,$BE78,'By HD'!AT$3:AT$42)</f>
        <v>128.04997502214175</v>
      </c>
      <c r="CG78">
        <f>(DC78-SUMIF('By HD'!$A$3:$A$42,$BE78,'By HD'!O$3:O$42))*$BR78*SUMIF('By HD'!$A$3:$A$42,$BE78,'By HD'!$AR$3:$AR$42)+$BR78*SUMIF('By HD'!$A$3:$A$42,$BE78,'By HD'!AU$3:AU$42)</f>
        <v>1.2321197344983035</v>
      </c>
      <c r="CH78">
        <f>(DD78-SUMIF('By HD'!$A$3:$A$42,$BE78,'By HD'!P$3:P$42))*$BR78*SUMIF('By HD'!$A$3:$A$42,$BE78,'By HD'!$AR$3:$AR$42)+$BR78*SUMIF('By HD'!$A$3:$A$42,$BE78,'By HD'!AV$3:AV$42)</f>
        <v>1.9628073719511592</v>
      </c>
      <c r="CI78">
        <f>(DE78-SUMIF('By HD'!$A$3:$A$42,$BE78,'By HD'!Q$3:Q$42))*$BR78*SUMIF('By HD'!$A$3:$A$42,$BE78,'By HD'!$AR$3:$AR$42)+$BR78*SUMIF('By HD'!$A$3:$A$42,$BE78,'By HD'!AW$3:AW$42)</f>
        <v>4.7812548637164269</v>
      </c>
      <c r="CJ78">
        <f>(DF78-SUMIF('By HD'!$A$3:$A$42,$BE78,'By HD'!R$3:R$42))*$BR78*SUMIF('By HD'!$A$3:$A$42,$BE78,'By HD'!$AR$3:$AR$42)+$BR78*SUMIF('By HD'!$A$3:$A$42,$BE78,'By HD'!AX$3:AX$42)</f>
        <v>1.7324478549891031</v>
      </c>
      <c r="CO78">
        <f>BG78+BS78+CD78</f>
        <v>5403.5914826498429</v>
      </c>
      <c r="CP78">
        <f>BH78+BT78+CE78</f>
        <v>2993.5687346376221</v>
      </c>
      <c r="CQ78">
        <f t="shared" ref="CQ78:CU106" si="74">CF78+BU78+BI78</f>
        <v>2216.4239364507557</v>
      </c>
      <c r="CR78">
        <f t="shared" si="74"/>
        <v>19.875463483565365</v>
      </c>
      <c r="CS78">
        <f t="shared" si="74"/>
        <v>31.137593169401626</v>
      </c>
      <c r="CT78">
        <f t="shared" si="74"/>
        <v>117.90960950949855</v>
      </c>
      <c r="CU78">
        <f t="shared" si="74"/>
        <v>24.676145398998894</v>
      </c>
      <c r="CZ78" s="7"/>
      <c r="DA78">
        <f t="shared" ref="DA78:DJ93" si="75">BH78/$BG78</f>
        <v>0.55786766425064294</v>
      </c>
      <c r="DB78">
        <f t="shared" si="75"/>
        <v>0.40659340659340659</v>
      </c>
      <c r="DC78">
        <f t="shared" si="75"/>
        <v>3.9747486555997196E-3</v>
      </c>
      <c r="DD78">
        <f t="shared" si="75"/>
        <v>6.0790273556231003E-3</v>
      </c>
      <c r="DE78">
        <f t="shared" si="75"/>
        <v>2.104278700023381E-2</v>
      </c>
      <c r="DF78">
        <f t="shared" si="75"/>
        <v>4.4423661444938038E-3</v>
      </c>
      <c r="DG78">
        <f t="shared" si="75"/>
        <v>0</v>
      </c>
      <c r="DH78">
        <f t="shared" si="75"/>
        <v>0</v>
      </c>
      <c r="DI78">
        <f t="shared" si="75"/>
        <v>0</v>
      </c>
      <c r="DJ78">
        <f t="shared" si="75"/>
        <v>0</v>
      </c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</row>
    <row r="79" spans="1:149" x14ac:dyDescent="0.3">
      <c r="A79" t="s">
        <v>1049</v>
      </c>
      <c r="B79" t="s">
        <v>1050</v>
      </c>
      <c r="C79" t="s">
        <v>992</v>
      </c>
      <c r="D79" s="7">
        <f t="shared" si="72"/>
        <v>14340.677928479474</v>
      </c>
      <c r="E79" s="7">
        <f t="shared" si="60"/>
        <v>8632.4541830716389</v>
      </c>
      <c r="F79" s="7">
        <f t="shared" si="60"/>
        <v>4713.9645693467801</v>
      </c>
      <c r="G79" s="7">
        <f t="shared" si="60"/>
        <v>68.022876799142665</v>
      </c>
      <c r="H79" s="7">
        <f t="shared" si="60"/>
        <v>60.653475192162595</v>
      </c>
      <c r="I79" s="7">
        <f t="shared" si="60"/>
        <v>785.05198896169907</v>
      </c>
      <c r="J79" s="7">
        <f t="shared" si="60"/>
        <v>80.530835108049359</v>
      </c>
      <c r="K79" s="7">
        <f t="shared" si="60"/>
        <v>0</v>
      </c>
      <c r="L79" s="7">
        <f t="shared" si="60"/>
        <v>0</v>
      </c>
      <c r="M79" s="7">
        <f t="shared" si="60"/>
        <v>0</v>
      </c>
      <c r="N79" s="7">
        <f t="shared" si="60"/>
        <v>0</v>
      </c>
      <c r="O79" s="7">
        <f t="shared" si="61"/>
        <v>0.60195579498569274</v>
      </c>
      <c r="P79" s="7">
        <f t="shared" si="62"/>
        <v>0.3287128121038973</v>
      </c>
      <c r="Q79" s="7">
        <f t="shared" si="63"/>
        <v>4.7433515443544346E-3</v>
      </c>
      <c r="R79" s="7">
        <f t="shared" si="64"/>
        <v>4.229470565802855E-3</v>
      </c>
      <c r="S79" s="7">
        <f t="shared" si="65"/>
        <v>5.4743017929622891E-2</v>
      </c>
      <c r="T79" s="7">
        <f t="shared" si="66"/>
        <v>5.6155528706297326E-3</v>
      </c>
      <c r="U79" s="7">
        <f t="shared" si="67"/>
        <v>0</v>
      </c>
      <c r="V79" s="7">
        <f t="shared" si="68"/>
        <v>0</v>
      </c>
      <c r="W79" s="7">
        <f t="shared" si="69"/>
        <v>0</v>
      </c>
      <c r="X79" s="7">
        <f t="shared" si="70"/>
        <v>0</v>
      </c>
      <c r="Y79" s="8">
        <f t="shared" si="71"/>
        <v>0.60195579498569274</v>
      </c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V79" s="7"/>
      <c r="AW79" s="7"/>
      <c r="AX79" s="7"/>
      <c r="AY79" s="7"/>
      <c r="AZ79" s="7"/>
      <c r="BA79" s="7"/>
      <c r="BB79" s="9"/>
      <c r="BD79" s="7"/>
      <c r="BE79">
        <v>1</v>
      </c>
      <c r="BF79" t="s">
        <v>985</v>
      </c>
      <c r="BG79">
        <f>SUMIFS('Pres Converted'!O$2:O$10000,'Pres Converted'!$E$2:$E$10000,$BF79,'Pres Converted'!$D$2:$D$10000,"ED",'Pres Converted'!$C$2:$C$10000,$BE79)</f>
        <v>62</v>
      </c>
      <c r="BH79">
        <f>SUMIFS('Pres Converted'!I$2:I$10000,'Pres Converted'!$E$2:$E$10000,$BF79,'Pres Converted'!$D$2:$D$10000,"ED",'Pres Converted'!$C$2:$C$10000,$BE79)</f>
        <v>37</v>
      </c>
      <c r="BI79">
        <f>SUMIFS('Pres Converted'!J$2:J$10000,'Pres Converted'!$E$2:$E$10000,$BF79,'Pres Converted'!$D$2:$D$10000,"ED",'Pres Converted'!$C$2:$C$10000,$BE79)</f>
        <v>19</v>
      </c>
      <c r="BJ79">
        <f>SUMIFS('Pres Converted'!K$2:K$10000,'Pres Converted'!$E$2:$E$10000,$BF79,'Pres Converted'!$D$2:$D$10000,"ED",'Pres Converted'!$C$2:$C$10000,$BE79)</f>
        <v>0</v>
      </c>
      <c r="BK79">
        <f>SUMIFS('Pres Converted'!L$2:L$10000,'Pres Converted'!$E$2:$E$10000,$BF79,'Pres Converted'!$D$2:$D$10000,"ED",'Pres Converted'!$C$2:$C$10000,$BE79)</f>
        <v>1</v>
      </c>
      <c r="BL79">
        <f>SUMIFS('Pres Converted'!M$2:M$10000,'Pres Converted'!$E$2:$E$10000,$BF79,'Pres Converted'!$D$2:$D$10000,"ED",'Pres Converted'!$C$2:$C$10000,$BE79)</f>
        <v>5</v>
      </c>
      <c r="BM79">
        <f>SUMIFS('Pres Converted'!N$2:N$10000,'Pres Converted'!$E$2:$E$10000,$BF79,'Pres Converted'!$D$2:$D$10000,"ED",'Pres Converted'!$C$2:$C$10000,$BE79)</f>
        <v>0</v>
      </c>
      <c r="BR79">
        <f>BG79/SUMIF('By HD'!$A$3:$A$42,$BE79,'By HD'!$B$3:$B$42)</f>
        <v>9.7791798107255516E-3</v>
      </c>
      <c r="BS79">
        <f>$BR79*SUMIF('By HD'!$A$3:$A$42,$BE79,'By HD'!W$3:W$42)</f>
        <v>12.48801261829653</v>
      </c>
      <c r="BT79">
        <f>(DA79-SUMIF('By HD'!$A$3:$A$42,$BE79,'By HD'!M$3:M$42))*$BR79*SUMIF('By HD'!$A$3:$A$42,$BE79,'By HD'!$W$3:$W$42)+$BR79*SUMIF('By HD'!$A$3:$A$42,$BE79,'By HD'!X$3:X$42)</f>
        <v>7.4470186289046563</v>
      </c>
      <c r="BU79">
        <f>(DB79-SUMIF('By HD'!$A$3:$A$42,$BE79,'By HD'!N$3:N$42))*$BR79*SUMIF('By HD'!$A$3:$A$42,$BE79,'By HD'!$W$3:$W$42)+$BR79*SUMIF('By HD'!$A$3:$A$42,$BE79,'By HD'!Y$3:Y$42)</f>
        <v>3.8140026271532212</v>
      </c>
      <c r="BV79">
        <f>(DC79-SUMIF('By HD'!$A$3:$A$42,$BE79,'By HD'!O$3:O$42))*$BR79*SUMIF('By HD'!$A$3:$A$42,$BE79,'By HD'!$W$3:$W$42)+$BR79*SUMIF('By HD'!$A$3:$A$42,$BE79,'By HD'!Z$3:Z$42)</f>
        <v>-2.581456676850202E-2</v>
      </c>
      <c r="BW79">
        <f>(DD79-SUMIF('By HD'!$A$3:$A$42,$BE79,'By HD'!P$3:P$42))*$BR79*SUMIF('By HD'!$A$3:$A$42,$BE79,'By HD'!$W$3:$W$42)+$BR79*SUMIF('By HD'!$A$3:$A$42,$BE79,'By HD'!AA$3:AA$42)</f>
        <v>0.17152673426942253</v>
      </c>
      <c r="BX79">
        <f>(DE79-SUMIF('By HD'!$A$3:$A$42,$BE79,'By HD'!Q$3:Q$42))*$BR79*SUMIF('By HD'!$A$3:$A$42,$BE79,'By HD'!$W$3:$W$42)+$BR79*SUMIF('By HD'!$A$3:$A$42,$BE79,'By HD'!AB$3:AB$42)</f>
        <v>1.0795871189881479</v>
      </c>
      <c r="BY79">
        <f>(DF79-SUMIF('By HD'!$A$3:$A$42,$BE79,'By HD'!R$3:R$42))*$BR79*SUMIF('By HD'!$A$3:$A$42,$BE79,'By HD'!$W$3:$W$42)+$BR79*SUMIF('By HD'!$A$3:$A$42,$BE79,'By HD'!AC$3:AC$42)</f>
        <v>1.6920757495845276E-3</v>
      </c>
      <c r="CD79">
        <f>$BR79*SUMIF('By HD'!$A$3:$A$42,$BE79,'By HD'!AR$3:AR$42)</f>
        <v>3.8432176656151418</v>
      </c>
      <c r="CE79">
        <f>(DA79-SUMIF('By HD'!$A$3:$A$42,$BE79,'By HD'!M$3:M$42))*$BR79*SUMIF('By HD'!$A$3:$A$42,$BE79,'By HD'!$AR$3:$AR$42)+$BR79*SUMIF('By HD'!$A$3:$A$42,$BE79,'By HD'!AS$3:AS$42)</f>
        <v>1.9957756072803989</v>
      </c>
      <c r="CF79">
        <f>(DB79-SUMIF('By HD'!$A$3:$A$42,$BE79,'By HD'!N$3:N$42))*$BR79*SUMIF('By HD'!$A$3:$A$42,$BE79,'By HD'!$AR$3:$AR$42)+$BR79*SUMIF('By HD'!$A$3:$A$42,$BE79,'By HD'!AT$3:AT$42)</f>
        <v>1.4713639303804398</v>
      </c>
      <c r="CG79">
        <f>(DC79-SUMIF('By HD'!$A$3:$A$42,$BE79,'By HD'!O$3:O$42))*$BR79*SUMIF('By HD'!$A$3:$A$42,$BE79,'By HD'!$AR$3:$AR$42)+$BR79*SUMIF('By HD'!$A$3:$A$42,$BE79,'By HD'!AU$3:AU$42)</f>
        <v>2.5851585745703537E-3</v>
      </c>
      <c r="CH79">
        <f>(DD79-SUMIF('By HD'!$A$3:$A$42,$BE79,'By HD'!P$3:P$42))*$BR79*SUMIF('By HD'!$A$3:$A$42,$BE79,'By HD'!$AR$3:$AR$42)+$BR79*SUMIF('By HD'!$A$3:$A$42,$BE79,'By HD'!AV$3:AV$42)</f>
        <v>6.707749106867418E-2</v>
      </c>
      <c r="CI79">
        <f>(DE79-SUMIF('By HD'!$A$3:$A$42,$BE79,'By HD'!Q$3:Q$42))*$BR79*SUMIF('By HD'!$A$3:$A$42,$BE79,'By HD'!$AR$3:$AR$42)+$BR79*SUMIF('By HD'!$A$3:$A$42,$BE79,'By HD'!AW$3:AW$42)</f>
        <v>0.29837464797141972</v>
      </c>
      <c r="CJ79">
        <f>(DF79-SUMIF('By HD'!$A$3:$A$42,$BE79,'By HD'!R$3:R$42))*$BR79*SUMIF('By HD'!$A$3:$A$42,$BE79,'By HD'!$AR$3:$AR$42)+$BR79*SUMIF('By HD'!$A$3:$A$42,$BE79,'By HD'!AX$3:AX$42)</f>
        <v>8.0408303396391628E-3</v>
      </c>
      <c r="CO79">
        <f t="shared" ref="CO79:CP109" si="76">BG79+BS79+CD79</f>
        <v>78.331230283911665</v>
      </c>
      <c r="CP79">
        <f t="shared" si="76"/>
        <v>46.442794236185058</v>
      </c>
      <c r="CQ79">
        <f t="shared" si="74"/>
        <v>24.28536655753366</v>
      </c>
      <c r="CR79">
        <f t="shared" si="74"/>
        <v>-2.3229408193931666E-2</v>
      </c>
      <c r="CS79">
        <f t="shared" si="74"/>
        <v>1.2386042253380967</v>
      </c>
      <c r="CT79">
        <f t="shared" si="74"/>
        <v>6.3779617669595678</v>
      </c>
      <c r="CU79">
        <f t="shared" si="74"/>
        <v>9.7329060892236904E-3</v>
      </c>
      <c r="CZ79" s="7"/>
      <c r="DA79">
        <f t="shared" si="75"/>
        <v>0.59677419354838712</v>
      </c>
      <c r="DB79">
        <f t="shared" si="75"/>
        <v>0.30645161290322581</v>
      </c>
      <c r="DC79">
        <f t="shared" si="75"/>
        <v>0</v>
      </c>
      <c r="DD79">
        <f t="shared" si="75"/>
        <v>1.6129032258064516E-2</v>
      </c>
      <c r="DE79">
        <f t="shared" si="75"/>
        <v>8.0645161290322578E-2</v>
      </c>
      <c r="DF79">
        <f t="shared" si="75"/>
        <v>0</v>
      </c>
      <c r="DG79">
        <f t="shared" si="75"/>
        <v>0</v>
      </c>
      <c r="DH79">
        <f t="shared" si="75"/>
        <v>0</v>
      </c>
      <c r="DI79">
        <f t="shared" si="75"/>
        <v>0</v>
      </c>
      <c r="DJ79">
        <f t="shared" si="75"/>
        <v>0</v>
      </c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</row>
    <row r="80" spans="1:149" x14ac:dyDescent="0.3">
      <c r="A80" t="s">
        <v>1051</v>
      </c>
      <c r="B80" t="s">
        <v>1052</v>
      </c>
      <c r="C80" t="s">
        <v>984</v>
      </c>
      <c r="D80" s="7">
        <f t="shared" si="72"/>
        <v>5403.5914826498429</v>
      </c>
      <c r="E80" s="7">
        <f t="shared" si="60"/>
        <v>2993.5687346376221</v>
      </c>
      <c r="F80" s="7">
        <f t="shared" si="60"/>
        <v>2216.4239364507557</v>
      </c>
      <c r="G80" s="7">
        <f t="shared" si="60"/>
        <v>19.875463483565365</v>
      </c>
      <c r="H80" s="7">
        <f t="shared" si="60"/>
        <v>31.137593169401626</v>
      </c>
      <c r="I80" s="7">
        <f t="shared" si="60"/>
        <v>117.90960950949855</v>
      </c>
      <c r="J80" s="7">
        <f t="shared" si="60"/>
        <v>24.676145398998894</v>
      </c>
      <c r="K80" s="7">
        <f t="shared" si="60"/>
        <v>0</v>
      </c>
      <c r="L80" s="7">
        <f t="shared" si="60"/>
        <v>0</v>
      </c>
      <c r="M80" s="7">
        <f t="shared" si="60"/>
        <v>0</v>
      </c>
      <c r="N80" s="7">
        <f t="shared" si="60"/>
        <v>0</v>
      </c>
      <c r="O80" s="7">
        <f t="shared" si="61"/>
        <v>0.55399612355033534</v>
      </c>
      <c r="P80" s="7">
        <f t="shared" si="62"/>
        <v>0.41017607337034545</v>
      </c>
      <c r="Q80" s="7">
        <f t="shared" si="63"/>
        <v>3.6781950573766776E-3</v>
      </c>
      <c r="R80" s="7">
        <f t="shared" si="64"/>
        <v>5.7623884539347529E-3</v>
      </c>
      <c r="S80" s="7">
        <f t="shared" si="65"/>
        <v>2.1820600222664757E-2</v>
      </c>
      <c r="T80" s="7">
        <f t="shared" si="66"/>
        <v>4.5666193453428993E-3</v>
      </c>
      <c r="U80" s="7">
        <f t="shared" si="67"/>
        <v>0</v>
      </c>
      <c r="V80" s="7">
        <f t="shared" si="68"/>
        <v>0</v>
      </c>
      <c r="W80" s="7">
        <f t="shared" si="69"/>
        <v>0</v>
      </c>
      <c r="X80" s="7">
        <f t="shared" si="70"/>
        <v>0</v>
      </c>
      <c r="Y80" s="8">
        <f t="shared" si="71"/>
        <v>0.55399612355033534</v>
      </c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V80" s="7"/>
      <c r="AW80" s="7"/>
      <c r="AX80" s="7"/>
      <c r="AY80" s="7"/>
      <c r="AZ80" s="7"/>
      <c r="BA80" s="7"/>
      <c r="BD80" s="7"/>
      <c r="BE80">
        <v>1</v>
      </c>
      <c r="BF80" t="s">
        <v>986</v>
      </c>
      <c r="BG80">
        <f>SUMIFS('Pres Converted'!O$2:O$10000,'Pres Converted'!$E$2:$E$10000,$BF80,'Pres Converted'!$D$2:$D$10000,"ED",'Pres Converted'!$C$2:$C$10000,$BE80)</f>
        <v>1042</v>
      </c>
      <c r="BH80">
        <f>SUMIFS('Pres Converted'!I$2:I$10000,'Pres Converted'!$E$2:$E$10000,$BF80,'Pres Converted'!$D$2:$D$10000,"ED",'Pres Converted'!$C$2:$C$10000,$BE80)</f>
        <v>568</v>
      </c>
      <c r="BI80">
        <f>SUMIFS('Pres Converted'!J$2:J$10000,'Pres Converted'!$E$2:$E$10000,$BF80,'Pres Converted'!$D$2:$D$10000,"ED",'Pres Converted'!$C$2:$C$10000,$BE80)</f>
        <v>441</v>
      </c>
      <c r="BJ80">
        <f>SUMIFS('Pres Converted'!K$2:K$10000,'Pres Converted'!$E$2:$E$10000,$BF80,'Pres Converted'!$D$2:$D$10000,"ED",'Pres Converted'!$C$2:$C$10000,$BE80)</f>
        <v>6</v>
      </c>
      <c r="BK80">
        <f>SUMIFS('Pres Converted'!L$2:L$10000,'Pres Converted'!$E$2:$E$10000,$BF80,'Pres Converted'!$D$2:$D$10000,"ED",'Pres Converted'!$C$2:$C$10000,$BE80)</f>
        <v>4</v>
      </c>
      <c r="BL80">
        <f>SUMIFS('Pres Converted'!M$2:M$10000,'Pres Converted'!$E$2:$E$10000,$BF80,'Pres Converted'!$D$2:$D$10000,"ED",'Pres Converted'!$C$2:$C$10000,$BE80)</f>
        <v>23</v>
      </c>
      <c r="BM80">
        <f>SUMIFS('Pres Converted'!N$2:N$10000,'Pres Converted'!$E$2:$E$10000,$BF80,'Pres Converted'!$D$2:$D$10000,"ED",'Pres Converted'!$C$2:$C$10000,$BE80)</f>
        <v>0</v>
      </c>
      <c r="BR80">
        <f>BG80/SUMIF('By HD'!$A$3:$A$42,$BE80,'By HD'!$B$3:$B$42)</f>
        <v>0.16435331230283912</v>
      </c>
      <c r="BS80">
        <f>$BR80*SUMIF('By HD'!$A$3:$A$42,$BE80,'By HD'!W$3:W$42)</f>
        <v>209.87917981072556</v>
      </c>
      <c r="BT80">
        <f>(DA80-SUMIF('By HD'!$A$3:$A$42,$BE80,'By HD'!M$3:M$42))*$BR80*SUMIF('By HD'!$A$3:$A$42,$BE80,'By HD'!$W$3:$W$42)+$BR80*SUMIF('By HD'!$A$3:$A$42,$BE80,'By HD'!X$3:X$42)</f>
        <v>114.31378912119736</v>
      </c>
      <c r="BU80">
        <f>(DB80-SUMIF('By HD'!$A$3:$A$42,$BE80,'By HD'!N$3:N$42))*$BR80*SUMIF('By HD'!$A$3:$A$42,$BE80,'By HD'!$W$3:$W$42)+$BR80*SUMIF('By HD'!$A$3:$A$42,$BE80,'By HD'!Y$3:Y$42)</f>
        <v>88.608062673526447</v>
      </c>
      <c r="BV80">
        <f>(DC80-SUMIF('By HD'!$A$3:$A$42,$BE80,'By HD'!O$3:O$42))*$BR80*SUMIF('By HD'!$A$3:$A$42,$BE80,'By HD'!$W$3:$W$42)+$BR80*SUMIF('By HD'!$A$3:$A$42,$BE80,'By HD'!Z$3:Z$42)</f>
        <v>0.77466608285483995</v>
      </c>
      <c r="BW80">
        <f>(DD80-SUMIF('By HD'!$A$3:$A$42,$BE80,'By HD'!P$3:P$42))*$BR80*SUMIF('By HD'!$A$3:$A$42,$BE80,'By HD'!$W$3:$W$42)+$BR80*SUMIF('By HD'!$A$3:$A$42,$BE80,'By HD'!AA$3:AA$42)</f>
        <v>0.30328593179352969</v>
      </c>
      <c r="BX80">
        <f>(DE80-SUMIF('By HD'!$A$3:$A$42,$BE80,'By HD'!Q$3:Q$42))*$BR80*SUMIF('By HD'!$A$3:$A$42,$BE80,'By HD'!$W$3:$W$42)+$BR80*SUMIF('By HD'!$A$3:$A$42,$BE80,'By HD'!AB$3:AB$42)</f>
        <v>5.8509382121426219</v>
      </c>
      <c r="BY80">
        <f>(DF80-SUMIF('By HD'!$A$3:$A$42,$BE80,'By HD'!R$3:R$42))*$BR80*SUMIF('By HD'!$A$3:$A$42,$BE80,'By HD'!$W$3:$W$42)+$BR80*SUMIF('By HD'!$A$3:$A$42,$BE80,'By HD'!AC$3:AC$42)</f>
        <v>2.8437789210759346E-2</v>
      </c>
      <c r="CD80">
        <f>$BR80*SUMIF('By HD'!$A$3:$A$42,$BE80,'By HD'!AR$3:AR$42)</f>
        <v>64.590851735015775</v>
      </c>
      <c r="CE80">
        <f>(DA80-SUMIF('By HD'!$A$3:$A$42,$BE80,'By HD'!M$3:M$42))*$BR80*SUMIF('By HD'!$A$3:$A$42,$BE80,'By HD'!$AR$3:$AR$42)+$BR80*SUMIF('By HD'!$A$3:$A$42,$BE80,'By HD'!AS$3:AS$42)</f>
        <v>30.204585526774075</v>
      </c>
      <c r="CF80">
        <f>(DB80-SUMIF('By HD'!$A$3:$A$42,$BE80,'By HD'!N$3:N$42))*$BR80*SUMIF('By HD'!$A$3:$A$42,$BE80,'By HD'!$AR$3:$AR$42)+$BR80*SUMIF('By HD'!$A$3:$A$42,$BE80,'By HD'!AT$3:AT$42)</f>
        <v>32.270871339151547</v>
      </c>
      <c r="CG80">
        <f>(DC80-SUMIF('By HD'!$A$3:$A$42,$BE80,'By HD'!O$3:O$42))*$BR80*SUMIF('By HD'!$A$3:$A$42,$BE80,'By HD'!$AR$3:$AR$42)+$BR80*SUMIF('By HD'!$A$3:$A$42,$BE80,'By HD'!AU$3:AU$42)</f>
        <v>0.41537163271601868</v>
      </c>
      <c r="CH80">
        <f>(DD80-SUMIF('By HD'!$A$3:$A$42,$BE80,'By HD'!P$3:P$42))*$BR80*SUMIF('By HD'!$A$3:$A$42,$BE80,'By HD'!$AR$3:$AR$42)+$BR80*SUMIF('By HD'!$A$3:$A$42,$BE80,'By HD'!AV$3:AV$42)</f>
        <v>0.33349620356456927</v>
      </c>
      <c r="CI80">
        <f>(DE80-SUMIF('By HD'!$A$3:$A$42,$BE80,'By HD'!Q$3:Q$42))*$BR80*SUMIF('By HD'!$A$3:$A$42,$BE80,'By HD'!$AR$3:$AR$42)+$BR80*SUMIF('By HD'!$A$3:$A$42,$BE80,'By HD'!AW$3:AW$42)</f>
        <v>1.2313892067788512</v>
      </c>
      <c r="CJ80">
        <f>(DF80-SUMIF('By HD'!$A$3:$A$42,$BE80,'By HD'!R$3:R$42))*$BR80*SUMIF('By HD'!$A$3:$A$42,$BE80,'By HD'!$AR$3:$AR$42)+$BR80*SUMIF('By HD'!$A$3:$A$42,$BE80,'By HD'!AX$3:AX$42)</f>
        <v>0.13513782603070984</v>
      </c>
      <c r="CO80">
        <f t="shared" si="76"/>
        <v>1316.4700315457414</v>
      </c>
      <c r="CP80">
        <f t="shared" si="76"/>
        <v>712.51837464797143</v>
      </c>
      <c r="CQ80">
        <f t="shared" si="74"/>
        <v>561.87893401267797</v>
      </c>
      <c r="CR80">
        <f t="shared" si="74"/>
        <v>7.1900377155708588</v>
      </c>
      <c r="CS80">
        <f t="shared" si="74"/>
        <v>4.6367821353580991</v>
      </c>
      <c r="CT80">
        <f t="shared" si="74"/>
        <v>30.082327418921473</v>
      </c>
      <c r="CU80">
        <f t="shared" si="74"/>
        <v>0.16357561524146919</v>
      </c>
      <c r="CZ80" s="7"/>
      <c r="DA80">
        <f t="shared" si="75"/>
        <v>0.54510556621881001</v>
      </c>
      <c r="DB80">
        <f t="shared" si="75"/>
        <v>0.42322456813819576</v>
      </c>
      <c r="DC80">
        <f t="shared" si="75"/>
        <v>5.7581573896353169E-3</v>
      </c>
      <c r="DD80">
        <f t="shared" si="75"/>
        <v>3.838771593090211E-3</v>
      </c>
      <c r="DE80">
        <f t="shared" si="75"/>
        <v>2.2072936660268713E-2</v>
      </c>
      <c r="DF80">
        <f t="shared" si="75"/>
        <v>0</v>
      </c>
      <c r="DG80">
        <f t="shared" si="75"/>
        <v>0</v>
      </c>
      <c r="DH80">
        <f t="shared" si="75"/>
        <v>0</v>
      </c>
      <c r="DI80">
        <f t="shared" si="75"/>
        <v>0</v>
      </c>
      <c r="DJ80">
        <f t="shared" si="75"/>
        <v>0</v>
      </c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</row>
    <row r="81" spans="1:149" x14ac:dyDescent="0.3">
      <c r="A81" t="s">
        <v>1053</v>
      </c>
      <c r="B81" t="s">
        <v>1054</v>
      </c>
      <c r="C81" t="s">
        <v>1010</v>
      </c>
      <c r="D81" s="7">
        <f t="shared" si="72"/>
        <v>4113.9001314060442</v>
      </c>
      <c r="E81" s="7">
        <f t="shared" si="60"/>
        <v>2609.4824738698817</v>
      </c>
      <c r="F81" s="7">
        <f t="shared" si="60"/>
        <v>1350.6256127821302</v>
      </c>
      <c r="G81" s="7">
        <f t="shared" si="60"/>
        <v>21.654664137546384</v>
      </c>
      <c r="H81" s="7">
        <f t="shared" si="60"/>
        <v>7.0439221682515401</v>
      </c>
      <c r="I81" s="7">
        <f t="shared" si="60"/>
        <v>104.03077854196273</v>
      </c>
      <c r="J81" s="7">
        <f t="shared" si="60"/>
        <v>21.062679906271747</v>
      </c>
      <c r="K81" s="7">
        <f t="shared" si="60"/>
        <v>0</v>
      </c>
      <c r="L81" s="7">
        <f t="shared" si="60"/>
        <v>0</v>
      </c>
      <c r="M81" s="7">
        <f t="shared" si="60"/>
        <v>0</v>
      </c>
      <c r="N81" s="7">
        <f t="shared" si="60"/>
        <v>0</v>
      </c>
      <c r="O81" s="7">
        <f t="shared" si="61"/>
        <v>0.63430865857650653</v>
      </c>
      <c r="P81" s="7">
        <f t="shared" si="62"/>
        <v>0.32830782703529432</v>
      </c>
      <c r="Q81" s="7">
        <f t="shared" si="63"/>
        <v>5.2637797335506236E-3</v>
      </c>
      <c r="R81" s="7">
        <f t="shared" si="64"/>
        <v>1.7122248822904888E-3</v>
      </c>
      <c r="S81" s="7">
        <f t="shared" si="65"/>
        <v>2.5287628580912394E-2</v>
      </c>
      <c r="T81" s="7">
        <f t="shared" si="66"/>
        <v>5.1198811914456872E-3</v>
      </c>
      <c r="U81" s="7">
        <f t="shared" si="67"/>
        <v>0</v>
      </c>
      <c r="V81" s="7">
        <f t="shared" si="68"/>
        <v>0</v>
      </c>
      <c r="W81" s="7">
        <f t="shared" si="69"/>
        <v>0</v>
      </c>
      <c r="X81" s="7">
        <f t="shared" si="70"/>
        <v>0</v>
      </c>
      <c r="Y81" s="8">
        <f t="shared" si="71"/>
        <v>0.63430865857650653</v>
      </c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V81" s="7"/>
      <c r="AW81" s="7"/>
      <c r="AX81" s="7"/>
      <c r="AY81" s="7"/>
      <c r="AZ81" s="7"/>
      <c r="BA81" s="7"/>
      <c r="BD81" s="7"/>
      <c r="BE81">
        <v>1</v>
      </c>
      <c r="BF81" t="s">
        <v>987</v>
      </c>
      <c r="BG81">
        <f>SUMIFS('Pres Converted'!O$2:O$10000,'Pres Converted'!$E$2:$E$10000,$BF81,'Pres Converted'!$D$2:$D$10000,"ED",'Pres Converted'!$C$2:$C$10000,$BE81)</f>
        <v>959</v>
      </c>
      <c r="BH81">
        <f>SUMIFS('Pres Converted'!I$2:I$10000,'Pres Converted'!$E$2:$E$10000,$BF81,'Pres Converted'!$D$2:$D$10000,"ED",'Pres Converted'!$C$2:$C$10000,$BE81)</f>
        <v>646</v>
      </c>
      <c r="BI81">
        <f>SUMIFS('Pres Converted'!J$2:J$10000,'Pres Converted'!$E$2:$E$10000,$BF81,'Pres Converted'!$D$2:$D$10000,"ED",'Pres Converted'!$C$2:$C$10000,$BE81)</f>
        <v>285</v>
      </c>
      <c r="BJ81">
        <f>SUMIFS('Pres Converted'!K$2:K$10000,'Pres Converted'!$E$2:$E$10000,$BF81,'Pres Converted'!$D$2:$D$10000,"ED",'Pres Converted'!$C$2:$C$10000,$BE81)</f>
        <v>5</v>
      </c>
      <c r="BK81">
        <f>SUMIFS('Pres Converted'!L$2:L$10000,'Pres Converted'!$E$2:$E$10000,$BF81,'Pres Converted'!$D$2:$D$10000,"ED",'Pres Converted'!$C$2:$C$10000,$BE81)</f>
        <v>9</v>
      </c>
      <c r="BL81">
        <f>SUMIFS('Pres Converted'!M$2:M$10000,'Pres Converted'!$E$2:$E$10000,$BF81,'Pres Converted'!$D$2:$D$10000,"ED",'Pres Converted'!$C$2:$C$10000,$BE81)</f>
        <v>14</v>
      </c>
      <c r="BM81">
        <f>SUMIFS('Pres Converted'!N$2:N$10000,'Pres Converted'!$E$2:$E$10000,$BF81,'Pres Converted'!$D$2:$D$10000,"ED",'Pres Converted'!$C$2:$C$10000,$BE81)</f>
        <v>0</v>
      </c>
      <c r="BR81">
        <f>BG81/SUMIF('By HD'!$A$3:$A$42,$BE81,'By HD'!$B$3:$B$42)</f>
        <v>0.15126182965299684</v>
      </c>
      <c r="BS81">
        <f>$BR81*SUMIF('By HD'!$A$3:$A$42,$BE81,'By HD'!W$3:W$42)</f>
        <v>193.16135646687695</v>
      </c>
      <c r="BT81">
        <f>(DA81-SUMIF('By HD'!$A$3:$A$42,$BE81,'By HD'!M$3:M$42))*$BR81*SUMIF('By HD'!$A$3:$A$42,$BE81,'By HD'!$W$3:$W$42)+$BR81*SUMIF('By HD'!$A$3:$A$42,$BE81,'By HD'!X$3:X$42)</f>
        <v>130.03188431072056</v>
      </c>
      <c r="BU81">
        <f>(DB81-SUMIF('By HD'!$A$3:$A$42,$BE81,'By HD'!N$3:N$42))*$BR81*SUMIF('By HD'!$A$3:$A$42,$BE81,'By HD'!$W$3:$W$42)+$BR81*SUMIF('By HD'!$A$3:$A$42,$BE81,'By HD'!Y$3:Y$42)</f>
        <v>57.203973270706243</v>
      </c>
      <c r="BV81">
        <f>(DC81-SUMIF('By HD'!$A$3:$A$42,$BE81,'By HD'!O$3:O$42))*$BR81*SUMIF('By HD'!$A$3:$A$42,$BE81,'By HD'!$W$3:$W$42)+$BR81*SUMIF('By HD'!$A$3:$A$42,$BE81,'By HD'!Z$3:Z$42)</f>
        <v>0.60780473484660003</v>
      </c>
      <c r="BW81">
        <f>(DD81-SUMIF('By HD'!$A$3:$A$42,$BE81,'By HD'!P$3:P$42))*$BR81*SUMIF('By HD'!$A$3:$A$42,$BE81,'By HD'!$W$3:$W$42)+$BR81*SUMIF('By HD'!$A$3:$A$42,$BE81,'By HD'!AA$3:AA$42)</f>
        <v>1.3504015364865807</v>
      </c>
      <c r="BX81">
        <f>(DE81-SUMIF('By HD'!$A$3:$A$42,$BE81,'By HD'!Q$3:Q$42))*$BR81*SUMIF('By HD'!$A$3:$A$42,$BE81,'By HD'!$W$3:$W$42)+$BR81*SUMIF('By HD'!$A$3:$A$42,$BE81,'By HD'!AB$3:AB$42)</f>
        <v>3.9411200230871035</v>
      </c>
      <c r="BY81">
        <f>(DF81-SUMIF('By HD'!$A$3:$A$42,$BE81,'By HD'!R$3:R$42))*$BR81*SUMIF('By HD'!$A$3:$A$42,$BE81,'By HD'!$W$3:$W$42)+$BR81*SUMIF('By HD'!$A$3:$A$42,$BE81,'By HD'!AC$3:AC$42)</f>
        <v>2.6172591029863912E-2</v>
      </c>
      <c r="CD81">
        <f>$BR81*SUMIF('By HD'!$A$3:$A$42,$BE81,'By HD'!AR$3:AR$42)</f>
        <v>59.445899053627755</v>
      </c>
      <c r="CE81">
        <f>(DA81-SUMIF('By HD'!$A$3:$A$42,$BE81,'By HD'!M$3:M$42))*$BR81*SUMIF('By HD'!$A$3:$A$42,$BE81,'By HD'!$AR$3:$AR$42)+$BR81*SUMIF('By HD'!$A$3:$A$42,$BE81,'By HD'!AS$3:AS$42)</f>
        <v>35.438212167500915</v>
      </c>
      <c r="CF81">
        <f>(DB81-SUMIF('By HD'!$A$3:$A$42,$BE81,'By HD'!N$3:N$42))*$BR81*SUMIF('By HD'!$A$3:$A$42,$BE81,'By HD'!$AR$3:$AR$42)+$BR81*SUMIF('By HD'!$A$3:$A$42,$BE81,'By HD'!AT$3:AT$42)</f>
        <v>22.207789708326285</v>
      </c>
      <c r="CG81">
        <f>(DC81-SUMIF('By HD'!$A$3:$A$42,$BE81,'By HD'!O$3:O$42))*$BR81*SUMIF('By HD'!$A$3:$A$42,$BE81,'By HD'!$AR$3:$AR$42)+$BR81*SUMIF('By HD'!$A$3:$A$42,$BE81,'By HD'!AU$3:AU$42)</f>
        <v>0.34992347421110764</v>
      </c>
      <c r="CH81">
        <f>(DD81-SUMIF('By HD'!$A$3:$A$42,$BE81,'By HD'!P$3:P$42))*$BR81*SUMIF('By HD'!$A$3:$A$42,$BE81,'By HD'!$AR$3:$AR$42)+$BR81*SUMIF('By HD'!$A$3:$A$42,$BE81,'By HD'!AV$3:AV$42)</f>
        <v>0.63661893341559772</v>
      </c>
      <c r="CI81">
        <f>(DE81-SUMIF('By HD'!$A$3:$A$42,$BE81,'By HD'!Q$3:Q$42))*$BR81*SUMIF('By HD'!$A$3:$A$42,$BE81,'By HD'!$AR$3:$AR$42)+$BR81*SUMIF('By HD'!$A$3:$A$42,$BE81,'By HD'!AW$3:AW$42)</f>
        <v>0.68898128153330207</v>
      </c>
      <c r="CJ81">
        <f>(DF81-SUMIF('By HD'!$A$3:$A$42,$BE81,'By HD'!R$3:R$42))*$BR81*SUMIF('By HD'!$A$3:$A$42,$BE81,'By HD'!$AR$3:$AR$42)+$BR81*SUMIF('By HD'!$A$3:$A$42,$BE81,'By HD'!AX$3:AX$42)</f>
        <v>0.1243734886405477</v>
      </c>
      <c r="CO81">
        <f t="shared" si="76"/>
        <v>1211.6072555205046</v>
      </c>
      <c r="CP81">
        <f t="shared" si="76"/>
        <v>811.47009647822142</v>
      </c>
      <c r="CQ81">
        <f t="shared" si="74"/>
        <v>364.41176297903252</v>
      </c>
      <c r="CR81">
        <f t="shared" si="74"/>
        <v>5.9577282090577075</v>
      </c>
      <c r="CS81">
        <f t="shared" si="74"/>
        <v>10.987020469902179</v>
      </c>
      <c r="CT81">
        <f t="shared" si="74"/>
        <v>18.630101304620403</v>
      </c>
      <c r="CU81">
        <f t="shared" si="74"/>
        <v>0.15054607967041161</v>
      </c>
      <c r="CZ81" s="7"/>
      <c r="DA81">
        <f t="shared" si="75"/>
        <v>0.67361835245046919</v>
      </c>
      <c r="DB81">
        <f t="shared" si="75"/>
        <v>0.29718456725755998</v>
      </c>
      <c r="DC81">
        <f t="shared" si="75"/>
        <v>5.2137643378519288E-3</v>
      </c>
      <c r="DD81">
        <f t="shared" si="75"/>
        <v>9.384775808133473E-3</v>
      </c>
      <c r="DE81">
        <f t="shared" si="75"/>
        <v>1.4598540145985401E-2</v>
      </c>
      <c r="DF81">
        <f t="shared" si="75"/>
        <v>0</v>
      </c>
      <c r="DG81">
        <f t="shared" si="75"/>
        <v>0</v>
      </c>
      <c r="DH81">
        <f t="shared" si="75"/>
        <v>0</v>
      </c>
      <c r="DI81">
        <f t="shared" si="75"/>
        <v>0</v>
      </c>
      <c r="DJ81">
        <f t="shared" si="75"/>
        <v>0</v>
      </c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</row>
    <row r="82" spans="1:149" x14ac:dyDescent="0.3">
      <c r="A82" t="s">
        <v>1055</v>
      </c>
      <c r="B82" t="s">
        <v>1008</v>
      </c>
      <c r="C82" t="s">
        <v>1008</v>
      </c>
      <c r="D82" s="7">
        <f t="shared" si="72"/>
        <v>512.76282124019485</v>
      </c>
      <c r="E82" s="7">
        <f t="shared" si="60"/>
        <v>338.27059756811104</v>
      </c>
      <c r="F82" s="7">
        <f t="shared" si="60"/>
        <v>162.38684832540315</v>
      </c>
      <c r="G82" s="7">
        <f t="shared" si="60"/>
        <v>2.7204664092370821</v>
      </c>
      <c r="H82" s="7">
        <f t="shared" si="60"/>
        <v>3.7063327180389138</v>
      </c>
      <c r="I82" s="7">
        <f t="shared" si="60"/>
        <v>6.0379887705193243</v>
      </c>
      <c r="J82" s="7">
        <f t="shared" si="60"/>
        <v>-0.35941255111466341</v>
      </c>
      <c r="K82" s="7">
        <f t="shared" si="60"/>
        <v>0</v>
      </c>
      <c r="L82" s="7">
        <f t="shared" si="60"/>
        <v>0</v>
      </c>
      <c r="M82" s="7">
        <f t="shared" si="60"/>
        <v>0</v>
      </c>
      <c r="N82" s="7">
        <f t="shared" si="60"/>
        <v>0</v>
      </c>
      <c r="O82" s="7">
        <f t="shared" si="61"/>
        <v>0.65970188078369674</v>
      </c>
      <c r="P82" s="7">
        <f t="shared" si="62"/>
        <v>0.31668998140825783</v>
      </c>
      <c r="Q82" s="7">
        <f t="shared" si="63"/>
        <v>5.3055063599525805E-3</v>
      </c>
      <c r="R82" s="7">
        <f t="shared" si="64"/>
        <v>7.2281619581438927E-3</v>
      </c>
      <c r="S82" s="7">
        <f t="shared" si="65"/>
        <v>1.1775402818627783E-2</v>
      </c>
      <c r="T82" s="7">
        <f t="shared" si="66"/>
        <v>-7.0093332867888027E-4</v>
      </c>
      <c r="U82" s="7">
        <f t="shared" si="67"/>
        <v>0</v>
      </c>
      <c r="V82" s="7">
        <f t="shared" si="68"/>
        <v>0</v>
      </c>
      <c r="W82" s="7">
        <f t="shared" si="69"/>
        <v>0</v>
      </c>
      <c r="X82" s="7">
        <f t="shared" si="70"/>
        <v>0</v>
      </c>
      <c r="Y82" s="8">
        <f t="shared" si="71"/>
        <v>0.65970188078369674</v>
      </c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V82" s="7"/>
      <c r="AW82" s="7"/>
      <c r="AX82" s="7"/>
      <c r="AY82" s="7"/>
      <c r="AZ82" s="7"/>
      <c r="BA82" s="7"/>
      <c r="BD82" s="7"/>
      <c r="BE82">
        <v>2</v>
      </c>
      <c r="BF82" t="s">
        <v>988</v>
      </c>
      <c r="BG82">
        <f>SUMIFS('Pres Converted'!O$2:O$10000,'Pres Converted'!$E$2:$E$10000,$BF82,'Pres Converted'!$D$2:$D$10000,"ED",'Pres Converted'!$C$2:$C$10000,$BE82)</f>
        <v>596</v>
      </c>
      <c r="BH82">
        <f>SUMIFS('Pres Converted'!I$2:I$10000,'Pres Converted'!$E$2:$E$10000,$BF82,'Pres Converted'!$D$2:$D$10000,"ED",'Pres Converted'!$C$2:$C$10000,$BE82)</f>
        <v>269</v>
      </c>
      <c r="BI82">
        <f>SUMIFS('Pres Converted'!J$2:J$10000,'Pres Converted'!$E$2:$E$10000,$BF82,'Pres Converted'!$D$2:$D$10000,"ED",'Pres Converted'!$C$2:$C$10000,$BE82)</f>
        <v>303</v>
      </c>
      <c r="BJ82">
        <f>SUMIFS('Pres Converted'!K$2:K$10000,'Pres Converted'!$E$2:$E$10000,$BF82,'Pres Converted'!$D$2:$D$10000,"ED",'Pres Converted'!$C$2:$C$10000,$BE82)</f>
        <v>7</v>
      </c>
      <c r="BK82">
        <f>SUMIFS('Pres Converted'!L$2:L$10000,'Pres Converted'!$E$2:$E$10000,$BF82,'Pres Converted'!$D$2:$D$10000,"ED",'Pres Converted'!$C$2:$C$10000,$BE82)</f>
        <v>4</v>
      </c>
      <c r="BL82">
        <f>SUMIFS('Pres Converted'!M$2:M$10000,'Pres Converted'!$E$2:$E$10000,$BF82,'Pres Converted'!$D$2:$D$10000,"ED",'Pres Converted'!$C$2:$C$10000,$BE82)</f>
        <v>12</v>
      </c>
      <c r="BM82">
        <f>SUMIFS('Pres Converted'!N$2:N$10000,'Pres Converted'!$E$2:$E$10000,$BF82,'Pres Converted'!$D$2:$D$10000,"ED",'Pres Converted'!$C$2:$C$10000,$BE82)</f>
        <v>1</v>
      </c>
      <c r="BR82">
        <f>BG82/SUMIF('By HD'!$A$3:$A$42,$BE82,'By HD'!$B$3:$B$42)</f>
        <v>0.18022376776534624</v>
      </c>
      <c r="BS82">
        <f>$BR82*SUMIF('By HD'!$A$3:$A$42,$BE82,'By HD'!W$3:W$42)</f>
        <v>149.94617478076808</v>
      </c>
      <c r="BT82">
        <f>(DA82-SUMIF('By HD'!$A$3:$A$42,$BE82,'By HD'!M$3:M$42))*$BR82*SUMIF('By HD'!$A$3:$A$42,$BE82,'By HD'!$W$3:$W$42)+$BR82*SUMIF('By HD'!$A$3:$A$42,$BE82,'By HD'!X$3:X$42)</f>
        <v>73.048501730346473</v>
      </c>
      <c r="BU82">
        <f>(DB82-SUMIF('By HD'!$A$3:$A$42,$BE82,'By HD'!N$3:N$42))*$BR82*SUMIF('By HD'!$A$3:$A$42,$BE82,'By HD'!$W$3:$W$42)+$BR82*SUMIF('By HD'!$A$3:$A$42,$BE82,'By HD'!Y$3:Y$42)</f>
        <v>74.104035853609403</v>
      </c>
      <c r="BV82">
        <f>(DC82-SUMIF('By HD'!$A$3:$A$42,$BE82,'By HD'!O$3:O$42))*$BR82*SUMIF('By HD'!$A$3:$A$42,$BE82,'By HD'!$W$3:$W$42)+$BR82*SUMIF('By HD'!$A$3:$A$42,$BE82,'By HD'!Z$3:Z$42)</f>
        <v>1.2147192332581309</v>
      </c>
      <c r="BW82">
        <f>(DD82-SUMIF('By HD'!$A$3:$A$42,$BE82,'By HD'!P$3:P$42))*$BR82*SUMIF('By HD'!$A$3:$A$42,$BE82,'By HD'!$W$3:$W$42)+$BR82*SUMIF('By HD'!$A$3:$A$42,$BE82,'By HD'!AA$3:AA$42)</f>
        <v>0.18561537872811773</v>
      </c>
      <c r="BX82">
        <f>(DE82-SUMIF('By HD'!$A$3:$A$42,$BE82,'By HD'!Q$3:Q$42))*$BR82*SUMIF('By HD'!$A$3:$A$42,$BE82,'By HD'!$W$3:$W$42)+$BR82*SUMIF('By HD'!$A$3:$A$42,$BE82,'By HD'!AB$3:AB$42)</f>
        <v>2.0032140819032191</v>
      </c>
      <c r="BY82">
        <f>(DF82-SUMIF('By HD'!$A$3:$A$42,$BE82,'By HD'!R$3:R$42))*$BR82*SUMIF('By HD'!$A$3:$A$42,$BE82,'By HD'!$W$3:$W$42)+$BR82*SUMIF('By HD'!$A$3:$A$42,$BE82,'By HD'!AC$3:AC$42)</f>
        <v>-0.60991149707728853</v>
      </c>
      <c r="CD82">
        <f>$BR82*SUMIF('By HD'!$A$3:$A$42,$BE82,'By HD'!AR$3:AR$42)</f>
        <v>36.585424856365286</v>
      </c>
      <c r="CE82">
        <f>(DA82-SUMIF('By HD'!$A$3:$A$42,$BE82,'By HD'!M$3:M$42))*$BR82*SUMIF('By HD'!$A$3:$A$42,$BE82,'By HD'!$AR$3:$AR$42)+$BR82*SUMIF('By HD'!$A$3:$A$42,$BE82,'By HD'!AS$3:AS$42)</f>
        <v>19.174160445688461</v>
      </c>
      <c r="CF82">
        <f>(DB82-SUMIF('By HD'!$A$3:$A$42,$BE82,'By HD'!N$3:N$42))*$BR82*SUMIF('By HD'!$A$3:$A$42,$BE82,'By HD'!$AR$3:$AR$42)+$BR82*SUMIF('By HD'!$A$3:$A$42,$BE82,'By HD'!AT$3:AT$42)</f>
        <v>16.255256715533818</v>
      </c>
      <c r="CG82">
        <f>(DC82-SUMIF('By HD'!$A$3:$A$42,$BE82,'By HD'!O$3:O$42))*$BR82*SUMIF('By HD'!$A$3:$A$42,$BE82,'By HD'!$AR$3:$AR$42)+$BR82*SUMIF('By HD'!$A$3:$A$42,$BE82,'By HD'!AU$3:AU$42)</f>
        <v>0.2084340800945553</v>
      </c>
      <c r="CH82">
        <f>(DD82-SUMIF('By HD'!$A$3:$A$42,$BE82,'By HD'!P$3:P$42))*$BR82*SUMIF('By HD'!$A$3:$A$42,$BE82,'By HD'!$AR$3:$AR$42)+$BR82*SUMIF('By HD'!$A$3:$A$42,$BE82,'By HD'!AV$3:AV$42)</f>
        <v>0.41006820528684018</v>
      </c>
      <c r="CI82">
        <f>(DE82-SUMIF('By HD'!$A$3:$A$42,$BE82,'By HD'!Q$3:Q$42))*$BR82*SUMIF('By HD'!$A$3:$A$42,$BE82,'By HD'!$AR$3:$AR$42)+$BR82*SUMIF('By HD'!$A$3:$A$42,$BE82,'By HD'!AW$3:AW$42)</f>
        <v>0.6863179505148429</v>
      </c>
      <c r="CJ82">
        <f>(DF82-SUMIF('By HD'!$A$3:$A$42,$BE82,'By HD'!R$3:R$42))*$BR82*SUMIF('By HD'!$A$3:$A$42,$BE82,'By HD'!$AR$3:$AR$42)+$BR82*SUMIF('By HD'!$A$3:$A$42,$BE82,'By HD'!AX$3:AX$42)</f>
        <v>-0.14881254075323266</v>
      </c>
      <c r="CO82">
        <f t="shared" si="76"/>
        <v>782.53159963713335</v>
      </c>
      <c r="CP82">
        <f t="shared" si="76"/>
        <v>361.22266217603493</v>
      </c>
      <c r="CQ82">
        <f t="shared" si="74"/>
        <v>393.35929256914324</v>
      </c>
      <c r="CR82">
        <f t="shared" si="74"/>
        <v>8.4231533133526852</v>
      </c>
      <c r="CS82">
        <f t="shared" si="74"/>
        <v>4.5956835840149584</v>
      </c>
      <c r="CT82">
        <f t="shared" si="74"/>
        <v>14.689532032418061</v>
      </c>
      <c r="CU82">
        <f t="shared" si="74"/>
        <v>0.24127596216947877</v>
      </c>
      <c r="CZ82" s="7"/>
      <c r="DA82">
        <f t="shared" si="75"/>
        <v>0.45134228187919462</v>
      </c>
      <c r="DB82">
        <f t="shared" si="75"/>
        <v>0.50838926174496646</v>
      </c>
      <c r="DC82">
        <f t="shared" si="75"/>
        <v>1.1744966442953021E-2</v>
      </c>
      <c r="DD82">
        <f t="shared" si="75"/>
        <v>6.7114093959731542E-3</v>
      </c>
      <c r="DE82">
        <f t="shared" si="75"/>
        <v>2.0134228187919462E-2</v>
      </c>
      <c r="DF82">
        <f t="shared" si="75"/>
        <v>1.6778523489932886E-3</v>
      </c>
      <c r="DG82">
        <f t="shared" si="75"/>
        <v>0</v>
      </c>
      <c r="DH82">
        <f t="shared" si="75"/>
        <v>0</v>
      </c>
      <c r="DI82">
        <f t="shared" si="75"/>
        <v>0</v>
      </c>
      <c r="DJ82">
        <f t="shared" si="75"/>
        <v>0</v>
      </c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</row>
    <row r="83" spans="1:149" x14ac:dyDescent="0.3">
      <c r="A83" t="s">
        <v>1056</v>
      </c>
      <c r="B83" t="s">
        <v>1057</v>
      </c>
      <c r="C83" t="s">
        <v>995</v>
      </c>
      <c r="D83" s="7">
        <f t="shared" si="72"/>
        <v>13816</v>
      </c>
      <c r="E83" s="7">
        <f t="shared" si="60"/>
        <v>8851</v>
      </c>
      <c r="F83" s="7">
        <f t="shared" si="60"/>
        <v>4174</v>
      </c>
      <c r="G83" s="7">
        <f t="shared" si="60"/>
        <v>64</v>
      </c>
      <c r="H83" s="7">
        <f t="shared" si="60"/>
        <v>55</v>
      </c>
      <c r="I83" s="7">
        <f t="shared" si="60"/>
        <v>591</v>
      </c>
      <c r="J83" s="7">
        <f t="shared" si="60"/>
        <v>81</v>
      </c>
      <c r="K83" s="7">
        <f t="shared" si="60"/>
        <v>0</v>
      </c>
      <c r="L83" s="7">
        <f t="shared" si="60"/>
        <v>0</v>
      </c>
      <c r="M83" s="7">
        <f t="shared" si="60"/>
        <v>0</v>
      </c>
      <c r="N83" s="7">
        <f t="shared" si="60"/>
        <v>0</v>
      </c>
      <c r="O83" s="7">
        <f t="shared" si="61"/>
        <v>0.64063404748118125</v>
      </c>
      <c r="P83" s="7">
        <f t="shared" si="62"/>
        <v>0.30211349160393747</v>
      </c>
      <c r="Q83" s="7">
        <f t="shared" si="63"/>
        <v>4.6323103647944409E-3</v>
      </c>
      <c r="R83" s="7">
        <f t="shared" si="64"/>
        <v>3.9808917197452229E-3</v>
      </c>
      <c r="S83" s="7">
        <f t="shared" si="65"/>
        <v>4.2776491024898666E-2</v>
      </c>
      <c r="T83" s="7">
        <f t="shared" si="66"/>
        <v>5.8627678054429646E-3</v>
      </c>
      <c r="U83" s="7">
        <f t="shared" si="67"/>
        <v>0</v>
      </c>
      <c r="V83" s="7">
        <f t="shared" si="68"/>
        <v>0</v>
      </c>
      <c r="W83" s="7">
        <f t="shared" si="69"/>
        <v>0</v>
      </c>
      <c r="X83" s="7">
        <f t="shared" si="70"/>
        <v>0</v>
      </c>
      <c r="Y83" s="8">
        <f t="shared" si="71"/>
        <v>0.64063404748118125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V83" s="7"/>
      <c r="AW83" s="7"/>
      <c r="AX83" s="7"/>
      <c r="AY83" s="7"/>
      <c r="AZ83" s="7"/>
      <c r="BA83" s="7"/>
      <c r="BD83" s="7"/>
      <c r="BE83">
        <v>2</v>
      </c>
      <c r="BF83" t="s">
        <v>989</v>
      </c>
      <c r="BG83">
        <f>SUMIFS('Pres Converted'!O$2:O$10000,'Pres Converted'!$E$2:$E$10000,$BF83,'Pres Converted'!$D$2:$D$10000,"ED",'Pres Converted'!$C$2:$C$10000,$BE83)</f>
        <v>693</v>
      </c>
      <c r="BH83">
        <f>SUMIFS('Pres Converted'!I$2:I$10000,'Pres Converted'!$E$2:$E$10000,$BF83,'Pres Converted'!$D$2:$D$10000,"ED",'Pres Converted'!$C$2:$C$10000,$BE83)</f>
        <v>383</v>
      </c>
      <c r="BI83">
        <f>SUMIFS('Pres Converted'!J$2:J$10000,'Pres Converted'!$E$2:$E$10000,$BF83,'Pres Converted'!$D$2:$D$10000,"ED",'Pres Converted'!$C$2:$C$10000,$BE83)</f>
        <v>277</v>
      </c>
      <c r="BJ83">
        <f>SUMIFS('Pres Converted'!K$2:K$10000,'Pres Converted'!$E$2:$E$10000,$BF83,'Pres Converted'!$D$2:$D$10000,"ED",'Pres Converted'!$C$2:$C$10000,$BE83)</f>
        <v>1</v>
      </c>
      <c r="BK83">
        <f>SUMIFS('Pres Converted'!L$2:L$10000,'Pres Converted'!$E$2:$E$10000,$BF83,'Pres Converted'!$D$2:$D$10000,"ED",'Pres Converted'!$C$2:$C$10000,$BE83)</f>
        <v>6</v>
      </c>
      <c r="BL83">
        <f>SUMIFS('Pres Converted'!M$2:M$10000,'Pres Converted'!$E$2:$E$10000,$BF83,'Pres Converted'!$D$2:$D$10000,"ED",'Pres Converted'!$C$2:$C$10000,$BE83)</f>
        <v>20</v>
      </c>
      <c r="BM83">
        <f>SUMIFS('Pres Converted'!N$2:N$10000,'Pres Converted'!$E$2:$E$10000,$BF83,'Pres Converted'!$D$2:$D$10000,"ED",'Pres Converted'!$C$2:$C$10000,$BE83)</f>
        <v>6</v>
      </c>
      <c r="BR83">
        <f>BG83/SUMIF('By HD'!$A$3:$A$42,$BE83,'By HD'!$B$3:$B$42)</f>
        <v>0.20955548835802842</v>
      </c>
      <c r="BS83">
        <f>$BR83*SUMIF('By HD'!$A$3:$A$42,$BE83,'By HD'!W$3:W$42)</f>
        <v>174.35016631387964</v>
      </c>
      <c r="BT83">
        <f>(DA83-SUMIF('By HD'!$A$3:$A$42,$BE83,'By HD'!M$3:M$42))*$BR83*SUMIF('By HD'!$A$3:$A$42,$BE83,'By HD'!$W$3:$W$42)+$BR83*SUMIF('By HD'!$A$3:$A$42,$BE83,'By HD'!X$3:X$42)</f>
        <v>102.60369446599103</v>
      </c>
      <c r="BU83">
        <f>(DB83-SUMIF('By HD'!$A$3:$A$42,$BE83,'By HD'!N$3:N$42))*$BR83*SUMIF('By HD'!$A$3:$A$42,$BE83,'By HD'!$W$3:$W$42)+$BR83*SUMIF('By HD'!$A$3:$A$42,$BE83,'By HD'!Y$3:Y$42)</f>
        <v>67.216588704225728</v>
      </c>
      <c r="BV83">
        <f>(DC83-SUMIF('By HD'!$A$3:$A$42,$BE83,'By HD'!O$3:O$42))*$BR83*SUMIF('By HD'!$A$3:$A$42,$BE83,'By HD'!$W$3:$W$42)+$BR83*SUMIF('By HD'!$A$3:$A$42,$BE83,'By HD'!Z$3:Z$42)</f>
        <v>-0.38373248451091418</v>
      </c>
      <c r="BW83">
        <f>(DD83-SUMIF('By HD'!$A$3:$A$42,$BE83,'By HD'!P$3:P$42))*$BR83*SUMIF('By HD'!$A$3:$A$42,$BE83,'By HD'!$W$3:$W$42)+$BR83*SUMIF('By HD'!$A$3:$A$42,$BE83,'By HD'!AA$3:AA$42)</f>
        <v>0.55521449813368362</v>
      </c>
      <c r="BX83">
        <f>(DE83-SUMIF('By HD'!$A$3:$A$42,$BE83,'By HD'!Q$3:Q$42))*$BR83*SUMIF('By HD'!$A$3:$A$42,$BE83,'By HD'!$W$3:$W$42)+$BR83*SUMIF('By HD'!$A$3:$A$42,$BE83,'By HD'!AB$3:AB$42)</f>
        <v>3.8505853332344575</v>
      </c>
      <c r="BY83">
        <f>(DF83-SUMIF('By HD'!$A$3:$A$42,$BE83,'By HD'!R$3:R$42))*$BR83*SUMIF('By HD'!$A$3:$A$42,$BE83,'By HD'!$W$3:$W$42)+$BR83*SUMIF('By HD'!$A$3:$A$42,$BE83,'By HD'!AC$3:AC$42)</f>
        <v>0.50781579680565059</v>
      </c>
      <c r="CD83">
        <f>$BR83*SUMIF('By HD'!$A$3:$A$42,$BE83,'By HD'!AR$3:AR$42)</f>
        <v>42.539764136679771</v>
      </c>
      <c r="CE83">
        <f>(DA83-SUMIF('By HD'!$A$3:$A$42,$BE83,'By HD'!M$3:M$42))*$BR83*SUMIF('By HD'!$A$3:$A$42,$BE83,'By HD'!$AR$3:$AR$42)+$BR83*SUMIF('By HD'!$A$3:$A$42,$BE83,'By HD'!AS$3:AS$42)</f>
        <v>26.605225429669712</v>
      </c>
      <c r="CF83">
        <f>(DB83-SUMIF('By HD'!$A$3:$A$42,$BE83,'By HD'!N$3:N$42))*$BR83*SUMIF('By HD'!$A$3:$A$42,$BE83,'By HD'!$AR$3:$AR$42)+$BR83*SUMIF('By HD'!$A$3:$A$42,$BE83,'By HD'!AT$3:AT$42)</f>
        <v>14.277696402121055</v>
      </c>
      <c r="CG83">
        <f>(DC83-SUMIF('By HD'!$A$3:$A$42,$BE83,'By HD'!O$3:O$42))*$BR83*SUMIF('By HD'!$A$3:$A$42,$BE83,'By HD'!$AR$3:$AR$42)+$BR83*SUMIF('By HD'!$A$3:$A$42,$BE83,'By HD'!AU$3:AU$42)</f>
        <v>-0.1958860848907153</v>
      </c>
      <c r="CH83">
        <f>(DD83-SUMIF('By HD'!$A$3:$A$42,$BE83,'By HD'!P$3:P$42))*$BR83*SUMIF('By HD'!$A$3:$A$42,$BE83,'By HD'!$AR$3:$AR$42)+$BR83*SUMIF('By HD'!$A$3:$A$42,$BE83,'By HD'!AV$3:AV$42)</f>
        <v>0.55961536720680005</v>
      </c>
      <c r="CI83">
        <f>(DE83-SUMIF('By HD'!$A$3:$A$42,$BE83,'By HD'!Q$3:Q$42))*$BR83*SUMIF('By HD'!$A$3:$A$42,$BE83,'By HD'!$AR$3:$AR$42)+$BR83*SUMIF('By HD'!$A$3:$A$42,$BE83,'By HD'!AW$3:AW$42)</f>
        <v>1.1692108509965347</v>
      </c>
      <c r="CJ83">
        <f>(DF83-SUMIF('By HD'!$A$3:$A$42,$BE83,'By HD'!R$3:R$42))*$BR83*SUMIF('By HD'!$A$3:$A$42,$BE83,'By HD'!$AR$3:$AR$42)+$BR83*SUMIF('By HD'!$A$3:$A$42,$BE83,'By HD'!AX$3:AX$42)</f>
        <v>0.12390217157637869</v>
      </c>
      <c r="CO83">
        <f t="shared" si="76"/>
        <v>909.8899304505594</v>
      </c>
      <c r="CP83">
        <f t="shared" si="76"/>
        <v>512.20891989566076</v>
      </c>
      <c r="CQ83">
        <f t="shared" si="74"/>
        <v>358.49428510634675</v>
      </c>
      <c r="CR83">
        <f t="shared" si="74"/>
        <v>0.42038143059837052</v>
      </c>
      <c r="CS83">
        <f t="shared" si="74"/>
        <v>7.114829865340484</v>
      </c>
      <c r="CT83">
        <f t="shared" si="74"/>
        <v>25.019796184230991</v>
      </c>
      <c r="CU83">
        <f t="shared" si="74"/>
        <v>6.6317179683820289</v>
      </c>
      <c r="CZ83" s="7"/>
      <c r="DA83">
        <f t="shared" si="75"/>
        <v>0.55266955266955264</v>
      </c>
      <c r="DB83">
        <f t="shared" si="75"/>
        <v>0.39971139971139968</v>
      </c>
      <c r="DC83">
        <f t="shared" si="75"/>
        <v>1.443001443001443E-3</v>
      </c>
      <c r="DD83">
        <f t="shared" si="75"/>
        <v>8.658008658008658E-3</v>
      </c>
      <c r="DE83">
        <f t="shared" si="75"/>
        <v>2.886002886002886E-2</v>
      </c>
      <c r="DF83">
        <f t="shared" si="75"/>
        <v>8.658008658008658E-3</v>
      </c>
      <c r="DG83">
        <f t="shared" si="75"/>
        <v>0</v>
      </c>
      <c r="DH83">
        <f t="shared" si="75"/>
        <v>0</v>
      </c>
      <c r="DI83">
        <f t="shared" si="75"/>
        <v>0</v>
      </c>
      <c r="DJ83">
        <f t="shared" si="75"/>
        <v>0</v>
      </c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</row>
    <row r="84" spans="1:149" x14ac:dyDescent="0.3">
      <c r="A84" t="s">
        <v>1058</v>
      </c>
      <c r="B84" t="s">
        <v>1004</v>
      </c>
      <c r="C84" t="s">
        <v>1004</v>
      </c>
      <c r="D84" s="7">
        <f t="shared" si="72"/>
        <v>2540.1709344861993</v>
      </c>
      <c r="E84" s="7">
        <f t="shared" si="60"/>
        <v>1453.6156208620414</v>
      </c>
      <c r="F84" s="7">
        <f t="shared" si="60"/>
        <v>993.95420319000709</v>
      </c>
      <c r="G84" s="7">
        <f t="shared" si="60"/>
        <v>22.562255081785114</v>
      </c>
      <c r="H84" s="7">
        <f t="shared" si="60"/>
        <v>30.749200651312549</v>
      </c>
      <c r="I84" s="7">
        <f t="shared" si="60"/>
        <v>32.248929197353391</v>
      </c>
      <c r="J84" s="7">
        <f t="shared" si="60"/>
        <v>7.0407255036994378</v>
      </c>
      <c r="K84" s="7">
        <f t="shared" si="60"/>
        <v>0</v>
      </c>
      <c r="L84" s="7">
        <f t="shared" si="60"/>
        <v>0</v>
      </c>
      <c r="M84" s="7">
        <f t="shared" si="60"/>
        <v>0</v>
      </c>
      <c r="N84" s="7">
        <f t="shared" si="60"/>
        <v>0</v>
      </c>
      <c r="O84" s="7">
        <f t="shared" si="61"/>
        <v>0.57225110370616239</v>
      </c>
      <c r="P84" s="7">
        <f t="shared" si="62"/>
        <v>0.39129421949356114</v>
      </c>
      <c r="Q84" s="7">
        <f t="shared" si="63"/>
        <v>8.8821798468254592E-3</v>
      </c>
      <c r="R84" s="7">
        <f t="shared" si="64"/>
        <v>1.2105169866268152E-2</v>
      </c>
      <c r="S84" s="7">
        <f t="shared" si="65"/>
        <v>1.2695574443251548E-2</v>
      </c>
      <c r="T84" s="7">
        <f t="shared" si="66"/>
        <v>2.7717526439312505E-3</v>
      </c>
      <c r="U84" s="7">
        <f t="shared" si="67"/>
        <v>0</v>
      </c>
      <c r="V84" s="7">
        <f t="shared" si="68"/>
        <v>0</v>
      </c>
      <c r="W84" s="7">
        <f t="shared" si="69"/>
        <v>0</v>
      </c>
      <c r="X84" s="7">
        <f t="shared" si="70"/>
        <v>0</v>
      </c>
      <c r="Y84" s="8">
        <f t="shared" si="71"/>
        <v>0.57225110370616239</v>
      </c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V84" s="7"/>
      <c r="AW84" s="7"/>
      <c r="AX84" s="7"/>
      <c r="AY84" s="7"/>
      <c r="AZ84" s="7"/>
      <c r="BA84" s="7"/>
      <c r="BD84" s="7"/>
      <c r="BE84">
        <v>2</v>
      </c>
      <c r="BF84" t="s">
        <v>985</v>
      </c>
      <c r="BG84">
        <f>SUMIFS('Pres Converted'!O$2:O$10000,'Pres Converted'!$E$2:$E$10000,$BF84,'Pres Converted'!$D$2:$D$10000,"ED",'Pres Converted'!$C$2:$C$10000,$BE84)</f>
        <v>1543</v>
      </c>
      <c r="BH84">
        <f>SUMIFS('Pres Converted'!I$2:I$10000,'Pres Converted'!$E$2:$E$10000,$BF84,'Pres Converted'!$D$2:$D$10000,"ED",'Pres Converted'!$C$2:$C$10000,$BE84)</f>
        <v>774</v>
      </c>
      <c r="BI84">
        <f>SUMIFS('Pres Converted'!J$2:J$10000,'Pres Converted'!$E$2:$E$10000,$BF84,'Pres Converted'!$D$2:$D$10000,"ED",'Pres Converted'!$C$2:$C$10000,$BE84)</f>
        <v>688</v>
      </c>
      <c r="BJ84">
        <f>SUMIFS('Pres Converted'!K$2:K$10000,'Pres Converted'!$E$2:$E$10000,$BF84,'Pres Converted'!$D$2:$D$10000,"ED",'Pres Converted'!$C$2:$C$10000,$BE84)</f>
        <v>7</v>
      </c>
      <c r="BK84">
        <f>SUMIFS('Pres Converted'!L$2:L$10000,'Pres Converted'!$E$2:$E$10000,$BF84,'Pres Converted'!$D$2:$D$10000,"ED",'Pres Converted'!$C$2:$C$10000,$BE84)</f>
        <v>21</v>
      </c>
      <c r="BL84">
        <f>SUMIFS('Pres Converted'!M$2:M$10000,'Pres Converted'!$E$2:$E$10000,$BF84,'Pres Converted'!$D$2:$D$10000,"ED",'Pres Converted'!$C$2:$C$10000,$BE84)</f>
        <v>42</v>
      </c>
      <c r="BM84">
        <f>SUMIFS('Pres Converted'!N$2:N$10000,'Pres Converted'!$E$2:$E$10000,$BF84,'Pres Converted'!$D$2:$D$10000,"ED",'Pres Converted'!$C$2:$C$10000,$BE84)</f>
        <v>11</v>
      </c>
      <c r="BR84">
        <f>BG84/SUMIF('By HD'!$A$3:$A$42,$BE84,'By HD'!$B$3:$B$42)</f>
        <v>0.46658602963410944</v>
      </c>
      <c r="BS84">
        <f>$BR84*SUMIF('By HD'!$A$3:$A$42,$BE84,'By HD'!W$3:W$42)</f>
        <v>388.19957665557905</v>
      </c>
      <c r="BT84">
        <f>(DA84-SUMIF('By HD'!$A$3:$A$42,$BE84,'By HD'!M$3:M$42))*$BR84*SUMIF('By HD'!$A$3:$A$42,$BE84,'By HD'!$W$3:$W$42)+$BR84*SUMIF('By HD'!$A$3:$A$42,$BE84,'By HD'!X$3:X$42)</f>
        <v>208.6350525669267</v>
      </c>
      <c r="BU84">
        <f>(DB84-SUMIF('By HD'!$A$3:$A$42,$BE84,'By HD'!N$3:N$42))*$BR84*SUMIF('By HD'!$A$3:$A$42,$BE84,'By HD'!$W$3:$W$42)+$BR84*SUMIF('By HD'!$A$3:$A$42,$BE84,'By HD'!Y$3:Y$42)</f>
        <v>167.58561047759611</v>
      </c>
      <c r="BV84">
        <f>(DC84-SUMIF('By HD'!$A$3:$A$42,$BE84,'By HD'!O$3:O$42))*$BR84*SUMIF('By HD'!$A$3:$A$42,$BE84,'By HD'!$W$3:$W$42)+$BR84*SUMIF('By HD'!$A$3:$A$42,$BE84,'By HD'!Z$3:Z$42)</f>
        <v>0.34654020770741401</v>
      </c>
      <c r="BW84">
        <f>(DD84-SUMIF('By HD'!$A$3:$A$42,$BE84,'By HD'!P$3:P$42))*$BR84*SUMIF('By HD'!$A$3:$A$42,$BE84,'By HD'!$W$3:$W$42)+$BR84*SUMIF('By HD'!$A$3:$A$42,$BE84,'By HD'!AA$3:AA$42)</f>
        <v>3.1585165992471453</v>
      </c>
      <c r="BX84">
        <f>(DE84-SUMIF('By HD'!$A$3:$A$42,$BE84,'By HD'!Q$3:Q$42))*$BR84*SUMIF('By HD'!$A$3:$A$42,$BE84,'By HD'!$W$3:$W$42)+$BR84*SUMIF('By HD'!$A$3:$A$42,$BE84,'By HD'!AB$3:AB$42)</f>
        <v>7.9367512572180825</v>
      </c>
      <c r="BY84">
        <f>(DF84-SUMIF('By HD'!$A$3:$A$42,$BE84,'By HD'!R$3:R$42))*$BR84*SUMIF('By HD'!$A$3:$A$42,$BE84,'By HD'!$W$3:$W$42)+$BR84*SUMIF('By HD'!$A$3:$A$42,$BE84,'By HD'!AC$3:AC$42)</f>
        <v>0.53710554688357937</v>
      </c>
      <c r="CD84">
        <f>$BR84*SUMIF('By HD'!$A$3:$A$42,$BE84,'By HD'!AR$3:AR$42)</f>
        <v>94.716964015724216</v>
      </c>
      <c r="CE84">
        <f>(DA84-SUMIF('By HD'!$A$3:$A$42,$BE84,'By HD'!M$3:M$42))*$BR84*SUMIF('By HD'!$A$3:$A$42,$BE84,'By HD'!$AR$3:$AR$42)+$BR84*SUMIF('By HD'!$A$3:$A$42,$BE84,'By HD'!AS$3:AS$42)</f>
        <v>54.402659540762095</v>
      </c>
      <c r="CF84">
        <f>(DB84-SUMIF('By HD'!$A$3:$A$42,$BE84,'By HD'!N$3:N$42))*$BR84*SUMIF('By HD'!$A$3:$A$42,$BE84,'By HD'!$AR$3:$AR$42)+$BR84*SUMIF('By HD'!$A$3:$A$42,$BE84,'By HD'!AT$3:AT$42)</f>
        <v>36.163411604838181</v>
      </c>
      <c r="CG84">
        <f>(DC84-SUMIF('By HD'!$A$3:$A$42,$BE84,'By HD'!O$3:O$42))*$BR84*SUMIF('By HD'!$A$3:$A$42,$BE84,'By HD'!$AR$3:$AR$42)+$BR84*SUMIF('By HD'!$A$3:$A$42,$BE84,'By HD'!AU$3:AU$42)</f>
        <v>-0.14313253108995599</v>
      </c>
      <c r="CH84">
        <f>(DD84-SUMIF('By HD'!$A$3:$A$42,$BE84,'By HD'!P$3:P$42))*$BR84*SUMIF('By HD'!$A$3:$A$42,$BE84,'By HD'!$AR$3:$AR$42)+$BR84*SUMIF('By HD'!$A$3:$A$42,$BE84,'By HD'!AV$3:AV$42)</f>
        <v>1.7150357494603496</v>
      </c>
      <c r="CI84">
        <f>(DE84-SUMIF('By HD'!$A$3:$A$42,$BE84,'By HD'!Q$3:Q$42))*$BR84*SUMIF('By HD'!$A$3:$A$42,$BE84,'By HD'!$AR$3:$AR$42)+$BR84*SUMIF('By HD'!$A$3:$A$42,$BE84,'By HD'!AW$3:AW$42)</f>
        <v>2.4479410627903588</v>
      </c>
      <c r="CJ84">
        <f>(DF84-SUMIF('By HD'!$A$3:$A$42,$BE84,'By HD'!R$3:R$42))*$BR84*SUMIF('By HD'!$A$3:$A$42,$BE84,'By HD'!$AR$3:$AR$42)+$BR84*SUMIF('By HD'!$A$3:$A$42,$BE84,'By HD'!AX$3:AX$42)</f>
        <v>0.13104858896318103</v>
      </c>
      <c r="CO84">
        <f t="shared" si="76"/>
        <v>2025.9165406713032</v>
      </c>
      <c r="CP84">
        <f t="shared" si="76"/>
        <v>1037.0377121076888</v>
      </c>
      <c r="CQ84">
        <f t="shared" si="74"/>
        <v>891.74902208243429</v>
      </c>
      <c r="CR84">
        <f t="shared" si="74"/>
        <v>7.2034076766174584</v>
      </c>
      <c r="CS84">
        <f t="shared" si="74"/>
        <v>25.873552348707495</v>
      </c>
      <c r="CT84">
        <f t="shared" si="74"/>
        <v>52.38469232000844</v>
      </c>
      <c r="CU84">
        <f t="shared" si="74"/>
        <v>11.668154135846761</v>
      </c>
      <c r="CZ84" s="7"/>
      <c r="DA84">
        <f t="shared" si="75"/>
        <v>0.50162022034996756</v>
      </c>
      <c r="DB84">
        <f t="shared" si="75"/>
        <v>0.44588464031108233</v>
      </c>
      <c r="DC84">
        <f t="shared" si="75"/>
        <v>4.5366169799092677E-3</v>
      </c>
      <c r="DD84">
        <f t="shared" si="75"/>
        <v>1.3609850939727802E-2</v>
      </c>
      <c r="DE84">
        <f t="shared" si="75"/>
        <v>2.7219701879455604E-2</v>
      </c>
      <c r="DF84">
        <f t="shared" si="75"/>
        <v>7.1289695398574207E-3</v>
      </c>
      <c r="DG84">
        <f t="shared" si="75"/>
        <v>0</v>
      </c>
      <c r="DH84">
        <f t="shared" si="75"/>
        <v>0</v>
      </c>
      <c r="DI84">
        <f t="shared" si="75"/>
        <v>0</v>
      </c>
      <c r="DJ84">
        <f t="shared" si="75"/>
        <v>0</v>
      </c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</row>
    <row r="85" spans="1:149" x14ac:dyDescent="0.3">
      <c r="A85" t="s">
        <v>1059</v>
      </c>
      <c r="B85" t="s">
        <v>1002</v>
      </c>
      <c r="C85" t="s">
        <v>1002</v>
      </c>
      <c r="D85" s="7">
        <f t="shared" si="72"/>
        <v>1717.6557771664375</v>
      </c>
      <c r="E85" s="7">
        <f t="shared" si="60"/>
        <v>915.34022683712726</v>
      </c>
      <c r="F85" s="7">
        <f t="shared" si="60"/>
        <v>713.58522652020986</v>
      </c>
      <c r="G85" s="7">
        <f t="shared" si="60"/>
        <v>25.970561218022095</v>
      </c>
      <c r="H85" s="7">
        <f t="shared" si="60"/>
        <v>25.733403110330748</v>
      </c>
      <c r="I85" s="7">
        <f t="shared" si="60"/>
        <v>28.759109362967784</v>
      </c>
      <c r="J85" s="7">
        <f t="shared" si="60"/>
        <v>8.2672501177797244</v>
      </c>
      <c r="K85" s="7">
        <f t="shared" si="60"/>
        <v>0</v>
      </c>
      <c r="L85" s="7">
        <f t="shared" si="60"/>
        <v>0</v>
      </c>
      <c r="M85" s="7">
        <f t="shared" si="60"/>
        <v>0</v>
      </c>
      <c r="N85" s="7">
        <f t="shared" si="60"/>
        <v>0</v>
      </c>
      <c r="O85" s="7">
        <f t="shared" si="61"/>
        <v>0.53290085185003433</v>
      </c>
      <c r="P85" s="7">
        <f t="shared" si="62"/>
        <v>0.41544134512060904</v>
      </c>
      <c r="Q85" s="7">
        <f t="shared" si="63"/>
        <v>1.5119770540326136E-2</v>
      </c>
      <c r="R85" s="7">
        <f t="shared" si="64"/>
        <v>1.4981699740085485E-2</v>
      </c>
      <c r="S85" s="7">
        <f t="shared" si="65"/>
        <v>1.674323211045858E-2</v>
      </c>
      <c r="T85" s="7">
        <f t="shared" si="66"/>
        <v>4.8131006384864528E-3</v>
      </c>
      <c r="U85" s="7">
        <f t="shared" si="67"/>
        <v>0</v>
      </c>
      <c r="V85" s="7">
        <f t="shared" si="68"/>
        <v>0</v>
      </c>
      <c r="W85" s="7">
        <f t="shared" si="69"/>
        <v>0</v>
      </c>
      <c r="X85" s="7">
        <f t="shared" si="70"/>
        <v>0</v>
      </c>
      <c r="Y85" s="8">
        <f t="shared" si="71"/>
        <v>0.53290085185003433</v>
      </c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V85" s="7"/>
      <c r="AW85" s="7"/>
      <c r="AX85" s="7"/>
      <c r="AY85" s="7"/>
      <c r="AZ85" s="7"/>
      <c r="BA85" s="7"/>
      <c r="BD85" s="7"/>
      <c r="BE85">
        <v>2</v>
      </c>
      <c r="BF85" t="s">
        <v>100</v>
      </c>
      <c r="BG85">
        <f>SUMIFS('Pres Converted'!O$2:O$10000,'Pres Converted'!$E$2:$E$10000,$BF85,'Pres Converted'!$D$2:$D$10000,"ED",'Pres Converted'!$C$2:$C$10000,$BE85)</f>
        <v>192</v>
      </c>
      <c r="BH85">
        <f>SUMIFS('Pres Converted'!I$2:I$10000,'Pres Converted'!$E$2:$E$10000,$BF85,'Pres Converted'!$D$2:$D$10000,"ED",'Pres Converted'!$C$2:$C$10000,$BE85)</f>
        <v>119</v>
      </c>
      <c r="BI85">
        <f>SUMIFS('Pres Converted'!J$2:J$10000,'Pres Converted'!$E$2:$E$10000,$BF85,'Pres Converted'!$D$2:$D$10000,"ED",'Pres Converted'!$C$2:$C$10000,$BE85)</f>
        <v>62</v>
      </c>
      <c r="BJ85">
        <f>SUMIFS('Pres Converted'!K$2:K$10000,'Pres Converted'!$E$2:$E$10000,$BF85,'Pres Converted'!$D$2:$D$10000,"ED",'Pres Converted'!$C$2:$C$10000,$BE85)</f>
        <v>2</v>
      </c>
      <c r="BK85">
        <f>SUMIFS('Pres Converted'!L$2:L$10000,'Pres Converted'!$E$2:$E$10000,$BF85,'Pres Converted'!$D$2:$D$10000,"ED",'Pres Converted'!$C$2:$C$10000,$BE85)</f>
        <v>2</v>
      </c>
      <c r="BL85">
        <f>SUMIFS('Pres Converted'!M$2:M$10000,'Pres Converted'!$E$2:$E$10000,$BF85,'Pres Converted'!$D$2:$D$10000,"ED",'Pres Converted'!$C$2:$C$10000,$BE85)</f>
        <v>7</v>
      </c>
      <c r="BM85">
        <f>SUMIFS('Pres Converted'!N$2:N$10000,'Pres Converted'!$E$2:$E$10000,$BF85,'Pres Converted'!$D$2:$D$10000,"ED",'Pres Converted'!$C$2:$C$10000,$BE85)</f>
        <v>0</v>
      </c>
      <c r="BR85">
        <f>BG85/SUMIF('By HD'!$A$3:$A$42,$BE85,'By HD'!$B$3:$B$42)</f>
        <v>5.8058663441185362E-2</v>
      </c>
      <c r="BS85">
        <f>$BR85*SUMIF('By HD'!$A$3:$A$42,$BE85,'By HD'!W$3:W$42)</f>
        <v>48.304807983066219</v>
      </c>
      <c r="BT85">
        <f>(DA85-SUMIF('By HD'!$A$3:$A$42,$BE85,'By HD'!M$3:M$42))*$BR85*SUMIF('By HD'!$A$3:$A$42,$BE85,'By HD'!$W$3:$W$42)+$BR85*SUMIF('By HD'!$A$3:$A$42,$BE85,'By HD'!X$3:X$42)</f>
        <v>31.669318429015281</v>
      </c>
      <c r="BU85">
        <f>(DB85-SUMIF('By HD'!$A$3:$A$42,$BE85,'By HD'!N$3:N$42))*$BR85*SUMIF('By HD'!$A$3:$A$42,$BE85,'By HD'!$W$3:$W$42)+$BR85*SUMIF('By HD'!$A$3:$A$42,$BE85,'By HD'!Y$3:Y$42)</f>
        <v>14.913222988979127</v>
      </c>
      <c r="BV85">
        <f>(DC85-SUMIF('By HD'!$A$3:$A$42,$BE85,'By HD'!O$3:O$42))*$BR85*SUMIF('By HD'!$A$3:$A$42,$BE85,'By HD'!$W$3:$W$42)+$BR85*SUMIF('By HD'!$A$3:$A$42,$BE85,'By HD'!Z$3:Z$42)</f>
        <v>0.32715568198931821</v>
      </c>
      <c r="BW85">
        <f>(DD85-SUMIF('By HD'!$A$3:$A$42,$BE85,'By HD'!P$3:P$42))*$BR85*SUMIF('By HD'!$A$3:$A$42,$BE85,'By HD'!$W$3:$W$42)+$BR85*SUMIF('By HD'!$A$3:$A$42,$BE85,'By HD'!AA$3:AA$42)</f>
        <v>0.23877729923669436</v>
      </c>
      <c r="BX85">
        <f>(DE85-SUMIF('By HD'!$A$3:$A$42,$BE85,'By HD'!Q$3:Q$42))*$BR85*SUMIF('By HD'!$A$3:$A$42,$BE85,'By HD'!$W$3:$W$42)+$BR85*SUMIF('By HD'!$A$3:$A$42,$BE85,'By HD'!AB$3:AB$42)</f>
        <v>1.4338634754932884</v>
      </c>
      <c r="BY85">
        <f>(DF85-SUMIF('By HD'!$A$3:$A$42,$BE85,'By HD'!R$3:R$42))*$BR85*SUMIF('By HD'!$A$3:$A$42,$BE85,'By HD'!$W$3:$W$42)+$BR85*SUMIF('By HD'!$A$3:$A$42,$BE85,'By HD'!AC$3:AC$42)</f>
        <v>-0.27752989164749264</v>
      </c>
      <c r="CD85">
        <f>$BR85*SUMIF('By HD'!$A$3:$A$42,$BE85,'By HD'!AR$3:AR$42)</f>
        <v>11.785908678560629</v>
      </c>
      <c r="CE85">
        <f>(DA85-SUMIF('By HD'!$A$3:$A$42,$BE85,'By HD'!M$3:M$42))*$BR85*SUMIF('By HD'!$A$3:$A$42,$BE85,'By HD'!$AR$3:$AR$42)+$BR85*SUMIF('By HD'!$A$3:$A$42,$BE85,'By HD'!AS$3:AS$42)</f>
        <v>8.1622398136692009</v>
      </c>
      <c r="CF85">
        <f>(DB85-SUMIF('By HD'!$A$3:$A$42,$BE85,'By HD'!N$3:N$42))*$BR85*SUMIF('By HD'!$A$3:$A$42,$BE85,'By HD'!$AR$3:$AR$42)+$BR85*SUMIF('By HD'!$A$3:$A$42,$BE85,'By HD'!AT$3:AT$42)</f>
        <v>3.0506296994517954</v>
      </c>
      <c r="CG85">
        <f>(DC85-SUMIF('By HD'!$A$3:$A$42,$BE85,'By HD'!O$3:O$42))*$BR85*SUMIF('By HD'!$A$3:$A$42,$BE85,'By HD'!$AR$3:$AR$42)+$BR85*SUMIF('By HD'!$A$3:$A$42,$BE85,'By HD'!AU$3:AU$42)</f>
        <v>5.1491329431142242E-2</v>
      </c>
      <c r="CH85">
        <f>(DD85-SUMIF('By HD'!$A$3:$A$42,$BE85,'By HD'!P$3:P$42))*$BR85*SUMIF('By HD'!$A$3:$A$42,$BE85,'By HD'!$AR$3:$AR$42)+$BR85*SUMIF('By HD'!$A$3:$A$42,$BE85,'By HD'!AV$3:AV$42)</f>
        <v>0.17577233290865996</v>
      </c>
      <c r="CI85">
        <f>(DE85-SUMIF('By HD'!$A$3:$A$42,$BE85,'By HD'!Q$3:Q$42))*$BR85*SUMIF('By HD'!$A$3:$A$42,$BE85,'By HD'!$AR$3:$AR$42)+$BR85*SUMIF('By HD'!$A$3:$A$42,$BE85,'By HD'!AW$3:AW$42)</f>
        <v>0.41349012810516661</v>
      </c>
      <c r="CJ85">
        <f>(DF85-SUMIF('By HD'!$A$3:$A$42,$BE85,'By HD'!R$3:R$42))*$BR85*SUMIF('By HD'!$A$3:$A$42,$BE85,'By HD'!$AR$3:$AR$42)+$BR85*SUMIF('By HD'!$A$3:$A$42,$BE85,'By HD'!AX$3:AX$42)</f>
        <v>-6.7714625005337759E-2</v>
      </c>
      <c r="CO85">
        <f t="shared" si="76"/>
        <v>252.09071666162683</v>
      </c>
      <c r="CP85">
        <f t="shared" si="76"/>
        <v>158.83155824268448</v>
      </c>
      <c r="CQ85">
        <f t="shared" si="74"/>
        <v>79.963852688430919</v>
      </c>
      <c r="CR85">
        <f t="shared" si="74"/>
        <v>2.3786470114204605</v>
      </c>
      <c r="CS85">
        <f t="shared" si="74"/>
        <v>2.4145496321453543</v>
      </c>
      <c r="CT85">
        <f t="shared" si="74"/>
        <v>8.8473536035984548</v>
      </c>
      <c r="CU85">
        <f t="shared" si="74"/>
        <v>-0.3452445166528304</v>
      </c>
      <c r="CZ85" s="7"/>
      <c r="DA85">
        <f t="shared" si="75"/>
        <v>0.61979166666666663</v>
      </c>
      <c r="DB85">
        <f t="shared" si="75"/>
        <v>0.32291666666666669</v>
      </c>
      <c r="DC85">
        <f t="shared" si="75"/>
        <v>1.0416666666666666E-2</v>
      </c>
      <c r="DD85">
        <f t="shared" si="75"/>
        <v>1.0416666666666666E-2</v>
      </c>
      <c r="DE85">
        <f t="shared" si="75"/>
        <v>3.6458333333333336E-2</v>
      </c>
      <c r="DF85">
        <f t="shared" si="75"/>
        <v>0</v>
      </c>
      <c r="DG85">
        <f t="shared" si="75"/>
        <v>0</v>
      </c>
      <c r="DH85">
        <f t="shared" si="75"/>
        <v>0</v>
      </c>
      <c r="DI85">
        <f t="shared" si="75"/>
        <v>0</v>
      </c>
      <c r="DJ85">
        <f t="shared" si="75"/>
        <v>0</v>
      </c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</row>
    <row r="86" spans="1:149" x14ac:dyDescent="0.3">
      <c r="A86" t="s">
        <v>1060</v>
      </c>
      <c r="B86" t="s">
        <v>1061</v>
      </c>
      <c r="C86" t="s">
        <v>1001</v>
      </c>
      <c r="D86" s="7">
        <f t="shared" si="72"/>
        <v>1673.3442228335625</v>
      </c>
      <c r="E86" s="7">
        <f t="shared" si="60"/>
        <v>945.65977316287274</v>
      </c>
      <c r="F86" s="7">
        <f t="shared" si="60"/>
        <v>663.41477347979014</v>
      </c>
      <c r="G86" s="7">
        <f t="shared" si="60"/>
        <v>12.029438781977905</v>
      </c>
      <c r="H86" s="7">
        <f t="shared" si="60"/>
        <v>15.266596889669252</v>
      </c>
      <c r="I86" s="7">
        <f t="shared" si="60"/>
        <v>25.240890637032216</v>
      </c>
      <c r="J86" s="7">
        <f t="shared" si="60"/>
        <v>11.732749882220276</v>
      </c>
      <c r="K86" s="7">
        <f t="shared" si="60"/>
        <v>0</v>
      </c>
      <c r="L86" s="7">
        <f t="shared" si="60"/>
        <v>0</v>
      </c>
      <c r="M86" s="7">
        <f t="shared" si="60"/>
        <v>0</v>
      </c>
      <c r="N86" s="7">
        <f t="shared" si="60"/>
        <v>0</v>
      </c>
      <c r="O86" s="7">
        <f t="shared" si="61"/>
        <v>0.56513164491734813</v>
      </c>
      <c r="P86" s="7">
        <f t="shared" si="62"/>
        <v>0.3964604320062699</v>
      </c>
      <c r="Q86" s="7">
        <f t="shared" si="63"/>
        <v>7.1888608559019726E-3</v>
      </c>
      <c r="R86" s="7">
        <f t="shared" si="64"/>
        <v>9.1234049045913063E-3</v>
      </c>
      <c r="S86" s="7">
        <f t="shared" si="65"/>
        <v>1.5084099429518737E-2</v>
      </c>
      <c r="T86" s="7">
        <f t="shared" si="66"/>
        <v>7.0115578863699591E-3</v>
      </c>
      <c r="U86" s="7">
        <f t="shared" si="67"/>
        <v>0</v>
      </c>
      <c r="V86" s="7">
        <f t="shared" si="68"/>
        <v>0</v>
      </c>
      <c r="W86" s="7">
        <f t="shared" si="69"/>
        <v>0</v>
      </c>
      <c r="X86" s="7">
        <f t="shared" si="70"/>
        <v>0</v>
      </c>
      <c r="Y86" s="8">
        <f t="shared" si="71"/>
        <v>0.56513164491734813</v>
      </c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V86" s="7"/>
      <c r="AW86" s="7"/>
      <c r="AX86" s="7"/>
      <c r="AY86" s="7"/>
      <c r="AZ86" s="7"/>
      <c r="BA86" s="7"/>
      <c r="BD86" s="7"/>
      <c r="BE86">
        <v>2</v>
      </c>
      <c r="BF86" t="s">
        <v>98</v>
      </c>
      <c r="BG86">
        <f>SUMIFS('Pres Converted'!O$2:O$10000,'Pres Converted'!$E$2:$E$10000,$BF86,'Pres Converted'!$D$2:$D$10000,"ED",'Pres Converted'!$C$2:$C$10000,$BE86)</f>
        <v>283</v>
      </c>
      <c r="BH86">
        <f>SUMIFS('Pres Converted'!I$2:I$10000,'Pres Converted'!$E$2:$E$10000,$BF86,'Pres Converted'!$D$2:$D$10000,"ED",'Pres Converted'!$C$2:$C$10000,$BE86)</f>
        <v>153</v>
      </c>
      <c r="BI86">
        <f>SUMIFS('Pres Converted'!J$2:J$10000,'Pres Converted'!$E$2:$E$10000,$BF86,'Pres Converted'!$D$2:$D$10000,"ED",'Pres Converted'!$C$2:$C$10000,$BE86)</f>
        <v>120</v>
      </c>
      <c r="BJ86">
        <f>SUMIFS('Pres Converted'!K$2:K$10000,'Pres Converted'!$E$2:$E$10000,$BF86,'Pres Converted'!$D$2:$D$10000,"ED",'Pres Converted'!$C$2:$C$10000,$BE86)</f>
        <v>3</v>
      </c>
      <c r="BK86">
        <f>SUMIFS('Pres Converted'!L$2:L$10000,'Pres Converted'!$E$2:$E$10000,$BF86,'Pres Converted'!$D$2:$D$10000,"ED",'Pres Converted'!$C$2:$C$10000,$BE86)</f>
        <v>1</v>
      </c>
      <c r="BL86">
        <f>SUMIFS('Pres Converted'!M$2:M$10000,'Pres Converted'!$E$2:$E$10000,$BF86,'Pres Converted'!$D$2:$D$10000,"ED",'Pres Converted'!$C$2:$C$10000,$BE86)</f>
        <v>5</v>
      </c>
      <c r="BM86">
        <f>SUMIFS('Pres Converted'!N$2:N$10000,'Pres Converted'!$E$2:$E$10000,$BF86,'Pres Converted'!$D$2:$D$10000,"ED",'Pres Converted'!$C$2:$C$10000,$BE86)</f>
        <v>1</v>
      </c>
      <c r="BR86">
        <f>BG86/SUMIF('By HD'!$A$3:$A$42,$BE86,'By HD'!$B$3:$B$42)</f>
        <v>8.5576050801330517E-2</v>
      </c>
      <c r="BS86">
        <f>$BR86*SUMIF('By HD'!$A$3:$A$42,$BE86,'By HD'!W$3:W$42)</f>
        <v>71.199274266706993</v>
      </c>
      <c r="BT86">
        <f>(DA86-SUMIF('By HD'!$A$3:$A$42,$BE86,'By HD'!M$3:M$42))*$BR86*SUMIF('By HD'!$A$3:$A$42,$BE86,'By HD'!$W$3:$W$42)+$BR86*SUMIF('By HD'!$A$3:$A$42,$BE86,'By HD'!X$3:X$42)</f>
        <v>41.04343280772045</v>
      </c>
      <c r="BU86">
        <f>(DB86-SUMIF('By HD'!$A$3:$A$42,$BE86,'By HD'!N$3:N$42))*$BR86*SUMIF('By HD'!$A$3:$A$42,$BE86,'By HD'!$W$3:$W$42)+$BR86*SUMIF('By HD'!$A$3:$A$42,$BE86,'By HD'!Y$3:Y$42)</f>
        <v>29.180541975589623</v>
      </c>
      <c r="BV86">
        <f>(DC86-SUMIF('By HD'!$A$3:$A$42,$BE86,'By HD'!O$3:O$42))*$BR86*SUMIF('By HD'!$A$3:$A$42,$BE86,'By HD'!$W$3:$W$42)+$BR86*SUMIF('By HD'!$A$3:$A$42,$BE86,'By HD'!Z$3:Z$42)</f>
        <v>0.49531736155605099</v>
      </c>
      <c r="BW86">
        <f>(DD86-SUMIF('By HD'!$A$3:$A$42,$BE86,'By HD'!P$3:P$42))*$BR86*SUMIF('By HD'!$A$3:$A$42,$BE86,'By HD'!$W$3:$W$42)+$BR86*SUMIF('By HD'!$A$3:$A$42,$BE86,'By HD'!AA$3:AA$42)</f>
        <v>-0.13812377534564185</v>
      </c>
      <c r="BX86">
        <f>(DE86-SUMIF('By HD'!$A$3:$A$42,$BE86,'By HD'!Q$3:Q$42))*$BR86*SUMIF('By HD'!$A$3:$A$42,$BE86,'By HD'!$W$3:$W$42)+$BR86*SUMIF('By HD'!$A$3:$A$42,$BE86,'By HD'!AB$3:AB$42)</f>
        <v>0.77558585215095244</v>
      </c>
      <c r="BY86">
        <f>(DF86-SUMIF('By HD'!$A$3:$A$42,$BE86,'By HD'!R$3:R$42))*$BR86*SUMIF('By HD'!$A$3:$A$42,$BE86,'By HD'!$W$3:$W$42)+$BR86*SUMIF('By HD'!$A$3:$A$42,$BE86,'By HD'!AC$3:AC$42)</f>
        <v>-0.157479954964449</v>
      </c>
      <c r="CD86">
        <f>$BR86*SUMIF('By HD'!$A$3:$A$42,$BE86,'By HD'!AR$3:AR$42)</f>
        <v>17.371938312670096</v>
      </c>
      <c r="CE86">
        <f>(DA86-SUMIF('By HD'!$A$3:$A$42,$BE86,'By HD'!M$3:M$42))*$BR86*SUMIF('By HD'!$A$3:$A$42,$BE86,'By HD'!$AR$3:$AR$42)+$BR86*SUMIF('By HD'!$A$3:$A$42,$BE86,'By HD'!AS$3:AS$42)</f>
        <v>10.655714770210515</v>
      </c>
      <c r="CF86">
        <f>(DB86-SUMIF('By HD'!$A$3:$A$42,$BE86,'By HD'!N$3:N$42))*$BR86*SUMIF('By HD'!$A$3:$A$42,$BE86,'By HD'!$AR$3:$AR$42)+$BR86*SUMIF('By HD'!$A$3:$A$42,$BE86,'By HD'!AT$3:AT$42)</f>
        <v>6.253005578055145</v>
      </c>
      <c r="CG86">
        <f>(DC86-SUMIF('By HD'!$A$3:$A$42,$BE86,'By HD'!O$3:O$42))*$BR86*SUMIF('By HD'!$A$3:$A$42,$BE86,'By HD'!$AR$3:$AR$42)+$BR86*SUMIF('By HD'!$A$3:$A$42,$BE86,'By HD'!AU$3:AU$42)</f>
        <v>7.9093206454973752E-2</v>
      </c>
      <c r="CH86">
        <f>(DD86-SUMIF('By HD'!$A$3:$A$42,$BE86,'By HD'!P$3:P$42))*$BR86*SUMIF('By HD'!$A$3:$A$42,$BE86,'By HD'!$AR$3:$AR$42)+$BR86*SUMIF('By HD'!$A$3:$A$42,$BE86,'By HD'!AV$3:AV$42)</f>
        <v>0.13950834513735011</v>
      </c>
      <c r="CI86">
        <f>(DE86-SUMIF('By HD'!$A$3:$A$42,$BE86,'By HD'!Q$3:Q$42))*$BR86*SUMIF('By HD'!$A$3:$A$42,$BE86,'By HD'!$AR$3:$AR$42)+$BR86*SUMIF('By HD'!$A$3:$A$42,$BE86,'By HD'!AW$3:AW$42)</f>
        <v>0.28304000759309711</v>
      </c>
      <c r="CJ86">
        <f>(DF86-SUMIF('By HD'!$A$3:$A$42,$BE86,'By HD'!R$3:R$42))*$BR86*SUMIF('By HD'!$A$3:$A$42,$BE86,'By HD'!$AR$3:$AR$42)+$BR86*SUMIF('By HD'!$A$3:$A$42,$BE86,'By HD'!AX$3:AX$42)</f>
        <v>-3.8423594780989355E-2</v>
      </c>
      <c r="CO86">
        <f t="shared" si="76"/>
        <v>371.57121257937706</v>
      </c>
      <c r="CP86">
        <f t="shared" si="76"/>
        <v>204.69914757793097</v>
      </c>
      <c r="CQ86">
        <f t="shared" si="74"/>
        <v>155.43354755364476</v>
      </c>
      <c r="CR86">
        <f t="shared" si="74"/>
        <v>3.5744105680110247</v>
      </c>
      <c r="CS86">
        <f t="shared" si="74"/>
        <v>1.0013845697917083</v>
      </c>
      <c r="CT86">
        <f t="shared" si="74"/>
        <v>6.0586258597440494</v>
      </c>
      <c r="CU86">
        <f t="shared" si="74"/>
        <v>0.80409645025456167</v>
      </c>
      <c r="CZ86" s="7"/>
      <c r="DA86">
        <f t="shared" si="75"/>
        <v>0.54063604240282681</v>
      </c>
      <c r="DB86">
        <f t="shared" si="75"/>
        <v>0.42402826855123676</v>
      </c>
      <c r="DC86">
        <f t="shared" si="75"/>
        <v>1.0600706713780919E-2</v>
      </c>
      <c r="DD86">
        <f t="shared" si="75"/>
        <v>3.5335689045936395E-3</v>
      </c>
      <c r="DE86">
        <f t="shared" si="75"/>
        <v>1.7667844522968199E-2</v>
      </c>
      <c r="DF86">
        <f t="shared" si="75"/>
        <v>3.5335689045936395E-3</v>
      </c>
      <c r="DG86">
        <f t="shared" si="75"/>
        <v>0</v>
      </c>
      <c r="DH86">
        <f t="shared" si="75"/>
        <v>0</v>
      </c>
      <c r="DI86">
        <f t="shared" si="75"/>
        <v>0</v>
      </c>
      <c r="DJ86">
        <f t="shared" si="75"/>
        <v>0</v>
      </c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</row>
    <row r="87" spans="1:149" x14ac:dyDescent="0.3">
      <c r="A87" t="s">
        <v>1062</v>
      </c>
      <c r="B87" t="s">
        <v>986</v>
      </c>
      <c r="C87" t="s">
        <v>986</v>
      </c>
      <c r="D87" s="7">
        <f t="shared" si="72"/>
        <v>1316.4700315457414</v>
      </c>
      <c r="E87" s="7">
        <f t="shared" si="60"/>
        <v>712.51837464797143</v>
      </c>
      <c r="F87" s="7">
        <f t="shared" si="60"/>
        <v>561.87893401267797</v>
      </c>
      <c r="G87" s="7">
        <f t="shared" si="60"/>
        <v>7.1900377155708588</v>
      </c>
      <c r="H87" s="7">
        <f t="shared" si="60"/>
        <v>4.6367821353580991</v>
      </c>
      <c r="I87" s="7">
        <f t="shared" si="60"/>
        <v>30.082327418921473</v>
      </c>
      <c r="J87" s="7">
        <f t="shared" si="60"/>
        <v>0.16357561524146919</v>
      </c>
      <c r="K87" s="7">
        <f t="shared" si="60"/>
        <v>0</v>
      </c>
      <c r="L87" s="7">
        <f t="shared" si="60"/>
        <v>0</v>
      </c>
      <c r="M87" s="7">
        <f t="shared" si="60"/>
        <v>0</v>
      </c>
      <c r="N87" s="7">
        <f t="shared" si="60"/>
        <v>0</v>
      </c>
      <c r="O87" s="7">
        <f t="shared" si="61"/>
        <v>0.5412340255185023</v>
      </c>
      <c r="P87" s="7">
        <f t="shared" si="62"/>
        <v>0.42680723491513461</v>
      </c>
      <c r="Q87" s="7">
        <f t="shared" si="63"/>
        <v>5.4616037914122749E-3</v>
      </c>
      <c r="R87" s="7">
        <f t="shared" si="64"/>
        <v>3.522132691401864E-3</v>
      </c>
      <c r="S87" s="7">
        <f t="shared" si="65"/>
        <v>2.2850749882699663E-2</v>
      </c>
      <c r="T87" s="7">
        <f t="shared" si="66"/>
        <v>1.2425320084909631E-4</v>
      </c>
      <c r="U87" s="7">
        <f t="shared" si="67"/>
        <v>0</v>
      </c>
      <c r="V87" s="7">
        <f t="shared" si="68"/>
        <v>0</v>
      </c>
      <c r="W87" s="7">
        <f t="shared" si="69"/>
        <v>0</v>
      </c>
      <c r="X87" s="7">
        <f t="shared" si="70"/>
        <v>0</v>
      </c>
      <c r="Y87" s="8">
        <f t="shared" si="71"/>
        <v>0.5412340255185023</v>
      </c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V87" s="7"/>
      <c r="AW87" s="7"/>
      <c r="AX87" s="7"/>
      <c r="AY87" s="7"/>
      <c r="AZ87" s="7"/>
      <c r="BA87" s="7"/>
      <c r="BD87" s="7"/>
      <c r="BE87">
        <v>3</v>
      </c>
      <c r="BF87" t="s">
        <v>988</v>
      </c>
      <c r="BG87">
        <f>SUMIFS('Pres Converted'!O$2:O$10000,'Pres Converted'!$E$2:$E$10000,$BF87,'Pres Converted'!$D$2:$D$10000,"ED",'Pres Converted'!$C$2:$C$10000,$BE87)</f>
        <v>181</v>
      </c>
      <c r="BH87">
        <f>SUMIFS('Pres Converted'!I$2:I$10000,'Pres Converted'!$E$2:$E$10000,$BF87,'Pres Converted'!$D$2:$D$10000,"ED",'Pres Converted'!$C$2:$C$10000,$BE87)</f>
        <v>50</v>
      </c>
      <c r="BI87">
        <f>SUMIFS('Pres Converted'!J$2:J$10000,'Pres Converted'!$E$2:$E$10000,$BF87,'Pres Converted'!$D$2:$D$10000,"ED",'Pres Converted'!$C$2:$C$10000,$BE87)</f>
        <v>107</v>
      </c>
      <c r="BJ87">
        <f>SUMIFS('Pres Converted'!K$2:K$10000,'Pres Converted'!$E$2:$E$10000,$BF87,'Pres Converted'!$D$2:$D$10000,"ED",'Pres Converted'!$C$2:$C$10000,$BE87)</f>
        <v>7</v>
      </c>
      <c r="BK87">
        <f>SUMIFS('Pres Converted'!L$2:L$10000,'Pres Converted'!$E$2:$E$10000,$BF87,'Pres Converted'!$D$2:$D$10000,"ED",'Pres Converted'!$C$2:$C$10000,$BE87)</f>
        <v>1</v>
      </c>
      <c r="BL87">
        <f>SUMIFS('Pres Converted'!M$2:M$10000,'Pres Converted'!$E$2:$E$10000,$BF87,'Pres Converted'!$D$2:$D$10000,"ED",'Pres Converted'!$C$2:$C$10000,$BE87)</f>
        <v>14</v>
      </c>
      <c r="BM87">
        <f>SUMIFS('Pres Converted'!N$2:N$10000,'Pres Converted'!$E$2:$E$10000,$BF87,'Pres Converted'!$D$2:$D$10000,"ED",'Pres Converted'!$C$2:$C$10000,$BE87)</f>
        <v>2</v>
      </c>
      <c r="BR87">
        <f>BG87/SUMIF('By HD'!$A$3:$A$42,$BE87,'By HD'!$B$3:$B$42)</f>
        <v>5.4633262903712648E-2</v>
      </c>
      <c r="BS87">
        <f>$BR87*SUMIF('By HD'!$A$3:$A$42,$BE87,'By HD'!W$3:W$42)</f>
        <v>43.051011168125569</v>
      </c>
      <c r="BT87">
        <f>(DA87-SUMIF('By HD'!$A$3:$A$42,$BE87,'By HD'!M$3:M$42))*$BR87*SUMIF('By HD'!$A$3:$A$42,$BE87,'By HD'!$W$3:$W$42)+$BR87*SUMIF('By HD'!$A$3:$A$42,$BE87,'By HD'!X$3:X$42)</f>
        <v>14.147811550852598</v>
      </c>
      <c r="BU87">
        <f>(DB87-SUMIF('By HD'!$A$3:$A$42,$BE87,'By HD'!N$3:N$42))*$BR87*SUMIF('By HD'!$A$3:$A$42,$BE87,'By HD'!$W$3:$W$42)+$BR87*SUMIF('By HD'!$A$3:$A$42,$BE87,'By HD'!Y$3:Y$42)</f>
        <v>23.643156882093965</v>
      </c>
      <c r="BV87">
        <f>(DC87-SUMIF('By HD'!$A$3:$A$42,$BE87,'By HD'!O$3:O$42))*$BR87*SUMIF('By HD'!$A$3:$A$42,$BE87,'By HD'!$W$3:$W$42)+$BR87*SUMIF('By HD'!$A$3:$A$42,$BE87,'By HD'!Z$3:Z$42)</f>
        <v>1.5689646171558975</v>
      </c>
      <c r="BW87">
        <f>(DD87-SUMIF('By HD'!$A$3:$A$42,$BE87,'By HD'!P$3:P$42))*$BR87*SUMIF('By HD'!$A$3:$A$42,$BE87,'By HD'!$W$3:$W$42)+$BR87*SUMIF('By HD'!$A$3:$A$42,$BE87,'By HD'!AA$3:AA$42)</f>
        <v>0.12355474036050938</v>
      </c>
      <c r="BX87">
        <f>(DE87-SUMIF('By HD'!$A$3:$A$42,$BE87,'By HD'!Q$3:Q$42))*$BR87*SUMIF('By HD'!$A$3:$A$42,$BE87,'By HD'!$W$3:$W$42)+$BR87*SUMIF('By HD'!$A$3:$A$42,$BE87,'By HD'!AB$3:AB$42)</f>
        <v>3.1125007732802454</v>
      </c>
      <c r="BY87">
        <f>(DF87-SUMIF('By HD'!$A$3:$A$42,$BE87,'By HD'!R$3:R$42))*$BR87*SUMIF('By HD'!$A$3:$A$42,$BE87,'By HD'!$W$3:$W$42)+$BR87*SUMIF('By HD'!$A$3:$A$42,$BE87,'By HD'!AC$3:AC$42)</f>
        <v>0.45502260438235564</v>
      </c>
      <c r="CD87">
        <f>$BR87*SUMIF('By HD'!$A$3:$A$42,$BE87,'By HD'!AR$3:AR$42)</f>
        <v>13.876848777543012</v>
      </c>
      <c r="CE87">
        <f>(DA87-SUMIF('By HD'!$A$3:$A$42,$BE87,'By HD'!M$3:M$42))*$BR87*SUMIF('By HD'!$A$3:$A$42,$BE87,'By HD'!$AR$3:$AR$42)+$BR87*SUMIF('By HD'!$A$3:$A$42,$BE87,'By HD'!AS$3:AS$42)</f>
        <v>3.6305990842357532</v>
      </c>
      <c r="CF87">
        <f>(DB87-SUMIF('By HD'!$A$3:$A$42,$BE87,'By HD'!N$3:N$42))*$BR87*SUMIF('By HD'!$A$3:$A$42,$BE87,'By HD'!$AR$3:$AR$42)+$BR87*SUMIF('By HD'!$A$3:$A$42,$BE87,'By HD'!AT$3:AT$42)</f>
        <v>8.4464790306896838</v>
      </c>
      <c r="CG87">
        <f>(DC87-SUMIF('By HD'!$A$3:$A$42,$BE87,'By HD'!O$3:O$42))*$BR87*SUMIF('By HD'!$A$3:$A$42,$BE87,'By HD'!$AR$3:$AR$42)+$BR87*SUMIF('By HD'!$A$3:$A$42,$BE87,'By HD'!AU$3:AU$42)</f>
        <v>0.50753487004199804</v>
      </c>
      <c r="CH87">
        <f>(DD87-SUMIF('By HD'!$A$3:$A$42,$BE87,'By HD'!P$3:P$42))*$BR87*SUMIF('By HD'!$A$3:$A$42,$BE87,'By HD'!$AR$3:$AR$42)+$BR87*SUMIF('By HD'!$A$3:$A$42,$BE87,'By HD'!AV$3:AV$42)</f>
        <v>7.6849069089025307E-2</v>
      </c>
      <c r="CI87">
        <f>(DE87-SUMIF('By HD'!$A$3:$A$42,$BE87,'By HD'!Q$3:Q$42))*$BR87*SUMIF('By HD'!$A$3:$A$42,$BE87,'By HD'!$AR$3:$AR$42)+$BR87*SUMIF('By HD'!$A$3:$A$42,$BE87,'By HD'!AW$3:AW$42)</f>
        <v>1.0493041662198572</v>
      </c>
      <c r="CJ87">
        <f>(DF87-SUMIF('By HD'!$A$3:$A$42,$BE87,'By HD'!R$3:R$42))*$BR87*SUMIF('By HD'!$A$3:$A$42,$BE87,'By HD'!$AR$3:$AR$42)+$BR87*SUMIF('By HD'!$A$3:$A$42,$BE87,'By HD'!AX$3:AX$42)</f>
        <v>0.16608255726669779</v>
      </c>
      <c r="CO87">
        <f t="shared" si="76"/>
        <v>237.92785994566859</v>
      </c>
      <c r="CP87">
        <f t="shared" si="76"/>
        <v>67.778410635088349</v>
      </c>
      <c r="CQ87">
        <f t="shared" si="74"/>
        <v>139.08963591278365</v>
      </c>
      <c r="CR87">
        <f t="shared" si="74"/>
        <v>9.0764994871978963</v>
      </c>
      <c r="CS87">
        <f t="shared" si="74"/>
        <v>1.2004038094495346</v>
      </c>
      <c r="CT87">
        <f t="shared" si="74"/>
        <v>18.161804939500101</v>
      </c>
      <c r="CU87">
        <f t="shared" si="74"/>
        <v>2.6211051616490533</v>
      </c>
      <c r="CZ87" s="7"/>
      <c r="DA87">
        <f t="shared" si="75"/>
        <v>0.27624309392265195</v>
      </c>
      <c r="DB87">
        <f t="shared" si="75"/>
        <v>0.59116022099447518</v>
      </c>
      <c r="DC87">
        <f t="shared" si="75"/>
        <v>3.8674033149171269E-2</v>
      </c>
      <c r="DD87">
        <f t="shared" si="75"/>
        <v>5.5248618784530384E-3</v>
      </c>
      <c r="DE87">
        <f t="shared" si="75"/>
        <v>7.7348066298342538E-2</v>
      </c>
      <c r="DF87">
        <f t="shared" si="75"/>
        <v>1.1049723756906077E-2</v>
      </c>
      <c r="DG87">
        <f t="shared" si="75"/>
        <v>0</v>
      </c>
      <c r="DH87">
        <f t="shared" si="75"/>
        <v>0</v>
      </c>
      <c r="DI87">
        <f t="shared" si="75"/>
        <v>0</v>
      </c>
      <c r="DJ87">
        <f t="shared" si="75"/>
        <v>0</v>
      </c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</row>
    <row r="88" spans="1:149" x14ac:dyDescent="0.3">
      <c r="A88" t="s">
        <v>1063</v>
      </c>
      <c r="B88" t="s">
        <v>985</v>
      </c>
      <c r="C88" t="s">
        <v>985</v>
      </c>
      <c r="D88" s="7">
        <f t="shared" si="72"/>
        <v>2155.5139949214085</v>
      </c>
      <c r="E88" s="7">
        <f t="shared" si="60"/>
        <v>1097.0679395809757</v>
      </c>
      <c r="F88" s="7">
        <f t="shared" si="60"/>
        <v>941.98779767383087</v>
      </c>
      <c r="G88" s="7">
        <f t="shared" si="60"/>
        <v>7.1532164575802195</v>
      </c>
      <c r="H88" s="7">
        <f t="shared" si="60"/>
        <v>27.087568312180057</v>
      </c>
      <c r="I88" s="7">
        <f t="shared" si="60"/>
        <v>70.541294952298443</v>
      </c>
      <c r="J88" s="7">
        <f t="shared" si="60"/>
        <v>11.676177944543307</v>
      </c>
      <c r="K88" s="7">
        <f t="shared" si="60"/>
        <v>0</v>
      </c>
      <c r="L88" s="7">
        <f t="shared" si="60"/>
        <v>0</v>
      </c>
      <c r="M88" s="7">
        <f t="shared" si="60"/>
        <v>0</v>
      </c>
      <c r="N88" s="7">
        <f t="shared" si="60"/>
        <v>0</v>
      </c>
      <c r="O88" s="7">
        <f t="shared" si="61"/>
        <v>0.50895885722188294</v>
      </c>
      <c r="P88" s="7">
        <f t="shared" si="62"/>
        <v>0.43701307432623576</v>
      </c>
      <c r="Q88" s="7">
        <f t="shared" si="63"/>
        <v>3.3185664646269348E-3</v>
      </c>
      <c r="R88" s="7">
        <f t="shared" si="64"/>
        <v>1.2566639964296631E-2</v>
      </c>
      <c r="S88" s="7">
        <f t="shared" si="65"/>
        <v>3.2725973999009193E-2</v>
      </c>
      <c r="T88" s="7">
        <f t="shared" si="66"/>
        <v>5.4168880239485653E-3</v>
      </c>
      <c r="U88" s="7">
        <f t="shared" si="67"/>
        <v>0</v>
      </c>
      <c r="V88" s="7">
        <f t="shared" si="68"/>
        <v>0</v>
      </c>
      <c r="W88" s="7">
        <f t="shared" si="69"/>
        <v>0</v>
      </c>
      <c r="X88" s="7">
        <f t="shared" si="70"/>
        <v>0</v>
      </c>
      <c r="Y88" s="8">
        <f t="shared" si="71"/>
        <v>0.50895885722188294</v>
      </c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V88" s="7"/>
      <c r="AW88" s="7"/>
      <c r="AX88" s="7"/>
      <c r="AY88" s="7"/>
      <c r="AZ88" s="7"/>
      <c r="BA88" s="7"/>
      <c r="BD88" s="7"/>
      <c r="BE88">
        <v>3</v>
      </c>
      <c r="BF88" t="s">
        <v>990</v>
      </c>
      <c r="BG88">
        <f>SUMIFS('Pres Converted'!O$2:O$10000,'Pres Converted'!$E$2:$E$10000,$BF88,'Pres Converted'!$D$2:$D$10000,"ED",'Pres Converted'!$C$2:$C$10000,$BE88)</f>
        <v>3093</v>
      </c>
      <c r="BH88">
        <f>SUMIFS('Pres Converted'!I$2:I$10000,'Pres Converted'!$E$2:$E$10000,$BF88,'Pres Converted'!$D$2:$D$10000,"ED",'Pres Converted'!$C$2:$C$10000,$BE88)</f>
        <v>1671</v>
      </c>
      <c r="BI88">
        <f>SUMIFS('Pres Converted'!J$2:J$10000,'Pres Converted'!$E$2:$E$10000,$BF88,'Pres Converted'!$D$2:$D$10000,"ED",'Pres Converted'!$C$2:$C$10000,$BE88)</f>
        <v>1328</v>
      </c>
      <c r="BJ88">
        <f>SUMIFS('Pres Converted'!K$2:K$10000,'Pres Converted'!$E$2:$E$10000,$BF88,'Pres Converted'!$D$2:$D$10000,"ED",'Pres Converted'!$C$2:$C$10000,$BE88)</f>
        <v>13</v>
      </c>
      <c r="BK88">
        <f>SUMIFS('Pres Converted'!L$2:L$10000,'Pres Converted'!$E$2:$E$10000,$BF88,'Pres Converted'!$D$2:$D$10000,"ED",'Pres Converted'!$C$2:$C$10000,$BE88)</f>
        <v>12</v>
      </c>
      <c r="BL88">
        <f>SUMIFS('Pres Converted'!M$2:M$10000,'Pres Converted'!$E$2:$E$10000,$BF88,'Pres Converted'!$D$2:$D$10000,"ED",'Pres Converted'!$C$2:$C$10000,$BE88)</f>
        <v>61</v>
      </c>
      <c r="BM88">
        <f>SUMIFS('Pres Converted'!N$2:N$10000,'Pres Converted'!$E$2:$E$10000,$BF88,'Pres Converted'!$D$2:$D$10000,"ED",'Pres Converted'!$C$2:$C$10000,$BE88)</f>
        <v>8</v>
      </c>
      <c r="BR88">
        <f>BG88/SUMIF('By HD'!$A$3:$A$42,$BE88,'By HD'!$B$3:$B$42)</f>
        <v>0.93359492906731056</v>
      </c>
      <c r="BS88">
        <f>$BR88*SUMIF('By HD'!$A$3:$A$42,$BE88,'By HD'!W$3:W$42)</f>
        <v>735.67280410504077</v>
      </c>
      <c r="BT88">
        <f>(DA88-SUMIF('By HD'!$A$3:$A$42,$BE88,'By HD'!M$3:M$42))*$BR88*SUMIF('By HD'!$A$3:$A$42,$BE88,'By HD'!$W$3:$W$42)+$BR88*SUMIF('By HD'!$A$3:$A$42,$BE88,'By HD'!X$3:X$42)</f>
        <v>435.98773803023681</v>
      </c>
      <c r="BU88">
        <f>(DB88-SUMIF('By HD'!$A$3:$A$42,$BE88,'By HD'!N$3:N$42))*$BR88*SUMIF('By HD'!$A$3:$A$42,$BE88,'By HD'!$W$3:$W$42)+$BR88*SUMIF('By HD'!$A$3:$A$42,$BE88,'By HD'!Y$3:Y$42)</f>
        <v>284.98915485275148</v>
      </c>
      <c r="BV88">
        <f>(DC88-SUMIF('By HD'!$A$3:$A$42,$BE88,'By HD'!O$3:O$42))*$BR88*SUMIF('By HD'!$A$3:$A$42,$BE88,'By HD'!$W$3:$W$42)+$BR88*SUMIF('By HD'!$A$3:$A$42,$BE88,'By HD'!Z$3:Z$42)</f>
        <v>1.4517186591908189</v>
      </c>
      <c r="BW88">
        <f>(DD88-SUMIF('By HD'!$A$3:$A$42,$BE88,'By HD'!P$3:P$42))*$BR88*SUMIF('By HD'!$A$3:$A$42,$BE88,'By HD'!$W$3:$W$42)+$BR88*SUMIF('By HD'!$A$3:$A$42,$BE88,'By HD'!AA$3:AA$42)</f>
        <v>0.90107260689238433</v>
      </c>
      <c r="BX88">
        <f>(DE88-SUMIF('By HD'!$A$3:$A$42,$BE88,'By HD'!Q$3:Q$42))*$BR88*SUMIF('By HD'!$A$3:$A$42,$BE88,'By HD'!$W$3:$W$42)+$BR88*SUMIF('By HD'!$A$3:$A$42,$BE88,'By HD'!AB$3:AB$42)</f>
        <v>10.793686826192749</v>
      </c>
      <c r="BY88">
        <f>(DF88-SUMIF('By HD'!$A$3:$A$42,$BE88,'By HD'!R$3:R$42))*$BR88*SUMIF('By HD'!$A$3:$A$42,$BE88,'By HD'!$W$3:$W$42)+$BR88*SUMIF('By HD'!$A$3:$A$42,$BE88,'By HD'!AC$3:AC$42)</f>
        <v>1.5494331297765145</v>
      </c>
      <c r="CD88">
        <f>$BR88*SUMIF('By HD'!$A$3:$A$42,$BE88,'By HD'!AR$3:AR$42)</f>
        <v>237.13311198309688</v>
      </c>
      <c r="CE88">
        <f>(DA88-SUMIF('By HD'!$A$3:$A$42,$BE88,'By HD'!M$3:M$42))*$BR88*SUMIF('By HD'!$A$3:$A$42,$BE88,'By HD'!$AR$3:$AR$42)+$BR88*SUMIF('By HD'!$A$3:$A$42,$BE88,'By HD'!AS$3:AS$42)</f>
        <v>124.64641809757299</v>
      </c>
      <c r="CF88">
        <f>(DB88-SUMIF('By HD'!$A$3:$A$42,$BE88,'By HD'!N$3:N$42))*$BR88*SUMIF('By HD'!$A$3:$A$42,$BE88,'By HD'!$AR$3:$AR$42)+$BR88*SUMIF('By HD'!$A$3:$A$42,$BE88,'By HD'!AT$3:AT$42)</f>
        <v>105.96780020060189</v>
      </c>
      <c r="CG88">
        <f>(DC88-SUMIF('By HD'!$A$3:$A$42,$BE88,'By HD'!O$3:O$42))*$BR88*SUMIF('By HD'!$A$3:$A$42,$BE88,'By HD'!$AR$3:$AR$42)+$BR88*SUMIF('By HD'!$A$3:$A$42,$BE88,'By HD'!AU$3:AU$42)</f>
        <v>0.49874366445459145</v>
      </c>
      <c r="CH88">
        <f>(DD88-SUMIF('By HD'!$A$3:$A$42,$BE88,'By HD'!P$3:P$42))*$BR88*SUMIF('By HD'!$A$3:$A$42,$BE88,'By HD'!$AR$3:$AR$42)+$BR88*SUMIF('By HD'!$A$3:$A$42,$BE88,'By HD'!AV$3:AV$42)</f>
        <v>0.92311184552361603</v>
      </c>
      <c r="CI88">
        <f>(DE88-SUMIF('By HD'!$A$3:$A$42,$BE88,'By HD'!Q$3:Q$42))*$BR88*SUMIF('By HD'!$A$3:$A$42,$BE88,'By HD'!$AR$3:$AR$42)+$BR88*SUMIF('By HD'!$A$3:$A$42,$BE88,'By HD'!AW$3:AW$42)</f>
        <v>4.2658673689767168</v>
      </c>
      <c r="CJ88">
        <f>(DF88-SUMIF('By HD'!$A$3:$A$42,$BE88,'By HD'!R$3:R$42))*$BR88*SUMIF('By HD'!$A$3:$A$42,$BE88,'By HD'!$AR$3:$AR$42)+$BR88*SUMIF('By HD'!$A$3:$A$42,$BE88,'By HD'!AX$3:AX$42)</f>
        <v>0.83117080596710868</v>
      </c>
      <c r="CO88">
        <f t="shared" si="76"/>
        <v>4065.805916088138</v>
      </c>
      <c r="CP88">
        <f t="shared" si="76"/>
        <v>2231.63415612781</v>
      </c>
      <c r="CQ88">
        <f t="shared" si="74"/>
        <v>1718.9569550533533</v>
      </c>
      <c r="CR88">
        <f t="shared" si="74"/>
        <v>14.950462323645411</v>
      </c>
      <c r="CS88">
        <f t="shared" si="74"/>
        <v>13.824184452416</v>
      </c>
      <c r="CT88">
        <f t="shared" si="74"/>
        <v>76.059554195169468</v>
      </c>
      <c r="CU88">
        <f t="shared" si="74"/>
        <v>10.380603935743624</v>
      </c>
      <c r="CZ88" s="7"/>
      <c r="DA88">
        <f t="shared" si="75"/>
        <v>0.54025218234723571</v>
      </c>
      <c r="DB88">
        <f t="shared" si="75"/>
        <v>0.42935661170384742</v>
      </c>
      <c r="DC88">
        <f t="shared" si="75"/>
        <v>4.2030391205948913E-3</v>
      </c>
      <c r="DD88">
        <f t="shared" si="75"/>
        <v>3.8797284190106693E-3</v>
      </c>
      <c r="DE88">
        <f t="shared" si="75"/>
        <v>1.9721952796637569E-2</v>
      </c>
      <c r="DF88">
        <f t="shared" si="75"/>
        <v>2.5864856126737797E-3</v>
      </c>
      <c r="DG88">
        <f t="shared" si="75"/>
        <v>0</v>
      </c>
      <c r="DH88">
        <f t="shared" si="75"/>
        <v>0</v>
      </c>
      <c r="DI88">
        <f t="shared" si="75"/>
        <v>0</v>
      </c>
      <c r="DJ88">
        <f t="shared" si="75"/>
        <v>0</v>
      </c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</row>
    <row r="89" spans="1:149" x14ac:dyDescent="0.3">
      <c r="A89" t="s">
        <v>1064</v>
      </c>
      <c r="B89" t="s">
        <v>990</v>
      </c>
      <c r="C89" t="s">
        <v>990</v>
      </c>
      <c r="D89" s="7">
        <f t="shared" si="72"/>
        <v>4065.805916088138</v>
      </c>
      <c r="E89" s="7">
        <f t="shared" si="60"/>
        <v>2231.63415612781</v>
      </c>
      <c r="F89" s="7">
        <f t="shared" si="60"/>
        <v>1718.9569550533533</v>
      </c>
      <c r="G89" s="7">
        <f t="shared" si="60"/>
        <v>14.950462323645411</v>
      </c>
      <c r="H89" s="7">
        <f t="shared" si="60"/>
        <v>13.824184452416</v>
      </c>
      <c r="I89" s="7">
        <f t="shared" si="60"/>
        <v>76.059554195169468</v>
      </c>
      <c r="J89" s="7">
        <f t="shared" si="60"/>
        <v>10.380603935743624</v>
      </c>
      <c r="K89" s="7">
        <f t="shared" si="60"/>
        <v>0</v>
      </c>
      <c r="L89" s="7">
        <f t="shared" si="60"/>
        <v>0</v>
      </c>
      <c r="M89" s="7">
        <f t="shared" si="60"/>
        <v>0</v>
      </c>
      <c r="N89" s="7">
        <f t="shared" si="60"/>
        <v>0</v>
      </c>
      <c r="O89" s="7">
        <f t="shared" si="61"/>
        <v>0.54887867305652105</v>
      </c>
      <c r="P89" s="7">
        <f t="shared" si="62"/>
        <v>0.42278381962393946</v>
      </c>
      <c r="Q89" s="7">
        <f t="shared" si="63"/>
        <v>3.6771214937947167E-3</v>
      </c>
      <c r="R89" s="7">
        <f t="shared" si="64"/>
        <v>3.4001092865044475E-3</v>
      </c>
      <c r="S89" s="7">
        <f t="shared" si="65"/>
        <v>1.8707128614823102E-2</v>
      </c>
      <c r="T89" s="7">
        <f t="shared" si="66"/>
        <v>2.5531479244172055E-3</v>
      </c>
      <c r="U89" s="7">
        <f t="shared" si="67"/>
        <v>0</v>
      </c>
      <c r="V89" s="7">
        <f t="shared" si="68"/>
        <v>0</v>
      </c>
      <c r="W89" s="7">
        <f t="shared" si="69"/>
        <v>0</v>
      </c>
      <c r="X89" s="7">
        <f t="shared" si="70"/>
        <v>0</v>
      </c>
      <c r="Y89" s="8">
        <f t="shared" si="71"/>
        <v>0.54887867305652105</v>
      </c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V89" s="7"/>
      <c r="AW89" s="7"/>
      <c r="AX89" s="7"/>
      <c r="AY89" s="7"/>
      <c r="AZ89" s="7"/>
      <c r="BA89" s="7"/>
      <c r="BD89" s="7"/>
      <c r="BE89">
        <v>3</v>
      </c>
      <c r="BF89" t="s">
        <v>985</v>
      </c>
      <c r="BG89">
        <f>SUMIFS('Pres Converted'!O$2:O$10000,'Pres Converted'!$E$2:$E$10000,$BF89,'Pres Converted'!$D$2:$D$10000,"ED",'Pres Converted'!$C$2:$C$10000,$BE89)</f>
        <v>39</v>
      </c>
      <c r="BH89">
        <f>SUMIFS('Pres Converted'!I$2:I$10000,'Pres Converted'!$E$2:$E$10000,$BF89,'Pres Converted'!$D$2:$D$10000,"ED",'Pres Converted'!$C$2:$C$10000,$BE89)</f>
        <v>10</v>
      </c>
      <c r="BI89">
        <f>SUMIFS('Pres Converted'!J$2:J$10000,'Pres Converted'!$E$2:$E$10000,$BF89,'Pres Converted'!$D$2:$D$10000,"ED",'Pres Converted'!$C$2:$C$10000,$BE89)</f>
        <v>20</v>
      </c>
      <c r="BJ89">
        <f>SUMIFS('Pres Converted'!K$2:K$10000,'Pres Converted'!$E$2:$E$10000,$BF89,'Pres Converted'!$D$2:$D$10000,"ED",'Pres Converted'!$C$2:$C$10000,$BE89)</f>
        <v>0</v>
      </c>
      <c r="BK89">
        <f>SUMIFS('Pres Converted'!L$2:L$10000,'Pres Converted'!$E$2:$E$10000,$BF89,'Pres Converted'!$D$2:$D$10000,"ED",'Pres Converted'!$C$2:$C$10000,$BE89)</f>
        <v>0</v>
      </c>
      <c r="BL89">
        <f>SUMIFS('Pres Converted'!M$2:M$10000,'Pres Converted'!$E$2:$E$10000,$BF89,'Pres Converted'!$D$2:$D$10000,"ED",'Pres Converted'!$C$2:$C$10000,$BE89)</f>
        <v>9</v>
      </c>
      <c r="BM89">
        <f>SUMIFS('Pres Converted'!N$2:N$10000,'Pres Converted'!$E$2:$E$10000,$BF89,'Pres Converted'!$D$2:$D$10000,"ED",'Pres Converted'!$C$2:$C$10000,$BE89)</f>
        <v>0</v>
      </c>
      <c r="BR89">
        <f>BG89/SUMIF('By HD'!$A$3:$A$42,$BE89,'By HD'!$B$3:$B$42)</f>
        <v>1.1771808028976758E-2</v>
      </c>
      <c r="BS89">
        <f>$BR89*SUMIF('By HD'!$A$3:$A$42,$BE89,'By HD'!W$3:W$42)</f>
        <v>9.2761847268336854</v>
      </c>
      <c r="BT89">
        <f>(DA89-SUMIF('By HD'!$A$3:$A$42,$BE89,'By HD'!M$3:M$42))*$BR89*SUMIF('By HD'!$A$3:$A$42,$BE89,'By HD'!$W$3:$W$42)+$BR89*SUMIF('By HD'!$A$3:$A$42,$BE89,'By HD'!X$3:X$42)</f>
        <v>2.8644504189106219</v>
      </c>
      <c r="BU89">
        <f>(DB89-SUMIF('By HD'!$A$3:$A$42,$BE89,'By HD'!N$3:N$42))*$BR89*SUMIF('By HD'!$A$3:$A$42,$BE89,'By HD'!$W$3:$W$42)+$BR89*SUMIF('By HD'!$A$3:$A$42,$BE89,'By HD'!Y$3:Y$42)</f>
        <v>4.3676882651545386</v>
      </c>
      <c r="BV89">
        <f>(DC89-SUMIF('By HD'!$A$3:$A$42,$BE89,'By HD'!O$3:O$42))*$BR89*SUMIF('By HD'!$A$3:$A$42,$BE89,'By HD'!$W$3:$W$42)+$BR89*SUMIF('By HD'!$A$3:$A$42,$BE89,'By HD'!Z$3:Z$42)</f>
        <v>-2.0683276346717093E-2</v>
      </c>
      <c r="BW89">
        <f>(DD89-SUMIF('By HD'!$A$3:$A$42,$BE89,'By HD'!P$3:P$42))*$BR89*SUMIF('By HD'!$A$3:$A$42,$BE89,'By HD'!$W$3:$W$42)+$BR89*SUMIF('By HD'!$A$3:$A$42,$BE89,'By HD'!AA$3:AA$42)</f>
        <v>-2.4627347252894026E-2</v>
      </c>
      <c r="BX89">
        <f>(DE89-SUMIF('By HD'!$A$3:$A$42,$BE89,'By HD'!Q$3:Q$42))*$BR89*SUMIF('By HD'!$A$3:$A$42,$BE89,'By HD'!$W$3:$W$42)+$BR89*SUMIF('By HD'!$A$3:$A$42,$BE89,'By HD'!AB$3:AB$42)</f>
        <v>2.093812400527006</v>
      </c>
      <c r="BY89">
        <f>(DF89-SUMIF('By HD'!$A$3:$A$42,$BE89,'By HD'!R$3:R$42))*$BR89*SUMIF('By HD'!$A$3:$A$42,$BE89,'By HD'!$W$3:$W$42)+$BR89*SUMIF('By HD'!$A$3:$A$42,$BE89,'By HD'!AC$3:AC$42)</f>
        <v>-4.4557341588701664E-3</v>
      </c>
      <c r="CD89">
        <f>$BR89*SUMIF('By HD'!$A$3:$A$42,$BE89,'By HD'!AR$3:AR$42)</f>
        <v>2.9900392393600965</v>
      </c>
      <c r="CE89">
        <f>(DA89-SUMIF('By HD'!$A$3:$A$42,$BE89,'By HD'!M$3:M$42))*$BR89*SUMIF('By HD'!$A$3:$A$42,$BE89,'By HD'!$AR$3:$AR$42)+$BR89*SUMIF('By HD'!$A$3:$A$42,$BE89,'By HD'!AS$3:AS$42)</f>
        <v>0.72298281819126864</v>
      </c>
      <c r="CF89">
        <f>(DB89-SUMIF('By HD'!$A$3:$A$42,$BE89,'By HD'!N$3:N$42))*$BR89*SUMIF('By HD'!$A$3:$A$42,$BE89,'By HD'!$AR$3:$AR$42)+$BR89*SUMIF('By HD'!$A$3:$A$42,$BE89,'By HD'!AT$3:AT$42)</f>
        <v>1.5857207687084391</v>
      </c>
      <c r="CG89">
        <f>(DC89-SUMIF('By HD'!$A$3:$A$42,$BE89,'By HD'!O$3:O$42))*$BR89*SUMIF('By HD'!$A$3:$A$42,$BE89,'By HD'!$AR$3:$AR$42)+$BR89*SUMIF('By HD'!$A$3:$A$42,$BE89,'By HD'!AU$3:AU$42)</f>
        <v>-6.2785344965897768E-3</v>
      </c>
      <c r="CH89">
        <f>(DD89-SUMIF('By HD'!$A$3:$A$42,$BE89,'By HD'!P$3:P$42))*$BR89*SUMIF('By HD'!$A$3:$A$42,$BE89,'By HD'!$AR$3:$AR$42)+$BR89*SUMIF('By HD'!$A$3:$A$42,$BE89,'By HD'!AV$3:AV$42)</f>
        <v>3.9085387358509319E-5</v>
      </c>
      <c r="CI89">
        <f>(DE89-SUMIF('By HD'!$A$3:$A$42,$BE89,'By HD'!Q$3:Q$42))*$BR89*SUMIF('By HD'!$A$3:$A$42,$BE89,'By HD'!$AR$3:$AR$42)+$BR89*SUMIF('By HD'!$A$3:$A$42,$BE89,'By HD'!AW$3:AW$42)</f>
        <v>0.68482846480342652</v>
      </c>
      <c r="CJ89">
        <f>(DF89-SUMIF('By HD'!$A$3:$A$42,$BE89,'By HD'!R$3:R$42))*$BR89*SUMIF('By HD'!$A$3:$A$42,$BE89,'By HD'!$AR$3:$AR$42)+$BR89*SUMIF('By HD'!$A$3:$A$42,$BE89,'By HD'!AX$3:AX$42)</f>
        <v>2.7466367661934908E-3</v>
      </c>
      <c r="CO89">
        <f t="shared" si="76"/>
        <v>51.266223966193778</v>
      </c>
      <c r="CP89">
        <f t="shared" si="76"/>
        <v>13.587433237101891</v>
      </c>
      <c r="CQ89">
        <f t="shared" si="74"/>
        <v>25.953409033862979</v>
      </c>
      <c r="CR89">
        <f t="shared" si="74"/>
        <v>-2.6961810843306871E-2</v>
      </c>
      <c r="CS89">
        <f t="shared" si="74"/>
        <v>-2.4588261865535518E-2</v>
      </c>
      <c r="CT89">
        <f t="shared" si="74"/>
        <v>11.778640865330432</v>
      </c>
      <c r="CU89">
        <f t="shared" si="74"/>
        <v>-1.7090973926766756E-3</v>
      </c>
      <c r="CZ89" s="7"/>
      <c r="DA89">
        <f t="shared" si="75"/>
        <v>0.25641025641025639</v>
      </c>
      <c r="DB89">
        <f t="shared" si="75"/>
        <v>0.51282051282051277</v>
      </c>
      <c r="DC89">
        <f t="shared" si="75"/>
        <v>0</v>
      </c>
      <c r="DD89">
        <f t="shared" si="75"/>
        <v>0</v>
      </c>
      <c r="DE89">
        <f t="shared" si="75"/>
        <v>0.23076923076923078</v>
      </c>
      <c r="DF89">
        <f t="shared" si="75"/>
        <v>0</v>
      </c>
      <c r="DG89">
        <f t="shared" si="75"/>
        <v>0</v>
      </c>
      <c r="DH89">
        <f t="shared" si="75"/>
        <v>0</v>
      </c>
      <c r="DI89">
        <f t="shared" si="75"/>
        <v>0</v>
      </c>
      <c r="DJ89">
        <f t="shared" si="75"/>
        <v>0</v>
      </c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</row>
    <row r="90" spans="1:149" x14ac:dyDescent="0.3">
      <c r="A90" t="s">
        <v>1065</v>
      </c>
      <c r="B90" t="s">
        <v>98</v>
      </c>
      <c r="C90" t="s">
        <v>98</v>
      </c>
      <c r="D90" s="7">
        <f t="shared" si="72"/>
        <v>371.57121257937706</v>
      </c>
      <c r="E90" s="7">
        <f t="shared" si="60"/>
        <v>204.69914757793097</v>
      </c>
      <c r="F90" s="7">
        <f t="shared" si="60"/>
        <v>155.43354755364476</v>
      </c>
      <c r="G90" s="7">
        <f t="shared" si="60"/>
        <v>3.5744105680110247</v>
      </c>
      <c r="H90" s="7">
        <f t="shared" si="60"/>
        <v>1.0013845697917083</v>
      </c>
      <c r="I90" s="7">
        <f t="shared" si="60"/>
        <v>6.0586258597440494</v>
      </c>
      <c r="J90" s="7">
        <f t="shared" si="60"/>
        <v>0.80409645025456167</v>
      </c>
      <c r="K90" s="7">
        <f t="shared" si="60"/>
        <v>0</v>
      </c>
      <c r="L90" s="7">
        <f t="shared" si="60"/>
        <v>0</v>
      </c>
      <c r="M90" s="7">
        <f t="shared" si="60"/>
        <v>0</v>
      </c>
      <c r="N90" s="7">
        <f t="shared" si="60"/>
        <v>0</v>
      </c>
      <c r="O90" s="7">
        <f t="shared" si="61"/>
        <v>0.5509015247896849</v>
      </c>
      <c r="P90" s="7">
        <f t="shared" si="62"/>
        <v>0.41831428886714467</v>
      </c>
      <c r="Q90" s="7">
        <f t="shared" si="63"/>
        <v>9.6197187699180002E-3</v>
      </c>
      <c r="R90" s="7">
        <f t="shared" si="64"/>
        <v>2.6950004087784038E-3</v>
      </c>
      <c r="S90" s="7">
        <f t="shared" si="65"/>
        <v>1.6305423172280262E-2</v>
      </c>
      <c r="T90" s="7">
        <f t="shared" si="66"/>
        <v>2.1640439921937877E-3</v>
      </c>
      <c r="U90" s="7">
        <f t="shared" si="67"/>
        <v>0</v>
      </c>
      <c r="V90" s="7">
        <f t="shared" si="68"/>
        <v>0</v>
      </c>
      <c r="W90" s="7">
        <f t="shared" si="69"/>
        <v>0</v>
      </c>
      <c r="X90" s="7">
        <f t="shared" si="70"/>
        <v>0</v>
      </c>
      <c r="Y90" s="8">
        <f t="shared" si="71"/>
        <v>0.5509015247896849</v>
      </c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V90" s="7"/>
      <c r="AW90" s="7"/>
      <c r="AX90" s="7"/>
      <c r="AY90" s="7"/>
      <c r="AZ90" s="7"/>
      <c r="BA90" s="7"/>
      <c r="BD90" s="7"/>
      <c r="BE90">
        <v>4</v>
      </c>
      <c r="BF90" t="s">
        <v>991</v>
      </c>
      <c r="BG90">
        <f>SUMIFS('Pres Converted'!O$2:O$10000,'Pres Converted'!$E$2:$E$10000,$BF90,'Pres Converted'!$D$2:$D$10000,"ED",'Pres Converted'!$C$2:$C$10000,$BE90)</f>
        <v>9531</v>
      </c>
      <c r="BH90">
        <f>SUMIFS('Pres Converted'!I$2:I$10000,'Pres Converted'!$E$2:$E$10000,$BF90,'Pres Converted'!$D$2:$D$10000,"ED",'Pres Converted'!$C$2:$C$10000,$BE90)</f>
        <v>4591</v>
      </c>
      <c r="BI90">
        <f>SUMIFS('Pres Converted'!J$2:J$10000,'Pres Converted'!$E$2:$E$10000,$BF90,'Pres Converted'!$D$2:$D$10000,"ED",'Pres Converted'!$C$2:$C$10000,$BE90)</f>
        <v>4658</v>
      </c>
      <c r="BJ90">
        <f>SUMIFS('Pres Converted'!K$2:K$10000,'Pres Converted'!$E$2:$E$10000,$BF90,'Pres Converted'!$D$2:$D$10000,"ED",'Pres Converted'!$C$2:$C$10000,$BE90)</f>
        <v>42</v>
      </c>
      <c r="BK90">
        <f>SUMIFS('Pres Converted'!L$2:L$10000,'Pres Converted'!$E$2:$E$10000,$BF90,'Pres Converted'!$D$2:$D$10000,"ED",'Pres Converted'!$C$2:$C$10000,$BE90)</f>
        <v>28</v>
      </c>
      <c r="BL90">
        <f>SUMIFS('Pres Converted'!M$2:M$10000,'Pres Converted'!$E$2:$E$10000,$BF90,'Pres Converted'!$D$2:$D$10000,"ED",'Pres Converted'!$C$2:$C$10000,$BE90)</f>
        <v>167</v>
      </c>
      <c r="BM90">
        <f>SUMIFS('Pres Converted'!N$2:N$10000,'Pres Converted'!$E$2:$E$10000,$BF90,'Pres Converted'!$D$2:$D$10000,"ED",'Pres Converted'!$C$2:$C$10000,$BE90)</f>
        <v>45</v>
      </c>
      <c r="BR90">
        <f>BG90/SUMIF('By HD'!$A$3:$A$42,$BE90,'By HD'!$B$3:$B$42)</f>
        <v>1</v>
      </c>
      <c r="BS90">
        <f>$BR90*SUMIF('By HD'!$A$3:$A$42,$BE90,'By HD'!W$3:W$42)</f>
        <v>2061</v>
      </c>
      <c r="BT90">
        <f>(DA90-SUMIF('By HD'!$A$3:$A$42,$BE90,'By HD'!M$3:M$42))*$BR90*SUMIF('By HD'!$A$3:$A$42,$BE90,'By HD'!$W$3:$W$42)+$BR90*SUMIF('By HD'!$A$3:$A$42,$BE90,'By HD'!X$3:X$42)</f>
        <v>995</v>
      </c>
      <c r="BU90">
        <f>(DB90-SUMIF('By HD'!$A$3:$A$42,$BE90,'By HD'!N$3:N$42))*$BR90*SUMIF('By HD'!$A$3:$A$42,$BE90,'By HD'!$W$3:$W$42)+$BR90*SUMIF('By HD'!$A$3:$A$42,$BE90,'By HD'!Y$3:Y$42)</f>
        <v>1009</v>
      </c>
      <c r="BV90">
        <f>(DC90-SUMIF('By HD'!$A$3:$A$42,$BE90,'By HD'!O$3:O$42))*$BR90*SUMIF('By HD'!$A$3:$A$42,$BE90,'By HD'!$W$3:$W$42)+$BR90*SUMIF('By HD'!$A$3:$A$42,$BE90,'By HD'!Z$3:Z$42)</f>
        <v>5</v>
      </c>
      <c r="BW90">
        <f>(DD90-SUMIF('By HD'!$A$3:$A$42,$BE90,'By HD'!P$3:P$42))*$BR90*SUMIF('By HD'!$A$3:$A$42,$BE90,'By HD'!$W$3:$W$42)+$BR90*SUMIF('By HD'!$A$3:$A$42,$BE90,'By HD'!AA$3:AA$42)</f>
        <v>1</v>
      </c>
      <c r="BX90">
        <f>(DE90-SUMIF('By HD'!$A$3:$A$42,$BE90,'By HD'!Q$3:Q$42))*$BR90*SUMIF('By HD'!$A$3:$A$42,$BE90,'By HD'!$W$3:$W$42)+$BR90*SUMIF('By HD'!$A$3:$A$42,$BE90,'By HD'!AB$3:AB$42)</f>
        <v>34</v>
      </c>
      <c r="BY90">
        <f>(DF90-SUMIF('By HD'!$A$3:$A$42,$BE90,'By HD'!R$3:R$42))*$BR90*SUMIF('By HD'!$A$3:$A$42,$BE90,'By HD'!$W$3:$W$42)+$BR90*SUMIF('By HD'!$A$3:$A$42,$BE90,'By HD'!AC$3:AC$42)</f>
        <v>17</v>
      </c>
      <c r="CD90">
        <f>$BR90*SUMIF('By HD'!$A$3:$A$42,$BE90,'By HD'!AR$3:AR$42)</f>
        <v>793</v>
      </c>
      <c r="CE90">
        <f>(DA90-SUMIF('By HD'!$A$3:$A$42,$BE90,'By HD'!M$3:M$42))*$BR90*SUMIF('By HD'!$A$3:$A$42,$BE90,'By HD'!$AR$3:$AR$42)+$BR90*SUMIF('By HD'!$A$3:$A$42,$BE90,'By HD'!AS$3:AS$42)</f>
        <v>377</v>
      </c>
      <c r="CF90">
        <f>(DB90-SUMIF('By HD'!$A$3:$A$42,$BE90,'By HD'!N$3:N$42))*$BR90*SUMIF('By HD'!$A$3:$A$42,$BE90,'By HD'!$AR$3:$AR$42)+$BR90*SUMIF('By HD'!$A$3:$A$42,$BE90,'By HD'!AT$3:AT$42)</f>
        <v>390</v>
      </c>
      <c r="CG90">
        <f>(DC90-SUMIF('By HD'!$A$3:$A$42,$BE90,'By HD'!O$3:O$42))*$BR90*SUMIF('By HD'!$A$3:$A$42,$BE90,'By HD'!$AR$3:$AR$42)+$BR90*SUMIF('By HD'!$A$3:$A$42,$BE90,'By HD'!AU$3:AU$42)</f>
        <v>4</v>
      </c>
      <c r="CH90">
        <f>(DD90-SUMIF('By HD'!$A$3:$A$42,$BE90,'By HD'!P$3:P$42))*$BR90*SUMIF('By HD'!$A$3:$A$42,$BE90,'By HD'!$AR$3:$AR$42)+$BR90*SUMIF('By HD'!$A$3:$A$42,$BE90,'By HD'!AV$3:AV$42)</f>
        <v>4</v>
      </c>
      <c r="CI90">
        <f>(DE90-SUMIF('By HD'!$A$3:$A$42,$BE90,'By HD'!Q$3:Q$42))*$BR90*SUMIF('By HD'!$A$3:$A$42,$BE90,'By HD'!$AR$3:$AR$42)+$BR90*SUMIF('By HD'!$A$3:$A$42,$BE90,'By HD'!AW$3:AW$42)</f>
        <v>15</v>
      </c>
      <c r="CJ90">
        <f>(DF90-SUMIF('By HD'!$A$3:$A$42,$BE90,'By HD'!R$3:R$42))*$BR90*SUMIF('By HD'!$A$3:$A$42,$BE90,'By HD'!$AR$3:$AR$42)+$BR90*SUMIF('By HD'!$A$3:$A$42,$BE90,'By HD'!AX$3:AX$42)</f>
        <v>3</v>
      </c>
      <c r="CO90">
        <f t="shared" si="76"/>
        <v>12385</v>
      </c>
      <c r="CP90">
        <f t="shared" si="76"/>
        <v>5963</v>
      </c>
      <c r="CQ90">
        <f t="shared" si="74"/>
        <v>6057</v>
      </c>
      <c r="CR90">
        <f t="shared" si="74"/>
        <v>51</v>
      </c>
      <c r="CS90">
        <f t="shared" si="74"/>
        <v>33</v>
      </c>
      <c r="CT90">
        <f t="shared" si="74"/>
        <v>216</v>
      </c>
      <c r="CU90">
        <f t="shared" si="74"/>
        <v>65</v>
      </c>
      <c r="CZ90" s="7"/>
      <c r="DA90">
        <f t="shared" si="75"/>
        <v>0.48169132305109641</v>
      </c>
      <c r="DB90">
        <f t="shared" si="75"/>
        <v>0.48872101563319692</v>
      </c>
      <c r="DC90">
        <f t="shared" si="75"/>
        <v>4.4066729619137547E-3</v>
      </c>
      <c r="DD90">
        <f t="shared" si="75"/>
        <v>2.9377819746091703E-3</v>
      </c>
      <c r="DE90">
        <f t="shared" si="75"/>
        <v>1.7521771062847549E-2</v>
      </c>
      <c r="DF90">
        <f t="shared" si="75"/>
        <v>4.721435316336166E-3</v>
      </c>
      <c r="DG90">
        <f t="shared" si="75"/>
        <v>0</v>
      </c>
      <c r="DH90">
        <f t="shared" si="75"/>
        <v>0</v>
      </c>
      <c r="DI90">
        <f t="shared" si="75"/>
        <v>0</v>
      </c>
      <c r="DJ90">
        <f t="shared" si="75"/>
        <v>0</v>
      </c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</row>
    <row r="91" spans="1:149" x14ac:dyDescent="0.3">
      <c r="A91" t="s">
        <v>1066</v>
      </c>
      <c r="B91" t="s">
        <v>1067</v>
      </c>
      <c r="C91" t="s">
        <v>998</v>
      </c>
      <c r="D91" s="7">
        <f t="shared" si="72"/>
        <v>2251.9749659863946</v>
      </c>
      <c r="E91" s="7">
        <f t="shared" si="60"/>
        <v>1522.2921857374242</v>
      </c>
      <c r="F91" s="7">
        <f t="shared" si="60"/>
        <v>587.16392777083627</v>
      </c>
      <c r="G91" s="7">
        <f t="shared" si="60"/>
        <v>12.425462797908279</v>
      </c>
      <c r="H91" s="7">
        <f t="shared" si="60"/>
        <v>13.615687315470407</v>
      </c>
      <c r="I91" s="7">
        <f t="shared" si="60"/>
        <v>98.177457318709799</v>
      </c>
      <c r="J91" s="7">
        <f t="shared" si="60"/>
        <v>18.300245046045628</v>
      </c>
      <c r="K91" s="7">
        <f t="shared" si="60"/>
        <v>0</v>
      </c>
      <c r="L91" s="7">
        <f t="shared" si="60"/>
        <v>0</v>
      </c>
      <c r="M91" s="7">
        <f t="shared" si="60"/>
        <v>0</v>
      </c>
      <c r="N91" s="7">
        <f t="shared" si="60"/>
        <v>0</v>
      </c>
      <c r="O91" s="7">
        <f t="shared" si="61"/>
        <v>0.67598095393153723</v>
      </c>
      <c r="P91" s="7">
        <f t="shared" si="62"/>
        <v>0.26073288408588091</v>
      </c>
      <c r="Q91" s="7">
        <f t="shared" si="63"/>
        <v>5.5175847802845191E-3</v>
      </c>
      <c r="R91" s="7">
        <f t="shared" si="64"/>
        <v>6.0461095354612682E-3</v>
      </c>
      <c r="S91" s="7">
        <f t="shared" si="65"/>
        <v>4.3596158394996538E-2</v>
      </c>
      <c r="T91" s="7">
        <f t="shared" si="66"/>
        <v>8.1263092718394762E-3</v>
      </c>
      <c r="U91" s="7">
        <f t="shared" si="67"/>
        <v>0</v>
      </c>
      <c r="V91" s="7">
        <f t="shared" si="68"/>
        <v>0</v>
      </c>
      <c r="W91" s="7">
        <f t="shared" si="69"/>
        <v>0</v>
      </c>
      <c r="X91" s="7">
        <f t="shared" si="70"/>
        <v>0</v>
      </c>
      <c r="Y91" s="8">
        <f t="shared" si="71"/>
        <v>0.67598095393153723</v>
      </c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V91" s="7"/>
      <c r="AW91" s="7"/>
      <c r="AX91" s="7"/>
      <c r="AY91" s="7"/>
      <c r="AZ91" s="7"/>
      <c r="BA91" s="7"/>
      <c r="BB91" s="10"/>
      <c r="BC91" s="4"/>
      <c r="BD91" s="7"/>
      <c r="BE91">
        <v>5</v>
      </c>
      <c r="BF91" t="s">
        <v>992</v>
      </c>
      <c r="BG91">
        <f>SUMIFS('Pres Converted'!O$2:O$10000,'Pres Converted'!$E$2:$E$10000,$BF91,'Pres Converted'!$D$2:$D$10000,"ED",'Pres Converted'!$C$2:$C$10000,$BE91)</f>
        <v>8870</v>
      </c>
      <c r="BH91">
        <f>SUMIFS('Pres Converted'!I$2:I$10000,'Pres Converted'!$E$2:$E$10000,$BF91,'Pres Converted'!$D$2:$D$10000,"ED",'Pres Converted'!$C$2:$C$10000,$BE91)</f>
        <v>5422</v>
      </c>
      <c r="BI91">
        <f>SUMIFS('Pres Converted'!J$2:J$10000,'Pres Converted'!$E$2:$E$10000,$BF91,'Pres Converted'!$D$2:$D$10000,"ED",'Pres Converted'!$C$2:$C$10000,$BE91)</f>
        <v>2816</v>
      </c>
      <c r="BJ91">
        <f>SUMIFS('Pres Converted'!K$2:K$10000,'Pres Converted'!$E$2:$E$10000,$BF91,'Pres Converted'!$D$2:$D$10000,"ED",'Pres Converted'!$C$2:$C$10000,$BE91)</f>
        <v>42</v>
      </c>
      <c r="BK91">
        <f>SUMIFS('Pres Converted'!L$2:L$10000,'Pres Converted'!$E$2:$E$10000,$BF91,'Pres Converted'!$D$2:$D$10000,"ED",'Pres Converted'!$C$2:$C$10000,$BE91)</f>
        <v>40</v>
      </c>
      <c r="BL91">
        <f>SUMIFS('Pres Converted'!M$2:M$10000,'Pres Converted'!$E$2:$E$10000,$BF91,'Pres Converted'!$D$2:$D$10000,"ED",'Pres Converted'!$C$2:$C$10000,$BE91)</f>
        <v>495</v>
      </c>
      <c r="BM91">
        <f>SUMIFS('Pres Converted'!N$2:N$10000,'Pres Converted'!$E$2:$E$10000,$BF91,'Pres Converted'!$D$2:$D$10000,"ED",'Pres Converted'!$C$2:$C$10000,$BE91)</f>
        <v>55</v>
      </c>
      <c r="BR91">
        <f>BG91/SUMIF('By HD'!$A$3:$A$42,$BE91,'By HD'!$B$3:$B$42)</f>
        <v>1</v>
      </c>
      <c r="BS91">
        <f>$BR91*SUMIF('By HD'!$A$3:$A$42,$BE91,'By HD'!W$3:W$42)</f>
        <v>1906</v>
      </c>
      <c r="BT91">
        <f>(DA91-SUMIF('By HD'!$A$3:$A$42,$BE91,'By HD'!M$3:M$42))*$BR91*SUMIF('By HD'!$A$3:$A$42,$BE91,'By HD'!$W$3:$W$42)+$BR91*SUMIF('By HD'!$A$3:$A$42,$BE91,'By HD'!X$3:X$42)</f>
        <v>1119</v>
      </c>
      <c r="BU91">
        <f>(DB91-SUMIF('By HD'!$A$3:$A$42,$BE91,'By HD'!N$3:N$42))*$BR91*SUMIF('By HD'!$A$3:$A$42,$BE91,'By HD'!$W$3:$W$42)+$BR91*SUMIF('By HD'!$A$3:$A$42,$BE91,'By HD'!Y$3:Y$42)</f>
        <v>661</v>
      </c>
      <c r="BV91">
        <f>(DC91-SUMIF('By HD'!$A$3:$A$42,$BE91,'By HD'!O$3:O$42))*$BR91*SUMIF('By HD'!$A$3:$A$42,$BE91,'By HD'!$W$3:$W$42)+$BR91*SUMIF('By HD'!$A$3:$A$42,$BE91,'By HD'!Z$3:Z$42)</f>
        <v>7</v>
      </c>
      <c r="BW91">
        <f>(DD91-SUMIF('By HD'!$A$3:$A$42,$BE91,'By HD'!P$3:P$42))*$BR91*SUMIF('By HD'!$A$3:$A$42,$BE91,'By HD'!$W$3:$W$42)+$BR91*SUMIF('By HD'!$A$3:$A$42,$BE91,'By HD'!AA$3:AA$42)</f>
        <v>3</v>
      </c>
      <c r="BX91">
        <f>(DE91-SUMIF('By HD'!$A$3:$A$42,$BE91,'By HD'!Q$3:Q$42))*$BR91*SUMIF('By HD'!$A$3:$A$42,$BE91,'By HD'!$W$3:$W$42)+$BR91*SUMIF('By HD'!$A$3:$A$42,$BE91,'By HD'!AB$3:AB$42)</f>
        <v>105</v>
      </c>
      <c r="BY91">
        <f>(DF91-SUMIF('By HD'!$A$3:$A$42,$BE91,'By HD'!R$3:R$42))*$BR91*SUMIF('By HD'!$A$3:$A$42,$BE91,'By HD'!$W$3:$W$42)+$BR91*SUMIF('By HD'!$A$3:$A$42,$BE91,'By HD'!AC$3:AC$42)</f>
        <v>11</v>
      </c>
      <c r="CD91">
        <f>$BR91*SUMIF('By HD'!$A$3:$A$42,$BE91,'By HD'!AR$3:AR$42)</f>
        <v>596</v>
      </c>
      <c r="CE91">
        <f>(DA91-SUMIF('By HD'!$A$3:$A$42,$BE91,'By HD'!M$3:M$42))*$BR91*SUMIF('By HD'!$A$3:$A$42,$BE91,'By HD'!$AR$3:$AR$42)+$BR91*SUMIF('By HD'!$A$3:$A$42,$BE91,'By HD'!AS$3:AS$42)</f>
        <v>333</v>
      </c>
      <c r="CF91">
        <f>(DB91-SUMIF('By HD'!$A$3:$A$42,$BE91,'By HD'!N$3:N$42))*$BR91*SUMIF('By HD'!$A$3:$A$42,$BE91,'By HD'!$AR$3:$AR$42)+$BR91*SUMIF('By HD'!$A$3:$A$42,$BE91,'By HD'!AT$3:AT$42)</f>
        <v>219</v>
      </c>
      <c r="CG91">
        <f>(DC91-SUMIF('By HD'!$A$3:$A$42,$BE91,'By HD'!O$3:O$42))*$BR91*SUMIF('By HD'!$A$3:$A$42,$BE91,'By HD'!$AR$3:$AR$42)+$BR91*SUMIF('By HD'!$A$3:$A$42,$BE91,'By HD'!AU$3:AU$42)</f>
        <v>4</v>
      </c>
      <c r="CH91">
        <f>(DD91-SUMIF('By HD'!$A$3:$A$42,$BE91,'By HD'!P$3:P$42))*$BR91*SUMIF('By HD'!$A$3:$A$42,$BE91,'By HD'!$AR$3:$AR$42)+$BR91*SUMIF('By HD'!$A$3:$A$42,$BE91,'By HD'!AV$3:AV$42)</f>
        <v>6</v>
      </c>
      <c r="CI91">
        <f>(DE91-SUMIF('By HD'!$A$3:$A$42,$BE91,'By HD'!Q$3:Q$42))*$BR91*SUMIF('By HD'!$A$3:$A$42,$BE91,'By HD'!$AR$3:$AR$42)+$BR91*SUMIF('By HD'!$A$3:$A$42,$BE91,'By HD'!AW$3:AW$42)</f>
        <v>30</v>
      </c>
      <c r="CJ91">
        <f>(DF91-SUMIF('By HD'!$A$3:$A$42,$BE91,'By HD'!R$3:R$42))*$BR91*SUMIF('By HD'!$A$3:$A$42,$BE91,'By HD'!$AR$3:$AR$42)+$BR91*SUMIF('By HD'!$A$3:$A$42,$BE91,'By HD'!AX$3:AX$42)</f>
        <v>4</v>
      </c>
      <c r="CO91">
        <f t="shared" si="76"/>
        <v>11372</v>
      </c>
      <c r="CP91">
        <f t="shared" si="76"/>
        <v>6874</v>
      </c>
      <c r="CQ91">
        <f t="shared" si="74"/>
        <v>3696</v>
      </c>
      <c r="CR91">
        <f t="shared" si="74"/>
        <v>53</v>
      </c>
      <c r="CS91">
        <f t="shared" si="74"/>
        <v>49</v>
      </c>
      <c r="CT91">
        <f t="shared" si="74"/>
        <v>630</v>
      </c>
      <c r="CU91">
        <f t="shared" si="74"/>
        <v>70</v>
      </c>
      <c r="CZ91" s="7"/>
      <c r="DA91">
        <f t="shared" si="75"/>
        <v>0.61127395715896282</v>
      </c>
      <c r="DB91">
        <f t="shared" si="75"/>
        <v>0.31747463359639233</v>
      </c>
      <c r="DC91">
        <f t="shared" si="75"/>
        <v>4.7350620067643746E-3</v>
      </c>
      <c r="DD91">
        <f t="shared" si="75"/>
        <v>4.5095828635851182E-3</v>
      </c>
      <c r="DE91">
        <f t="shared" si="75"/>
        <v>5.5806087936865839E-2</v>
      </c>
      <c r="DF91">
        <f t="shared" si="75"/>
        <v>6.2006764374295375E-3</v>
      </c>
      <c r="DG91">
        <f t="shared" si="75"/>
        <v>0</v>
      </c>
      <c r="DH91">
        <f t="shared" si="75"/>
        <v>0</v>
      </c>
      <c r="DI91">
        <f t="shared" si="75"/>
        <v>0</v>
      </c>
      <c r="DJ91">
        <f t="shared" si="75"/>
        <v>0</v>
      </c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</row>
    <row r="92" spans="1:149" x14ac:dyDescent="0.3">
      <c r="A92" t="s">
        <v>1068</v>
      </c>
      <c r="B92" t="s">
        <v>1069</v>
      </c>
      <c r="C92" t="s">
        <v>993</v>
      </c>
      <c r="D92" s="7">
        <f t="shared" si="72"/>
        <v>3553.2098704348705</v>
      </c>
      <c r="E92" s="7">
        <f t="shared" si="60"/>
        <v>2244.9347231978868</v>
      </c>
      <c r="F92" s="7">
        <f t="shared" si="60"/>
        <v>1162.3960504961719</v>
      </c>
      <c r="G92" s="7">
        <f t="shared" si="60"/>
        <v>17.169916370070673</v>
      </c>
      <c r="H92" s="7">
        <f t="shared" si="60"/>
        <v>19.000410684341439</v>
      </c>
      <c r="I92" s="7">
        <f t="shared" si="60"/>
        <v>91.397511431105727</v>
      </c>
      <c r="J92" s="7">
        <f t="shared" si="60"/>
        <v>18.311258255293978</v>
      </c>
      <c r="K92" s="7">
        <f t="shared" si="60"/>
        <v>0</v>
      </c>
      <c r="L92" s="7">
        <f t="shared" si="60"/>
        <v>0</v>
      </c>
      <c r="M92" s="7">
        <f t="shared" si="60"/>
        <v>0</v>
      </c>
      <c r="N92" s="7">
        <f t="shared" si="60"/>
        <v>0</v>
      </c>
      <c r="O92" s="7">
        <f t="shared" si="61"/>
        <v>0.63180470759052954</v>
      </c>
      <c r="P92" s="7">
        <f t="shared" si="62"/>
        <v>0.32713971110124956</v>
      </c>
      <c r="Q92" s="7">
        <f t="shared" si="63"/>
        <v>4.8322269148625549E-3</v>
      </c>
      <c r="R92" s="7">
        <f t="shared" si="64"/>
        <v>5.347393308354177E-3</v>
      </c>
      <c r="S92" s="7">
        <f t="shared" si="65"/>
        <v>2.5722519852147029E-2</v>
      </c>
      <c r="T92" s="7">
        <f t="shared" si="66"/>
        <v>5.1534412328571233E-3</v>
      </c>
      <c r="U92" s="7">
        <f t="shared" si="67"/>
        <v>0</v>
      </c>
      <c r="V92" s="7">
        <f t="shared" si="68"/>
        <v>0</v>
      </c>
      <c r="W92" s="7">
        <f t="shared" si="69"/>
        <v>0</v>
      </c>
      <c r="X92" s="7">
        <f t="shared" si="70"/>
        <v>0</v>
      </c>
      <c r="Y92" s="8">
        <f t="shared" si="71"/>
        <v>0.63180470759052954</v>
      </c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V92" s="7"/>
      <c r="AW92" s="7"/>
      <c r="AX92" s="7"/>
      <c r="AY92" s="7"/>
      <c r="AZ92" s="7"/>
      <c r="BA92" s="7"/>
      <c r="BD92" s="7"/>
      <c r="BE92">
        <v>6</v>
      </c>
      <c r="BF92" t="s">
        <v>992</v>
      </c>
      <c r="BG92">
        <f>SUMIFS('Pres Converted'!O$2:O$10000,'Pres Converted'!$E$2:$E$10000,$BF92,'Pres Converted'!$D$2:$D$10000,"ED",'Pres Converted'!$C$2:$C$10000,$BE92)</f>
        <v>1253</v>
      </c>
      <c r="BH92">
        <f>SUMIFS('Pres Converted'!I$2:I$10000,'Pres Converted'!$E$2:$E$10000,$BF92,'Pres Converted'!$D$2:$D$10000,"ED",'Pres Converted'!$C$2:$C$10000,$BE92)</f>
        <v>702</v>
      </c>
      <c r="BI92">
        <f>SUMIFS('Pres Converted'!J$2:J$10000,'Pres Converted'!$E$2:$E$10000,$BF92,'Pres Converted'!$D$2:$D$10000,"ED",'Pres Converted'!$C$2:$C$10000,$BE92)</f>
        <v>495</v>
      </c>
      <c r="BJ92">
        <f>SUMIFS('Pres Converted'!K$2:K$10000,'Pres Converted'!$E$2:$E$10000,$BF92,'Pres Converted'!$D$2:$D$10000,"ED",'Pres Converted'!$C$2:$C$10000,$BE92)</f>
        <v>13</v>
      </c>
      <c r="BK92">
        <f>SUMIFS('Pres Converted'!L$2:L$10000,'Pres Converted'!$E$2:$E$10000,$BF92,'Pres Converted'!$D$2:$D$10000,"ED",'Pres Converted'!$C$2:$C$10000,$BE92)</f>
        <v>4</v>
      </c>
      <c r="BL92">
        <f>SUMIFS('Pres Converted'!M$2:M$10000,'Pres Converted'!$E$2:$E$10000,$BF92,'Pres Converted'!$D$2:$D$10000,"ED",'Pres Converted'!$C$2:$C$10000,$BE92)</f>
        <v>35</v>
      </c>
      <c r="BM92">
        <f>SUMIFS('Pres Converted'!N$2:N$10000,'Pres Converted'!$E$2:$E$10000,$BF92,'Pres Converted'!$D$2:$D$10000,"ED",'Pres Converted'!$C$2:$C$10000,$BE92)</f>
        <v>4</v>
      </c>
      <c r="BR92">
        <f>BG92/SUMIF('By HD'!$A$3:$A$42,$BE92,'By HD'!$B$3:$B$42)</f>
        <v>0.40655418559377027</v>
      </c>
      <c r="BS92">
        <f>$BR92*SUMIF('By HD'!$A$3:$A$42,$BE92,'By HD'!W$3:W$42)</f>
        <v>325.64990266061</v>
      </c>
      <c r="BT92">
        <f>(DA92-SUMIF('By HD'!$A$3:$A$42,$BE92,'By HD'!M$3:M$42))*$BR92*SUMIF('By HD'!$A$3:$A$42,$BE92,'By HD'!$W$3:$W$42)+$BR92*SUMIF('By HD'!$A$3:$A$42,$BE92,'By HD'!X$3:X$42)</f>
        <v>175.89647167345845</v>
      </c>
      <c r="BU92">
        <f>(DB92-SUMIF('By HD'!$A$3:$A$42,$BE92,'By HD'!N$3:N$42))*$BR92*SUMIF('By HD'!$A$3:$A$42,$BE92,'By HD'!$W$3:$W$42)+$BR92*SUMIF('By HD'!$A$3:$A$42,$BE92,'By HD'!Y$3:Y$42)</f>
        <v>136.12078580238776</v>
      </c>
      <c r="BV92">
        <f>(DC92-SUMIF('By HD'!$A$3:$A$42,$BE92,'By HD'!O$3:O$42))*$BR92*SUMIF('By HD'!$A$3:$A$42,$BE92,'By HD'!$W$3:$W$42)+$BR92*SUMIF('By HD'!$A$3:$A$42,$BE92,'By HD'!Z$3:Z$42)</f>
        <v>1.9567658771851884</v>
      </c>
      <c r="BW92">
        <f>(DD92-SUMIF('By HD'!$A$3:$A$42,$BE92,'By HD'!P$3:P$42))*$BR92*SUMIF('By HD'!$A$3:$A$42,$BE92,'By HD'!$W$3:$W$42)+$BR92*SUMIF('By HD'!$A$3:$A$42,$BE92,'By HD'!AA$3:AA$42)</f>
        <v>-0.1387892731697436</v>
      </c>
      <c r="BX92">
        <f>(DE92-SUMIF('By HD'!$A$3:$A$42,$BE92,'By HD'!Q$3:Q$42))*$BR92*SUMIF('By HD'!$A$3:$A$42,$BE92,'By HD'!$W$3:$W$42)+$BR92*SUMIF('By HD'!$A$3:$A$42,$BE92,'By HD'!AB$3:AB$42)</f>
        <v>11.050780925943315</v>
      </c>
      <c r="BY92">
        <f>(DF92-SUMIF('By HD'!$A$3:$A$42,$BE92,'By HD'!R$3:R$42))*$BR92*SUMIF('By HD'!$A$3:$A$42,$BE92,'By HD'!$W$3:$W$42)+$BR92*SUMIF('By HD'!$A$3:$A$42,$BE92,'By HD'!AC$3:AC$42)</f>
        <v>0.76388765480500331</v>
      </c>
      <c r="CD92">
        <f>$BR92*SUMIF('By HD'!$A$3:$A$42,$BE92,'By HD'!AR$3:AR$42)</f>
        <v>71.96009085009733</v>
      </c>
      <c r="CE92">
        <f>(DA92-SUMIF('By HD'!$A$3:$A$42,$BE92,'By HD'!M$3:M$42))*$BR92*SUMIF('By HD'!$A$3:$A$42,$BE92,'By HD'!$AR$3:$AR$42)+$BR92*SUMIF('By HD'!$A$3:$A$42,$BE92,'By HD'!AS$3:AS$42)</f>
        <v>34.355300459303791</v>
      </c>
      <c r="CF92">
        <f>(DB92-SUMIF('By HD'!$A$3:$A$42,$BE92,'By HD'!N$3:N$42))*$BR92*SUMIF('By HD'!$A$3:$A$42,$BE92,'By HD'!$AR$3:$AR$42)+$BR92*SUMIF('By HD'!$A$3:$A$42,$BE92,'By HD'!AT$3:AT$42)</f>
        <v>32.905209478662613</v>
      </c>
      <c r="CG92">
        <f>(DC92-SUMIF('By HD'!$A$3:$A$42,$BE92,'By HD'!O$3:O$42))*$BR92*SUMIF('By HD'!$A$3:$A$42,$BE92,'By HD'!$AR$3:$AR$42)+$BR92*SUMIF('By HD'!$A$3:$A$42,$BE92,'By HD'!AU$3:AU$42)</f>
        <v>0.16288050900310402</v>
      </c>
      <c r="CH92">
        <f>(DD92-SUMIF('By HD'!$A$3:$A$42,$BE92,'By HD'!P$3:P$42))*$BR92*SUMIF('By HD'!$A$3:$A$42,$BE92,'By HD'!$AR$3:$AR$42)+$BR92*SUMIF('By HD'!$A$3:$A$42,$BE92,'By HD'!AV$3:AV$42)</f>
        <v>0.28604757860108365</v>
      </c>
      <c r="CI92">
        <f>(DE92-SUMIF('By HD'!$A$3:$A$42,$BE92,'By HD'!Q$3:Q$42))*$BR92*SUMIF('By HD'!$A$3:$A$42,$BE92,'By HD'!$AR$3:$AR$42)+$BR92*SUMIF('By HD'!$A$3:$A$42,$BE92,'By HD'!AW$3:AW$42)</f>
        <v>4.4412049450010338</v>
      </c>
      <c r="CJ92">
        <f>(DF92-SUMIF('By HD'!$A$3:$A$42,$BE92,'By HD'!R$3:R$42))*$BR92*SUMIF('By HD'!$A$3:$A$42,$BE92,'By HD'!$AR$3:$AR$42)+$BR92*SUMIF('By HD'!$A$3:$A$42,$BE92,'By HD'!AX$3:AX$42)</f>
        <v>-0.19055212047428685</v>
      </c>
      <c r="CO92">
        <f t="shared" si="76"/>
        <v>1650.6099935107072</v>
      </c>
      <c r="CP92">
        <f t="shared" si="76"/>
        <v>912.2517721327622</v>
      </c>
      <c r="CQ92">
        <f t="shared" si="74"/>
        <v>664.02599528105043</v>
      </c>
      <c r="CR92">
        <f t="shared" si="74"/>
        <v>15.119646386188293</v>
      </c>
      <c r="CS92">
        <f t="shared" si="74"/>
        <v>4.1472583054313397</v>
      </c>
      <c r="CT92">
        <f t="shared" si="74"/>
        <v>50.491985870944347</v>
      </c>
      <c r="CU92">
        <f t="shared" si="74"/>
        <v>4.5733355343307167</v>
      </c>
      <c r="CZ92" s="7"/>
      <c r="DA92">
        <f t="shared" si="75"/>
        <v>0.56025538707102951</v>
      </c>
      <c r="DB92">
        <f t="shared" si="75"/>
        <v>0.39505187549880288</v>
      </c>
      <c r="DC92">
        <f t="shared" si="75"/>
        <v>1.0375099760574621E-2</v>
      </c>
      <c r="DD92">
        <f t="shared" si="75"/>
        <v>3.1923383878691143E-3</v>
      </c>
      <c r="DE92">
        <f t="shared" si="75"/>
        <v>2.7932960893854747E-2</v>
      </c>
      <c r="DF92">
        <f t="shared" si="75"/>
        <v>3.1923383878691143E-3</v>
      </c>
      <c r="DG92">
        <f t="shared" si="75"/>
        <v>0</v>
      </c>
      <c r="DH92">
        <f t="shared" si="75"/>
        <v>0</v>
      </c>
      <c r="DI92">
        <f t="shared" si="75"/>
        <v>0</v>
      </c>
      <c r="DJ92">
        <f t="shared" si="75"/>
        <v>0</v>
      </c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</row>
    <row r="93" spans="1:149" x14ac:dyDescent="0.3">
      <c r="A93" t="s">
        <v>1070</v>
      </c>
      <c r="B93" t="s">
        <v>1071</v>
      </c>
      <c r="C93" t="s">
        <v>1003</v>
      </c>
      <c r="D93" s="7">
        <f t="shared" si="72"/>
        <v>1561.8054133398882</v>
      </c>
      <c r="E93" s="7">
        <f t="shared" si="60"/>
        <v>817.3946548279398</v>
      </c>
      <c r="F93" s="7">
        <f t="shared" si="60"/>
        <v>680.8597442126395</v>
      </c>
      <c r="G93" s="7">
        <f t="shared" si="60"/>
        <v>22.536774332203546</v>
      </c>
      <c r="H93" s="7">
        <f t="shared" si="60"/>
        <v>21.897049692732818</v>
      </c>
      <c r="I93" s="7">
        <f t="shared" si="60"/>
        <v>15.207249494518068</v>
      </c>
      <c r="J93" s="7">
        <f t="shared" ref="J93:N96" si="77">SUMIF($BF$78:$BF$145,$C93,CU$78:CU$145)</f>
        <v>3.9099407798544372</v>
      </c>
      <c r="K93" s="7">
        <f t="shared" si="77"/>
        <v>0</v>
      </c>
      <c r="L93" s="7">
        <f t="shared" si="77"/>
        <v>0</v>
      </c>
      <c r="M93" s="7">
        <f t="shared" si="77"/>
        <v>0</v>
      </c>
      <c r="N93" s="7">
        <f t="shared" si="77"/>
        <v>0</v>
      </c>
      <c r="O93" s="7">
        <f t="shared" si="61"/>
        <v>0.52336523349599517</v>
      </c>
      <c r="P93" s="7">
        <f t="shared" si="62"/>
        <v>0.43594402887657763</v>
      </c>
      <c r="Q93" s="7">
        <f t="shared" si="63"/>
        <v>1.442995019719462E-2</v>
      </c>
      <c r="R93" s="7">
        <f t="shared" si="64"/>
        <v>1.4020344343605799E-2</v>
      </c>
      <c r="S93" s="7">
        <f t="shared" si="65"/>
        <v>9.736968104110795E-3</v>
      </c>
      <c r="T93" s="7">
        <f t="shared" si="66"/>
        <v>2.5034749825159786E-3</v>
      </c>
      <c r="U93" s="7">
        <f t="shared" si="67"/>
        <v>0</v>
      </c>
      <c r="V93" s="7">
        <f t="shared" si="68"/>
        <v>0</v>
      </c>
      <c r="W93" s="7">
        <f t="shared" si="69"/>
        <v>0</v>
      </c>
      <c r="X93" s="7">
        <f t="shared" si="70"/>
        <v>0</v>
      </c>
      <c r="Y93" s="8">
        <f t="shared" si="71"/>
        <v>0.52336523349599517</v>
      </c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V93" s="7"/>
      <c r="AW93" s="7"/>
      <c r="AX93" s="7"/>
      <c r="AY93" s="7"/>
      <c r="AZ93" s="7"/>
      <c r="BA93" s="7"/>
      <c r="BD93" s="7"/>
      <c r="BE93">
        <v>6</v>
      </c>
      <c r="BF93" t="s">
        <v>993</v>
      </c>
      <c r="BG93">
        <f>SUMIFS('Pres Converted'!O$2:O$10000,'Pres Converted'!$E$2:$E$10000,$BF93,'Pres Converted'!$D$2:$D$10000,"ED",'Pres Converted'!$C$2:$C$10000,$BE93)</f>
        <v>1829</v>
      </c>
      <c r="BH93">
        <f>SUMIFS('Pres Converted'!I$2:I$10000,'Pres Converted'!$E$2:$E$10000,$BF93,'Pres Converted'!$D$2:$D$10000,"ED",'Pres Converted'!$C$2:$C$10000,$BE93)</f>
        <v>1103</v>
      </c>
      <c r="BI93">
        <f>SUMIFS('Pres Converted'!J$2:J$10000,'Pres Converted'!$E$2:$E$10000,$BF93,'Pres Converted'!$D$2:$D$10000,"ED",'Pres Converted'!$C$2:$C$10000,$BE93)</f>
        <v>654</v>
      </c>
      <c r="BJ93">
        <f>SUMIFS('Pres Converted'!K$2:K$10000,'Pres Converted'!$E$2:$E$10000,$BF93,'Pres Converted'!$D$2:$D$10000,"ED",'Pres Converted'!$C$2:$C$10000,$BE93)</f>
        <v>12</v>
      </c>
      <c r="BK93">
        <f>SUMIFS('Pres Converted'!L$2:L$10000,'Pres Converted'!$E$2:$E$10000,$BF93,'Pres Converted'!$D$2:$D$10000,"ED",'Pres Converted'!$C$2:$C$10000,$BE93)</f>
        <v>11</v>
      </c>
      <c r="BL93">
        <f>SUMIFS('Pres Converted'!M$2:M$10000,'Pres Converted'!$E$2:$E$10000,$BF93,'Pres Converted'!$D$2:$D$10000,"ED",'Pres Converted'!$C$2:$C$10000,$BE93)</f>
        <v>35</v>
      </c>
      <c r="BM93">
        <f>SUMIFS('Pres Converted'!N$2:N$10000,'Pres Converted'!$E$2:$E$10000,$BF93,'Pres Converted'!$D$2:$D$10000,"ED",'Pres Converted'!$C$2:$C$10000,$BE93)</f>
        <v>14</v>
      </c>
      <c r="BR93">
        <f>BG93/SUMIF('By HD'!$A$3:$A$42,$BE93,'By HD'!$B$3:$B$42)</f>
        <v>0.59344581440622968</v>
      </c>
      <c r="BS93">
        <f>$BR93*SUMIF('By HD'!$A$3:$A$42,$BE93,'By HD'!W$3:W$42)</f>
        <v>475.35009733938995</v>
      </c>
      <c r="BT93">
        <f>(DA93-SUMIF('By HD'!$A$3:$A$42,$BE93,'By HD'!M$3:M$42))*$BR93*SUMIF('By HD'!$A$3:$A$42,$BE93,'By HD'!$W$3:$W$42)+$BR93*SUMIF('By HD'!$A$3:$A$42,$BE93,'By HD'!X$3:X$42)</f>
        <v>277.10352832654155</v>
      </c>
      <c r="BU93">
        <f>(DB93-SUMIF('By HD'!$A$3:$A$42,$BE93,'By HD'!N$3:N$42))*$BR93*SUMIF('By HD'!$A$3:$A$42,$BE93,'By HD'!$W$3:$W$42)+$BR93*SUMIF('By HD'!$A$3:$A$42,$BE93,'By HD'!Y$3:Y$42)</f>
        <v>180.87921419761221</v>
      </c>
      <c r="BV93">
        <f>(DC93-SUMIF('By HD'!$A$3:$A$42,$BE93,'By HD'!O$3:O$42))*$BR93*SUMIF('By HD'!$A$3:$A$42,$BE93,'By HD'!$W$3:$W$42)+$BR93*SUMIF('By HD'!$A$3:$A$42,$BE93,'By HD'!Z$3:Z$42)</f>
        <v>1.0432341228148116</v>
      </c>
      <c r="BW93">
        <f>(DD93-SUMIF('By HD'!$A$3:$A$42,$BE93,'By HD'!P$3:P$42))*$BR93*SUMIF('By HD'!$A$3:$A$42,$BE93,'By HD'!$W$3:$W$42)+$BR93*SUMIF('By HD'!$A$3:$A$42,$BE93,'By HD'!AA$3:AA$42)</f>
        <v>1.1387892731697433</v>
      </c>
      <c r="BX93">
        <f>(DE93-SUMIF('By HD'!$A$3:$A$42,$BE93,'By HD'!Q$3:Q$42))*$BR93*SUMIF('By HD'!$A$3:$A$42,$BE93,'By HD'!$W$3:$W$42)+$BR93*SUMIF('By HD'!$A$3:$A$42,$BE93,'By HD'!AB$3:AB$42)</f>
        <v>11.949219074056682</v>
      </c>
      <c r="BY93">
        <f>(DF93-SUMIF('By HD'!$A$3:$A$42,$BE93,'By HD'!R$3:R$42))*$BR93*SUMIF('By HD'!$A$3:$A$42,$BE93,'By HD'!$W$3:$W$42)+$BR93*SUMIF('By HD'!$A$3:$A$42,$BE93,'By HD'!AC$3:AC$42)</f>
        <v>3.2361123451949965</v>
      </c>
      <c r="CD93">
        <f>$BR93*SUMIF('By HD'!$A$3:$A$42,$BE93,'By HD'!AR$3:AR$42)</f>
        <v>105.03990914990266</v>
      </c>
      <c r="CE93">
        <f>(DA93-SUMIF('By HD'!$A$3:$A$42,$BE93,'By HD'!M$3:M$42))*$BR93*SUMIF('By HD'!$A$3:$A$42,$BE93,'By HD'!$AR$3:$AR$42)+$BR93*SUMIF('By HD'!$A$3:$A$42,$BE93,'By HD'!AS$3:AS$42)</f>
        <v>54.644699540696202</v>
      </c>
      <c r="CF93">
        <f>(DB93-SUMIF('By HD'!$A$3:$A$42,$BE93,'By HD'!N$3:N$42))*$BR93*SUMIF('By HD'!$A$3:$A$42,$BE93,'By HD'!$AR$3:$AR$42)+$BR93*SUMIF('By HD'!$A$3:$A$42,$BE93,'By HD'!AT$3:AT$42)</f>
        <v>44.094790521337394</v>
      </c>
      <c r="CG93">
        <f>(DC93-SUMIF('By HD'!$A$3:$A$42,$BE93,'By HD'!O$3:O$42))*$BR93*SUMIF('By HD'!$A$3:$A$42,$BE93,'By HD'!$AR$3:$AR$42)+$BR93*SUMIF('By HD'!$A$3:$A$42,$BE93,'By HD'!AU$3:AU$42)</f>
        <v>-0.16288050900310402</v>
      </c>
      <c r="CH93">
        <f>(DD93-SUMIF('By HD'!$A$3:$A$42,$BE93,'By HD'!P$3:P$42))*$BR93*SUMIF('By HD'!$A$3:$A$42,$BE93,'By HD'!$AR$3:$AR$42)+$BR93*SUMIF('By HD'!$A$3:$A$42,$BE93,'By HD'!AV$3:AV$42)</f>
        <v>0.71395242139891624</v>
      </c>
      <c r="CI93">
        <f>(DE93-SUMIF('By HD'!$A$3:$A$42,$BE93,'By HD'!Q$3:Q$42))*$BR93*SUMIF('By HD'!$A$3:$A$42,$BE93,'By HD'!$AR$3:$AR$42)+$BR93*SUMIF('By HD'!$A$3:$A$42,$BE93,'By HD'!AW$3:AW$42)</f>
        <v>5.5587950549989653</v>
      </c>
      <c r="CJ93">
        <f>(DF93-SUMIF('By HD'!$A$3:$A$42,$BE93,'By HD'!R$3:R$42))*$BR93*SUMIF('By HD'!$A$3:$A$42,$BE93,'By HD'!$AR$3:$AR$42)+$BR93*SUMIF('By HD'!$A$3:$A$42,$BE93,'By HD'!AX$3:AX$42)</f>
        <v>0.19055212047428685</v>
      </c>
      <c r="CO93">
        <f t="shared" si="76"/>
        <v>2409.3900064892923</v>
      </c>
      <c r="CP93">
        <f t="shared" si="76"/>
        <v>1434.7482278672376</v>
      </c>
      <c r="CQ93">
        <f t="shared" si="74"/>
        <v>878.97400471894957</v>
      </c>
      <c r="CR93">
        <f t="shared" si="74"/>
        <v>12.880353613811707</v>
      </c>
      <c r="CS93">
        <f t="shared" si="74"/>
        <v>12.85274169456866</v>
      </c>
      <c r="CT93">
        <f t="shared" si="74"/>
        <v>52.508014129055645</v>
      </c>
      <c r="CU93">
        <f t="shared" si="74"/>
        <v>17.426664465669283</v>
      </c>
      <c r="CZ93" s="7"/>
      <c r="DA93">
        <f t="shared" si="75"/>
        <v>0.60306178239475128</v>
      </c>
      <c r="DB93">
        <f t="shared" si="75"/>
        <v>0.35757244395844723</v>
      </c>
      <c r="DC93">
        <f t="shared" si="75"/>
        <v>6.5609622744669215E-3</v>
      </c>
      <c r="DD93">
        <f t="shared" si="75"/>
        <v>6.0142154182613447E-3</v>
      </c>
      <c r="DE93">
        <f t="shared" si="75"/>
        <v>1.9136139967195188E-2</v>
      </c>
      <c r="DF93">
        <f t="shared" si="75"/>
        <v>7.654455986878075E-3</v>
      </c>
      <c r="DG93">
        <f t="shared" si="75"/>
        <v>0</v>
      </c>
      <c r="DH93">
        <f t="shared" si="75"/>
        <v>0</v>
      </c>
      <c r="DI93">
        <f t="shared" si="75"/>
        <v>0</v>
      </c>
      <c r="DJ93">
        <f t="shared" si="75"/>
        <v>0</v>
      </c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</row>
    <row r="94" spans="1:149" x14ac:dyDescent="0.3">
      <c r="A94" t="s">
        <v>1072</v>
      </c>
      <c r="B94" t="s">
        <v>987</v>
      </c>
      <c r="C94" t="s">
        <v>987</v>
      </c>
      <c r="D94" s="7">
        <f t="shared" si="72"/>
        <v>1211.6072555205046</v>
      </c>
      <c r="E94" s="7">
        <f t="shared" si="72"/>
        <v>811.47009647822142</v>
      </c>
      <c r="F94" s="7">
        <f t="shared" si="72"/>
        <v>364.41176297903252</v>
      </c>
      <c r="G94" s="7">
        <f t="shared" si="72"/>
        <v>5.9577282090577075</v>
      </c>
      <c r="H94" s="7">
        <f t="shared" si="72"/>
        <v>10.987020469902179</v>
      </c>
      <c r="I94" s="7">
        <f t="shared" si="72"/>
        <v>18.630101304620403</v>
      </c>
      <c r="J94" s="7">
        <f t="shared" si="77"/>
        <v>0.15054607967041161</v>
      </c>
      <c r="K94" s="7">
        <f t="shared" si="77"/>
        <v>0</v>
      </c>
      <c r="L94" s="7">
        <f t="shared" si="77"/>
        <v>0</v>
      </c>
      <c r="M94" s="7">
        <f t="shared" si="77"/>
        <v>0</v>
      </c>
      <c r="N94" s="7">
        <f t="shared" si="77"/>
        <v>0</v>
      </c>
      <c r="O94" s="7">
        <f t="shared" si="61"/>
        <v>0.66974681175016171</v>
      </c>
      <c r="P94" s="7">
        <f t="shared" si="62"/>
        <v>0.3007672340344989</v>
      </c>
      <c r="Q94" s="7">
        <f t="shared" si="63"/>
        <v>4.9172107396288876E-3</v>
      </c>
      <c r="R94" s="7">
        <f t="shared" si="64"/>
        <v>9.0681369064451265E-3</v>
      </c>
      <c r="S94" s="7">
        <f t="shared" si="65"/>
        <v>1.5376353368416352E-2</v>
      </c>
      <c r="T94" s="7">
        <f t="shared" si="66"/>
        <v>1.2425320084909631E-4</v>
      </c>
      <c r="U94" s="7">
        <f t="shared" si="67"/>
        <v>0</v>
      </c>
      <c r="V94" s="7">
        <f t="shared" si="68"/>
        <v>0</v>
      </c>
      <c r="W94" s="7">
        <f t="shared" si="69"/>
        <v>0</v>
      </c>
      <c r="X94" s="7">
        <f t="shared" si="70"/>
        <v>0</v>
      </c>
      <c r="Y94" s="8">
        <f t="shared" si="71"/>
        <v>0.66974681175016171</v>
      </c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V94" s="7"/>
      <c r="AW94" s="7"/>
      <c r="AX94" s="7"/>
      <c r="AY94" s="7"/>
      <c r="AZ94" s="7"/>
      <c r="BA94" s="7"/>
      <c r="BD94" s="7"/>
      <c r="BE94">
        <v>7</v>
      </c>
      <c r="BF94" t="s">
        <v>994</v>
      </c>
      <c r="BG94">
        <f>SUMIFS('Pres Converted'!O$2:O$10000,'Pres Converted'!$E$2:$E$10000,$BF94,'Pres Converted'!$D$2:$D$10000,"ED",'Pres Converted'!$C$2:$C$10000,$BE94)</f>
        <v>4183</v>
      </c>
      <c r="BH94">
        <f>SUMIFS('Pres Converted'!I$2:I$10000,'Pres Converted'!$E$2:$E$10000,$BF94,'Pres Converted'!$D$2:$D$10000,"ED",'Pres Converted'!$C$2:$C$10000,$BE94)</f>
        <v>2538</v>
      </c>
      <c r="BI94">
        <f>SUMIFS('Pres Converted'!J$2:J$10000,'Pres Converted'!$E$2:$E$10000,$BF94,'Pres Converted'!$D$2:$D$10000,"ED",'Pres Converted'!$C$2:$C$10000,$BE94)</f>
        <v>1497</v>
      </c>
      <c r="BJ94">
        <f>SUMIFS('Pres Converted'!K$2:K$10000,'Pres Converted'!$E$2:$E$10000,$BF94,'Pres Converted'!$D$2:$D$10000,"ED",'Pres Converted'!$C$2:$C$10000,$BE94)</f>
        <v>13</v>
      </c>
      <c r="BK94">
        <f>SUMIFS('Pres Converted'!L$2:L$10000,'Pres Converted'!$E$2:$E$10000,$BF94,'Pres Converted'!$D$2:$D$10000,"ED",'Pres Converted'!$C$2:$C$10000,$BE94)</f>
        <v>8</v>
      </c>
      <c r="BL94">
        <f>SUMIFS('Pres Converted'!M$2:M$10000,'Pres Converted'!$E$2:$E$10000,$BF94,'Pres Converted'!$D$2:$D$10000,"ED",'Pres Converted'!$C$2:$C$10000,$BE94)</f>
        <v>104</v>
      </c>
      <c r="BM94">
        <f>SUMIFS('Pres Converted'!N$2:N$10000,'Pres Converted'!$E$2:$E$10000,$BF94,'Pres Converted'!$D$2:$D$10000,"ED",'Pres Converted'!$C$2:$C$10000,$BE94)</f>
        <v>23</v>
      </c>
      <c r="BR94">
        <f>BG94/SUMIF('By HD'!$A$3:$A$42,$BE94,'By HD'!$B$3:$B$42)</f>
        <v>0.79600380589914366</v>
      </c>
      <c r="BS94">
        <f>$BR94*SUMIF('By HD'!$A$3:$A$42,$BE94,'By HD'!W$3:W$42)</f>
        <v>570.73472882968599</v>
      </c>
      <c r="BT94">
        <f>(DA94-SUMIF('By HD'!$A$3:$A$42,$BE94,'By HD'!M$3:M$42))*$BR94*SUMIF('By HD'!$A$3:$A$42,$BE94,'By HD'!$W$3:$W$42)+$BR94*SUMIF('By HD'!$A$3:$A$42,$BE94,'By HD'!X$3:X$42)</f>
        <v>352.70907960430964</v>
      </c>
      <c r="BU94">
        <f>(DB94-SUMIF('By HD'!$A$3:$A$42,$BE94,'By HD'!N$3:N$42))*$BR94*SUMIF('By HD'!$A$3:$A$42,$BE94,'By HD'!$W$3:$W$42)+$BR94*SUMIF('By HD'!$A$3:$A$42,$BE94,'By HD'!Y$3:Y$42)</f>
        <v>194.41032629881738</v>
      </c>
      <c r="BV94">
        <f>(DC94-SUMIF('By HD'!$A$3:$A$42,$BE94,'By HD'!O$3:O$42))*$BR94*SUMIF('By HD'!$A$3:$A$42,$BE94,'By HD'!$W$3:$W$42)+$BR94*SUMIF('By HD'!$A$3:$A$42,$BE94,'By HD'!Z$3:Z$42)</f>
        <v>1.9538436774907861</v>
      </c>
      <c r="BW94">
        <f>(DD94-SUMIF('By HD'!$A$3:$A$42,$BE94,'By HD'!P$3:P$42))*$BR94*SUMIF('By HD'!$A$3:$A$42,$BE94,'By HD'!$W$3:$W$42)+$BR94*SUMIF('By HD'!$A$3:$A$42,$BE94,'By HD'!AA$3:AA$42)</f>
        <v>2.8636438677857434</v>
      </c>
      <c r="BX94">
        <f>(DE94-SUMIF('By HD'!$A$3:$A$42,$BE94,'By HD'!Q$3:Q$42))*$BR94*SUMIF('By HD'!$A$3:$A$42,$BE94,'By HD'!$W$3:$W$42)+$BR94*SUMIF('By HD'!$A$3:$A$42,$BE94,'By HD'!AB$3:AB$42)</f>
        <v>14.72068455487547</v>
      </c>
      <c r="BY94">
        <f>(DF94-SUMIF('By HD'!$A$3:$A$42,$BE94,'By HD'!R$3:R$42))*$BR94*SUMIF('By HD'!$A$3:$A$42,$BE94,'By HD'!$W$3:$W$42)+$BR94*SUMIF('By HD'!$A$3:$A$42,$BE94,'By HD'!AC$3:AC$42)</f>
        <v>4.0771508264070011</v>
      </c>
      <c r="CD94">
        <f>$BR94*SUMIF('By HD'!$A$3:$A$42,$BE94,'By HD'!AR$3:AR$42)</f>
        <v>170.34481446241674</v>
      </c>
      <c r="CE94">
        <f>(DA94-SUMIF('By HD'!$A$3:$A$42,$BE94,'By HD'!M$3:M$42))*$BR94*SUMIF('By HD'!$A$3:$A$42,$BE94,'By HD'!$AR$3:$AR$42)+$BR94*SUMIF('By HD'!$A$3:$A$42,$BE94,'By HD'!AS$3:AS$42)</f>
        <v>91.493082008797757</v>
      </c>
      <c r="CF94">
        <f>(DB94-SUMIF('By HD'!$A$3:$A$42,$BE94,'By HD'!N$3:N$42))*$BR94*SUMIF('By HD'!$A$3:$A$42,$BE94,'By HD'!$AR$3:$AR$42)+$BR94*SUMIF('By HD'!$A$3:$A$42,$BE94,'By HD'!AT$3:AT$42)</f>
        <v>75.259376444526126</v>
      </c>
      <c r="CG94">
        <f>(DC94-SUMIF('By HD'!$A$3:$A$42,$BE94,'By HD'!O$3:O$42))*$BR94*SUMIF('By HD'!$A$3:$A$42,$BE94,'By HD'!$AR$3:$AR$42)+$BR94*SUMIF('By HD'!$A$3:$A$42,$BE94,'By HD'!AU$3:AU$42)</f>
        <v>0.10799570161533435</v>
      </c>
      <c r="CH94">
        <f>(DD94-SUMIF('By HD'!$A$3:$A$42,$BE94,'By HD'!P$3:P$42))*$BR94*SUMIF('By HD'!$A$3:$A$42,$BE94,'By HD'!$AR$3:$AR$42)+$BR94*SUMIF('By HD'!$A$3:$A$42,$BE94,'By HD'!AV$3:AV$42)</f>
        <v>0.70038390332798894</v>
      </c>
      <c r="CI94">
        <f>(DE94-SUMIF('By HD'!$A$3:$A$42,$BE94,'By HD'!Q$3:Q$42))*$BR94*SUMIF('By HD'!$A$3:$A$42,$BE94,'By HD'!$AR$3:$AR$42)+$BR94*SUMIF('By HD'!$A$3:$A$42,$BE94,'By HD'!AW$3:AW$42)</f>
        <v>2.7549858817799366</v>
      </c>
      <c r="CJ94">
        <f>(DF94-SUMIF('By HD'!$A$3:$A$42,$BE94,'By HD'!R$3:R$42))*$BR94*SUMIF('By HD'!$A$3:$A$42,$BE94,'By HD'!$AR$3:$AR$42)+$BR94*SUMIF('By HD'!$A$3:$A$42,$BE94,'By HD'!AX$3:AX$42)</f>
        <v>2.8990522369615739E-2</v>
      </c>
      <c r="CO94">
        <f t="shared" si="76"/>
        <v>4924.0795432921032</v>
      </c>
      <c r="CP94">
        <f t="shared" si="76"/>
        <v>2982.2021616131074</v>
      </c>
      <c r="CQ94">
        <f t="shared" si="74"/>
        <v>1766.6697027433436</v>
      </c>
      <c r="CR94">
        <f t="shared" si="74"/>
        <v>15.061839379106122</v>
      </c>
      <c r="CS94">
        <f t="shared" si="74"/>
        <v>11.564027771113732</v>
      </c>
      <c r="CT94">
        <f t="shared" si="74"/>
        <v>121.47567043665541</v>
      </c>
      <c r="CU94">
        <f t="shared" si="74"/>
        <v>27.106141348776617</v>
      </c>
      <c r="CZ94" s="7"/>
      <c r="DA94">
        <f t="shared" ref="DA94:DJ109" si="78">BH94/$BG94</f>
        <v>0.6067415730337079</v>
      </c>
      <c r="DB94">
        <f t="shared" si="78"/>
        <v>0.35787712168300262</v>
      </c>
      <c r="DC94">
        <f t="shared" si="78"/>
        <v>3.1078173559646186E-3</v>
      </c>
      <c r="DD94">
        <f t="shared" si="78"/>
        <v>1.9125029882859192E-3</v>
      </c>
      <c r="DE94">
        <f t="shared" si="78"/>
        <v>2.4862538847716949E-2</v>
      </c>
      <c r="DF94">
        <f t="shared" si="78"/>
        <v>5.4984460913220174E-3</v>
      </c>
      <c r="DG94">
        <f t="shared" si="78"/>
        <v>0</v>
      </c>
      <c r="DH94">
        <f t="shared" si="78"/>
        <v>0</v>
      </c>
      <c r="DI94">
        <f t="shared" si="78"/>
        <v>0</v>
      </c>
      <c r="DJ94">
        <f t="shared" si="78"/>
        <v>0</v>
      </c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</row>
    <row r="95" spans="1:149" x14ac:dyDescent="0.3">
      <c r="A95" t="s">
        <v>1073</v>
      </c>
      <c r="B95" t="s">
        <v>100</v>
      </c>
      <c r="C95" t="s">
        <v>100</v>
      </c>
      <c r="D95" s="7">
        <f t="shared" si="72"/>
        <v>252.09071666162683</v>
      </c>
      <c r="E95" s="7">
        <f t="shared" si="72"/>
        <v>158.83155824268448</v>
      </c>
      <c r="F95" s="7">
        <f t="shared" si="72"/>
        <v>79.963852688430919</v>
      </c>
      <c r="G95" s="7">
        <f t="shared" si="72"/>
        <v>2.3786470114204605</v>
      </c>
      <c r="H95" s="7">
        <f t="shared" si="72"/>
        <v>2.4145496321453543</v>
      </c>
      <c r="I95" s="7">
        <f t="shared" si="72"/>
        <v>8.8473536035984548</v>
      </c>
      <c r="J95" s="7">
        <f t="shared" si="77"/>
        <v>-0.3452445166528304</v>
      </c>
      <c r="K95" s="7">
        <f t="shared" si="77"/>
        <v>0</v>
      </c>
      <c r="L95" s="7">
        <f t="shared" si="77"/>
        <v>0</v>
      </c>
      <c r="M95" s="7">
        <f t="shared" si="77"/>
        <v>0</v>
      </c>
      <c r="N95" s="7">
        <f t="shared" si="77"/>
        <v>0</v>
      </c>
      <c r="O95" s="7">
        <f t="shared" si="61"/>
        <v>0.63005714905352472</v>
      </c>
      <c r="P95" s="7">
        <f t="shared" si="62"/>
        <v>0.31720268698257459</v>
      </c>
      <c r="Q95" s="7">
        <f t="shared" si="63"/>
        <v>9.4356787228037486E-3</v>
      </c>
      <c r="R95" s="7">
        <f t="shared" si="64"/>
        <v>9.5780981708514304E-3</v>
      </c>
      <c r="S95" s="7">
        <f t="shared" si="65"/>
        <v>3.5095911982645396E-2</v>
      </c>
      <c r="T95" s="7">
        <f t="shared" si="66"/>
        <v>-1.3695249123998521E-3</v>
      </c>
      <c r="U95" s="7">
        <f t="shared" si="67"/>
        <v>0</v>
      </c>
      <c r="V95" s="7">
        <f t="shared" si="68"/>
        <v>0</v>
      </c>
      <c r="W95" s="7">
        <f t="shared" si="69"/>
        <v>0</v>
      </c>
      <c r="X95" s="7">
        <f t="shared" si="70"/>
        <v>0</v>
      </c>
      <c r="Y95" s="8">
        <f t="shared" si="71"/>
        <v>0.63005714905352472</v>
      </c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V95" s="7"/>
      <c r="AW95" s="7"/>
      <c r="AX95" s="7"/>
      <c r="AY95" s="7"/>
      <c r="AZ95" s="7"/>
      <c r="BA95" s="7"/>
      <c r="BB95" s="7"/>
      <c r="BC95" s="4"/>
      <c r="BD95" s="7"/>
      <c r="BE95">
        <v>7</v>
      </c>
      <c r="BF95" t="s">
        <v>992</v>
      </c>
      <c r="BG95">
        <f>SUMIFS('Pres Converted'!O$2:O$10000,'Pres Converted'!$E$2:$E$10000,$BF95,'Pres Converted'!$D$2:$D$10000,"ED",'Pres Converted'!$C$2:$C$10000,$BE95)</f>
        <v>1072</v>
      </c>
      <c r="BH95">
        <f>SUMIFS('Pres Converted'!I$2:I$10000,'Pres Converted'!$E$2:$E$10000,$BF95,'Pres Converted'!$D$2:$D$10000,"ED",'Pres Converted'!$C$2:$C$10000,$BE95)</f>
        <v>701</v>
      </c>
      <c r="BI95">
        <f>SUMIFS('Pres Converted'!J$2:J$10000,'Pres Converted'!$E$2:$E$10000,$BF95,'Pres Converted'!$D$2:$D$10000,"ED",'Pres Converted'!$C$2:$C$10000,$BE95)</f>
        <v>272</v>
      </c>
      <c r="BJ95">
        <f>SUMIFS('Pres Converted'!K$2:K$10000,'Pres Converted'!$E$2:$E$10000,$BF95,'Pres Converted'!$D$2:$D$10000,"ED",'Pres Converted'!$C$2:$C$10000,$BE95)</f>
        <v>0</v>
      </c>
      <c r="BK95">
        <f>SUMIFS('Pres Converted'!L$2:L$10000,'Pres Converted'!$E$2:$E$10000,$BF95,'Pres Converted'!$D$2:$D$10000,"ED",'Pres Converted'!$C$2:$C$10000,$BE95)</f>
        <v>5</v>
      </c>
      <c r="BL95">
        <f>SUMIFS('Pres Converted'!M$2:M$10000,'Pres Converted'!$E$2:$E$10000,$BF95,'Pres Converted'!$D$2:$D$10000,"ED",'Pres Converted'!$C$2:$C$10000,$BE95)</f>
        <v>89</v>
      </c>
      <c r="BM95">
        <f>SUMIFS('Pres Converted'!N$2:N$10000,'Pres Converted'!$E$2:$E$10000,$BF95,'Pres Converted'!$D$2:$D$10000,"ED",'Pres Converted'!$C$2:$C$10000,$BE95)</f>
        <v>5</v>
      </c>
      <c r="BR95">
        <f>BG95/SUMIF('By HD'!$A$3:$A$42,$BE95,'By HD'!$B$3:$B$42)</f>
        <v>0.20399619410085632</v>
      </c>
      <c r="BS95">
        <f>$BR95*SUMIF('By HD'!$A$3:$A$42,$BE95,'By HD'!W$3:W$42)</f>
        <v>146.26527117031398</v>
      </c>
      <c r="BT95">
        <f>(DA95-SUMIF('By HD'!$A$3:$A$42,$BE95,'By HD'!M$3:M$42))*$BR95*SUMIF('By HD'!$A$3:$A$42,$BE95,'By HD'!$W$3:$W$42)+$BR95*SUMIF('By HD'!$A$3:$A$42,$BE95,'By HD'!X$3:X$42)</f>
        <v>97.290920395690378</v>
      </c>
      <c r="BU95">
        <f>(DB95-SUMIF('By HD'!$A$3:$A$42,$BE95,'By HD'!N$3:N$42))*$BR95*SUMIF('By HD'!$A$3:$A$42,$BE95,'By HD'!$W$3:$W$42)+$BR95*SUMIF('By HD'!$A$3:$A$42,$BE95,'By HD'!Y$3:Y$42)</f>
        <v>34.589673701182605</v>
      </c>
      <c r="BV95">
        <f>(DC95-SUMIF('By HD'!$A$3:$A$42,$BE95,'By HD'!O$3:O$42))*$BR95*SUMIF('By HD'!$A$3:$A$42,$BE95,'By HD'!$W$3:$W$42)+$BR95*SUMIF('By HD'!$A$3:$A$42,$BE95,'By HD'!Z$3:Z$42)</f>
        <v>4.6156322509213699E-2</v>
      </c>
      <c r="BW95">
        <f>(DD95-SUMIF('By HD'!$A$3:$A$42,$BE95,'By HD'!P$3:P$42))*$BR95*SUMIF('By HD'!$A$3:$A$42,$BE95,'By HD'!$W$3:$W$42)+$BR95*SUMIF('By HD'!$A$3:$A$42,$BE95,'By HD'!AA$3:AA$42)</f>
        <v>1.1363561322142564</v>
      </c>
      <c r="BX95">
        <f>(DE95-SUMIF('By HD'!$A$3:$A$42,$BE95,'By HD'!Q$3:Q$42))*$BR95*SUMIF('By HD'!$A$3:$A$42,$BE95,'By HD'!$W$3:$W$42)+$BR95*SUMIF('By HD'!$A$3:$A$42,$BE95,'By HD'!AB$3:AB$42)</f>
        <v>12.279315445124528</v>
      </c>
      <c r="BY95">
        <f>(DF95-SUMIF('By HD'!$A$3:$A$42,$BE95,'By HD'!R$3:R$42))*$BR95*SUMIF('By HD'!$A$3:$A$42,$BE95,'By HD'!$W$3:$W$42)+$BR95*SUMIF('By HD'!$A$3:$A$42,$BE95,'By HD'!AC$3:AC$42)</f>
        <v>0.92284917359299845</v>
      </c>
      <c r="CD95">
        <f>$BR95*SUMIF('By HD'!$A$3:$A$42,$BE95,'By HD'!AR$3:AR$42)</f>
        <v>43.65518553758325</v>
      </c>
      <c r="CE95">
        <f>(DA95-SUMIF('By HD'!$A$3:$A$42,$BE95,'By HD'!M$3:M$42))*$BR95*SUMIF('By HD'!$A$3:$A$42,$BE95,'By HD'!$AR$3:$AR$42)+$BR95*SUMIF('By HD'!$A$3:$A$42,$BE95,'By HD'!AS$3:AS$42)</f>
        <v>25.506917991202251</v>
      </c>
      <c r="CF95">
        <f>(DB95-SUMIF('By HD'!$A$3:$A$42,$BE95,'By HD'!N$3:N$42))*$BR95*SUMIF('By HD'!$A$3:$A$42,$BE95,'By HD'!$AR$3:$AR$42)+$BR95*SUMIF('By HD'!$A$3:$A$42,$BE95,'By HD'!AT$3:AT$42)</f>
        <v>14.740623555473876</v>
      </c>
      <c r="CG95">
        <f>(DC95-SUMIF('By HD'!$A$3:$A$42,$BE95,'By HD'!O$3:O$42))*$BR95*SUMIF('By HD'!$A$3:$A$42,$BE95,'By HD'!$AR$3:$AR$42)+$BR95*SUMIF('By HD'!$A$3:$A$42,$BE95,'By HD'!AU$3:AU$42)</f>
        <v>-0.10799570161533441</v>
      </c>
      <c r="CH95">
        <f>(DD95-SUMIF('By HD'!$A$3:$A$42,$BE95,'By HD'!P$3:P$42))*$BR95*SUMIF('By HD'!$A$3:$A$42,$BE95,'By HD'!$AR$3:$AR$42)+$BR95*SUMIF('By HD'!$A$3:$A$42,$BE95,'By HD'!AV$3:AV$42)</f>
        <v>0.29961609667201095</v>
      </c>
      <c r="CI95">
        <f>(DE95-SUMIF('By HD'!$A$3:$A$42,$BE95,'By HD'!Q$3:Q$42))*$BR95*SUMIF('By HD'!$A$3:$A$42,$BE95,'By HD'!$AR$3:$AR$42)+$BR95*SUMIF('By HD'!$A$3:$A$42,$BE95,'By HD'!AW$3:AW$42)</f>
        <v>3.2450141182200634</v>
      </c>
      <c r="CJ95">
        <f>(DF95-SUMIF('By HD'!$A$3:$A$42,$BE95,'By HD'!R$3:R$42))*$BR95*SUMIF('By HD'!$A$3:$A$42,$BE95,'By HD'!$AR$3:$AR$42)+$BR95*SUMIF('By HD'!$A$3:$A$42,$BE95,'By HD'!AX$3:AX$42)</f>
        <v>-2.8990522369615843E-2</v>
      </c>
      <c r="CO95">
        <f t="shared" si="76"/>
        <v>1261.9204567078973</v>
      </c>
      <c r="CP95">
        <f t="shared" si="76"/>
        <v>823.79783838689264</v>
      </c>
      <c r="CQ95">
        <f t="shared" si="74"/>
        <v>321.33029725665648</v>
      </c>
      <c r="CR95">
        <f t="shared" si="74"/>
        <v>-6.1839379106120709E-2</v>
      </c>
      <c r="CS95">
        <f t="shared" si="74"/>
        <v>6.4359722288862677</v>
      </c>
      <c r="CT95">
        <f t="shared" si="74"/>
        <v>104.52432956334459</v>
      </c>
      <c r="CU95">
        <f t="shared" si="74"/>
        <v>5.8938586512233826</v>
      </c>
      <c r="CZ95" s="7"/>
      <c r="DA95">
        <f t="shared" si="78"/>
        <v>0.65391791044776115</v>
      </c>
      <c r="DB95">
        <f t="shared" si="78"/>
        <v>0.2537313432835821</v>
      </c>
      <c r="DC95">
        <f t="shared" si="78"/>
        <v>0</v>
      </c>
      <c r="DD95">
        <f t="shared" si="78"/>
        <v>4.6641791044776115E-3</v>
      </c>
      <c r="DE95">
        <f t="shared" si="78"/>
        <v>8.3022388059701496E-2</v>
      </c>
      <c r="DF95">
        <f t="shared" si="78"/>
        <v>4.6641791044776115E-3</v>
      </c>
      <c r="DG95">
        <f t="shared" si="78"/>
        <v>0</v>
      </c>
      <c r="DH95">
        <f t="shared" si="78"/>
        <v>0</v>
      </c>
      <c r="DI95">
        <f t="shared" si="78"/>
        <v>0</v>
      </c>
      <c r="DJ95">
        <f t="shared" si="78"/>
        <v>0</v>
      </c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</row>
    <row r="96" spans="1:149" x14ac:dyDescent="0.3">
      <c r="A96" t="s">
        <v>1074</v>
      </c>
      <c r="B96" t="s">
        <v>1075</v>
      </c>
      <c r="C96" t="s">
        <v>999</v>
      </c>
      <c r="D96" s="7">
        <f t="shared" si="72"/>
        <v>2516.4539858332782</v>
      </c>
      <c r="E96" s="7">
        <f t="shared" si="72"/>
        <v>1421.4254916240575</v>
      </c>
      <c r="F96" s="7">
        <f t="shared" si="72"/>
        <v>957.69260316747739</v>
      </c>
      <c r="G96" s="7">
        <f t="shared" si="72"/>
        <v>18.567101108275388</v>
      </c>
      <c r="H96" s="7">
        <f t="shared" si="72"/>
        <v>17.511331987140707</v>
      </c>
      <c r="I96" s="7">
        <f t="shared" si="72"/>
        <v>89.157768175345538</v>
      </c>
      <c r="J96" s="7">
        <f t="shared" si="77"/>
        <v>12.099689770981538</v>
      </c>
      <c r="K96" s="7">
        <f t="shared" si="77"/>
        <v>0</v>
      </c>
      <c r="L96" s="7">
        <f t="shared" si="77"/>
        <v>0</v>
      </c>
      <c r="M96" s="7">
        <f t="shared" si="77"/>
        <v>0</v>
      </c>
      <c r="N96" s="7">
        <f t="shared" si="77"/>
        <v>0</v>
      </c>
      <c r="O96" s="7">
        <f t="shared" si="61"/>
        <v>0.56485256620075974</v>
      </c>
      <c r="P96" s="7">
        <f t="shared" si="62"/>
        <v>0.38057226897806945</v>
      </c>
      <c r="Q96" s="7">
        <f t="shared" si="63"/>
        <v>7.3782796001045205E-3</v>
      </c>
      <c r="R96" s="7">
        <f t="shared" si="64"/>
        <v>6.9587332356256639E-3</v>
      </c>
      <c r="S96" s="7">
        <f t="shared" si="65"/>
        <v>3.5429921896951579E-2</v>
      </c>
      <c r="T96" s="7">
        <f t="shared" si="66"/>
        <v>4.8082300884889594E-3</v>
      </c>
      <c r="U96" s="7">
        <f t="shared" si="67"/>
        <v>0</v>
      </c>
      <c r="V96" s="7">
        <f t="shared" si="68"/>
        <v>0</v>
      </c>
      <c r="W96" s="7">
        <f t="shared" si="69"/>
        <v>0</v>
      </c>
      <c r="X96" s="7">
        <f t="shared" si="70"/>
        <v>0</v>
      </c>
      <c r="Y96" s="8">
        <f t="shared" si="71"/>
        <v>0.56485256620075974</v>
      </c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V96" s="7"/>
      <c r="AW96" s="7"/>
      <c r="AX96" s="7"/>
      <c r="AY96" s="7"/>
      <c r="AZ96" s="7"/>
      <c r="BA96" s="7"/>
      <c r="BD96" s="7"/>
      <c r="BE96">
        <v>8</v>
      </c>
      <c r="BF96" t="s">
        <v>994</v>
      </c>
      <c r="BG96">
        <f>SUMIFS('Pres Converted'!O$2:O$10000,'Pres Converted'!$E$2:$E$10000,$BF96,'Pres Converted'!$D$2:$D$10000,"ED",'Pres Converted'!$C$2:$C$10000,$BE96)</f>
        <v>9917</v>
      </c>
      <c r="BH96">
        <f>SUMIFS('Pres Converted'!I$2:I$10000,'Pres Converted'!$E$2:$E$10000,$BF96,'Pres Converted'!$D$2:$D$10000,"ED",'Pres Converted'!$C$2:$C$10000,$BE96)</f>
        <v>6374</v>
      </c>
      <c r="BI96">
        <f>SUMIFS('Pres Converted'!J$2:J$10000,'Pres Converted'!$E$2:$E$10000,$BF96,'Pres Converted'!$D$2:$D$10000,"ED",'Pres Converted'!$C$2:$C$10000,$BE96)</f>
        <v>3253</v>
      </c>
      <c r="BJ96">
        <f>SUMIFS('Pres Converted'!K$2:K$10000,'Pres Converted'!$E$2:$E$10000,$BF96,'Pres Converted'!$D$2:$D$10000,"ED",'Pres Converted'!$C$2:$C$10000,$BE96)</f>
        <v>40</v>
      </c>
      <c r="BK96">
        <f>SUMIFS('Pres Converted'!L$2:L$10000,'Pres Converted'!$E$2:$E$10000,$BF96,'Pres Converted'!$D$2:$D$10000,"ED",'Pres Converted'!$C$2:$C$10000,$BE96)</f>
        <v>26</v>
      </c>
      <c r="BL96">
        <f>SUMIFS('Pres Converted'!M$2:M$10000,'Pres Converted'!$E$2:$E$10000,$BF96,'Pres Converted'!$D$2:$D$10000,"ED",'Pres Converted'!$C$2:$C$10000,$BE96)</f>
        <v>182</v>
      </c>
      <c r="BM96">
        <f>SUMIFS('Pres Converted'!N$2:N$10000,'Pres Converted'!$E$2:$E$10000,$BF96,'Pres Converted'!$D$2:$D$10000,"ED",'Pres Converted'!$C$2:$C$10000,$BE96)</f>
        <v>42</v>
      </c>
      <c r="BR96">
        <f>BG96/SUMIF('By HD'!$A$3:$A$42,$BE96,'By HD'!$B$3:$B$42)</f>
        <v>1</v>
      </c>
      <c r="BS96">
        <f>$BR96*SUMIF('By HD'!$A$3:$A$42,$BE96,'By HD'!W$3:W$42)</f>
        <v>1367</v>
      </c>
      <c r="BT96">
        <f>(DA96-SUMIF('By HD'!$A$3:$A$42,$BE96,'By HD'!M$3:M$42))*$BR96*SUMIF('By HD'!$A$3:$A$42,$BE96,'By HD'!$W$3:$W$42)+$BR96*SUMIF('By HD'!$A$3:$A$42,$BE96,'By HD'!X$3:X$42)</f>
        <v>951</v>
      </c>
      <c r="BU96">
        <f>(DB96-SUMIF('By HD'!$A$3:$A$42,$BE96,'By HD'!N$3:N$42))*$BR96*SUMIF('By HD'!$A$3:$A$42,$BE96,'By HD'!$W$3:$W$42)+$BR96*SUMIF('By HD'!$A$3:$A$42,$BE96,'By HD'!Y$3:Y$42)</f>
        <v>386</v>
      </c>
      <c r="BV96">
        <f>(DC96-SUMIF('By HD'!$A$3:$A$42,$BE96,'By HD'!O$3:O$42))*$BR96*SUMIF('By HD'!$A$3:$A$42,$BE96,'By HD'!$W$3:$W$42)+$BR96*SUMIF('By HD'!$A$3:$A$42,$BE96,'By HD'!Z$3:Z$42)</f>
        <v>5</v>
      </c>
      <c r="BW96">
        <f>(DD96-SUMIF('By HD'!$A$3:$A$42,$BE96,'By HD'!P$3:P$42))*$BR96*SUMIF('By HD'!$A$3:$A$42,$BE96,'By HD'!$W$3:$W$42)+$BR96*SUMIF('By HD'!$A$3:$A$42,$BE96,'By HD'!AA$3:AA$42)</f>
        <v>1</v>
      </c>
      <c r="BX96">
        <f>(DE96-SUMIF('By HD'!$A$3:$A$42,$BE96,'By HD'!Q$3:Q$42))*$BR96*SUMIF('By HD'!$A$3:$A$42,$BE96,'By HD'!$W$3:$W$42)+$BR96*SUMIF('By HD'!$A$3:$A$42,$BE96,'By HD'!AB$3:AB$42)</f>
        <v>17</v>
      </c>
      <c r="BY96">
        <f>(DF96-SUMIF('By HD'!$A$3:$A$42,$BE96,'By HD'!R$3:R$42))*$BR96*SUMIF('By HD'!$A$3:$A$42,$BE96,'By HD'!$W$3:$W$42)+$BR96*SUMIF('By HD'!$A$3:$A$42,$BE96,'By HD'!AC$3:AC$42)</f>
        <v>7</v>
      </c>
      <c r="CD96">
        <f>$BR96*SUMIF('By HD'!$A$3:$A$42,$BE96,'By HD'!AR$3:AR$42)</f>
        <v>494</v>
      </c>
      <c r="CE96">
        <f>(DA96-SUMIF('By HD'!$A$3:$A$42,$BE96,'By HD'!M$3:M$42))*$BR96*SUMIF('By HD'!$A$3:$A$42,$BE96,'By HD'!$AR$3:$AR$42)+$BR96*SUMIF('By HD'!$A$3:$A$42,$BE96,'By HD'!AS$3:AS$42)</f>
        <v>304</v>
      </c>
      <c r="CF96">
        <f>(DB96-SUMIF('By HD'!$A$3:$A$42,$BE96,'By HD'!N$3:N$42))*$BR96*SUMIF('By HD'!$A$3:$A$42,$BE96,'By HD'!$AR$3:$AR$42)+$BR96*SUMIF('By HD'!$A$3:$A$42,$BE96,'By HD'!AT$3:AT$42)</f>
        <v>176</v>
      </c>
      <c r="CG96">
        <f>(DC96-SUMIF('By HD'!$A$3:$A$42,$BE96,'By HD'!O$3:O$42))*$BR96*SUMIF('By HD'!$A$3:$A$42,$BE96,'By HD'!$AR$3:$AR$42)+$BR96*SUMIF('By HD'!$A$3:$A$42,$BE96,'By HD'!AU$3:AU$42)</f>
        <v>2</v>
      </c>
      <c r="CH96">
        <f>(DD96-SUMIF('By HD'!$A$3:$A$42,$BE96,'By HD'!P$3:P$42))*$BR96*SUMIF('By HD'!$A$3:$A$42,$BE96,'By HD'!$AR$3:$AR$42)+$BR96*SUMIF('By HD'!$A$3:$A$42,$BE96,'By HD'!AV$3:AV$42)</f>
        <v>1</v>
      </c>
      <c r="CI96">
        <f>(DE96-SUMIF('By HD'!$A$3:$A$42,$BE96,'By HD'!Q$3:Q$42))*$BR96*SUMIF('By HD'!$A$3:$A$42,$BE96,'By HD'!$AR$3:$AR$42)+$BR96*SUMIF('By HD'!$A$3:$A$42,$BE96,'By HD'!AW$3:AW$42)</f>
        <v>11</v>
      </c>
      <c r="CJ96">
        <f>(DF96-SUMIF('By HD'!$A$3:$A$42,$BE96,'By HD'!R$3:R$42))*$BR96*SUMIF('By HD'!$A$3:$A$42,$BE96,'By HD'!$AR$3:$AR$42)+$BR96*SUMIF('By HD'!$A$3:$A$42,$BE96,'By HD'!AX$3:AX$42)</f>
        <v>0</v>
      </c>
      <c r="CO96">
        <f t="shared" si="76"/>
        <v>11778</v>
      </c>
      <c r="CP96">
        <f t="shared" si="76"/>
        <v>7629</v>
      </c>
      <c r="CQ96">
        <f t="shared" si="74"/>
        <v>3815</v>
      </c>
      <c r="CR96">
        <f t="shared" si="74"/>
        <v>47</v>
      </c>
      <c r="CS96">
        <f t="shared" si="74"/>
        <v>28</v>
      </c>
      <c r="CT96">
        <f t="shared" si="74"/>
        <v>210</v>
      </c>
      <c r="CU96">
        <f t="shared" si="74"/>
        <v>49</v>
      </c>
      <c r="CZ96" s="7"/>
      <c r="DA96">
        <f t="shared" si="78"/>
        <v>0.64273469799334482</v>
      </c>
      <c r="DB96">
        <f t="shared" si="78"/>
        <v>0.32802258747605123</v>
      </c>
      <c r="DC96">
        <f t="shared" si="78"/>
        <v>4.0334778662902086E-3</v>
      </c>
      <c r="DD96">
        <f t="shared" si="78"/>
        <v>2.6217606130886357E-3</v>
      </c>
      <c r="DE96">
        <f t="shared" si="78"/>
        <v>1.835232429162045E-2</v>
      </c>
      <c r="DF96">
        <f t="shared" si="78"/>
        <v>4.2351517596047189E-3</v>
      </c>
      <c r="DG96">
        <f t="shared" si="78"/>
        <v>0</v>
      </c>
      <c r="DH96">
        <f t="shared" si="78"/>
        <v>0</v>
      </c>
      <c r="DI96">
        <f t="shared" si="78"/>
        <v>0</v>
      </c>
      <c r="DJ96">
        <f t="shared" si="78"/>
        <v>0</v>
      </c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</row>
    <row r="97" spans="2:149" x14ac:dyDescent="0.3">
      <c r="B97" t="s">
        <v>57</v>
      </c>
      <c r="D97" s="7">
        <f>SUM(D68:D96)</f>
        <v>200116.00000000003</v>
      </c>
      <c r="E97" s="7">
        <f t="shared" ref="E97:N97" si="79">SUM(E68:E96)</f>
        <v>119251.00000000001</v>
      </c>
      <c r="F97" s="7">
        <f t="shared" si="79"/>
        <v>72584</v>
      </c>
      <c r="G97" s="7">
        <f t="shared" si="79"/>
        <v>1024</v>
      </c>
      <c r="H97" s="7">
        <f t="shared" si="79"/>
        <v>816.00000000000011</v>
      </c>
      <c r="I97" s="7">
        <f t="shared" si="79"/>
        <v>5484</v>
      </c>
      <c r="J97" s="7">
        <f t="shared" si="79"/>
        <v>956.99999999999977</v>
      </c>
      <c r="K97" s="7">
        <f t="shared" si="79"/>
        <v>0</v>
      </c>
      <c r="L97" s="7">
        <f t="shared" si="79"/>
        <v>0</v>
      </c>
      <c r="M97" s="7">
        <f t="shared" si="79"/>
        <v>0</v>
      </c>
      <c r="N97" s="7">
        <f t="shared" si="79"/>
        <v>0</v>
      </c>
      <c r="O97" s="7">
        <f t="shared" si="61"/>
        <v>0.59590937256391296</v>
      </c>
      <c r="P97" s="7">
        <f t="shared" si="62"/>
        <v>0.36270962841551896</v>
      </c>
      <c r="Q97" s="7">
        <f t="shared" si="63"/>
        <v>5.117032121369605E-3</v>
      </c>
      <c r="R97" s="7">
        <f t="shared" si="64"/>
        <v>4.0776349717164045E-3</v>
      </c>
      <c r="S97" s="7">
        <f t="shared" si="65"/>
        <v>2.7404105618741126E-2</v>
      </c>
      <c r="T97" s="7">
        <f t="shared" si="66"/>
        <v>4.7822263087409283E-3</v>
      </c>
      <c r="U97" s="7">
        <f t="shared" si="67"/>
        <v>0</v>
      </c>
      <c r="V97" s="7">
        <f t="shared" si="68"/>
        <v>0</v>
      </c>
      <c r="W97" s="7">
        <f t="shared" si="69"/>
        <v>0</v>
      </c>
      <c r="X97" s="7">
        <f t="shared" si="70"/>
        <v>0</v>
      </c>
      <c r="Y97" s="8">
        <f t="shared" si="71"/>
        <v>0.59590937256391296</v>
      </c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V97" s="7"/>
      <c r="AW97" s="7"/>
      <c r="AX97" s="7"/>
      <c r="AY97" s="7"/>
      <c r="AZ97" s="7"/>
      <c r="BA97" s="7"/>
      <c r="BD97" s="7"/>
      <c r="BE97">
        <v>9</v>
      </c>
      <c r="BF97" t="s">
        <v>994</v>
      </c>
      <c r="BG97">
        <f>SUMIFS('Pres Converted'!O$2:O$10000,'Pres Converted'!$E$2:$E$10000,$BF97,'Pres Converted'!$D$2:$D$10000,"ED",'Pres Converted'!$C$2:$C$10000,$BE97)</f>
        <v>9481</v>
      </c>
      <c r="BH97">
        <f>SUMIFS('Pres Converted'!I$2:I$10000,'Pres Converted'!$E$2:$E$10000,$BF97,'Pres Converted'!$D$2:$D$10000,"ED",'Pres Converted'!$C$2:$C$10000,$BE97)</f>
        <v>5820</v>
      </c>
      <c r="BI97">
        <f>SUMIFS('Pres Converted'!J$2:J$10000,'Pres Converted'!$E$2:$E$10000,$BF97,'Pres Converted'!$D$2:$D$10000,"ED",'Pres Converted'!$C$2:$C$10000,$BE97)</f>
        <v>3369</v>
      </c>
      <c r="BJ97">
        <f>SUMIFS('Pres Converted'!K$2:K$10000,'Pres Converted'!$E$2:$E$10000,$BF97,'Pres Converted'!$D$2:$D$10000,"ED",'Pres Converted'!$C$2:$C$10000,$BE97)</f>
        <v>35</v>
      </c>
      <c r="BK97">
        <f>SUMIFS('Pres Converted'!L$2:L$10000,'Pres Converted'!$E$2:$E$10000,$BF97,'Pres Converted'!$D$2:$D$10000,"ED",'Pres Converted'!$C$2:$C$10000,$BE97)</f>
        <v>24</v>
      </c>
      <c r="BL97">
        <f>SUMIFS('Pres Converted'!M$2:M$10000,'Pres Converted'!$E$2:$E$10000,$BF97,'Pres Converted'!$D$2:$D$10000,"ED",'Pres Converted'!$C$2:$C$10000,$BE97)</f>
        <v>180</v>
      </c>
      <c r="BM97">
        <f>SUMIFS('Pres Converted'!N$2:N$10000,'Pres Converted'!$E$2:$E$10000,$BF97,'Pres Converted'!$D$2:$D$10000,"ED",'Pres Converted'!$C$2:$C$10000,$BE97)</f>
        <v>53</v>
      </c>
      <c r="BR97">
        <f>BG97/SUMIF('By HD'!$A$3:$A$42,$BE97,'By HD'!$B$3:$B$42)</f>
        <v>1</v>
      </c>
      <c r="BS97">
        <f>$BR97*SUMIF('By HD'!$A$3:$A$42,$BE97,'By HD'!W$3:W$42)</f>
        <v>1187</v>
      </c>
      <c r="BT97">
        <f>(DA97-SUMIF('By HD'!$A$3:$A$42,$BE97,'By HD'!M$3:M$42))*$BR97*SUMIF('By HD'!$A$3:$A$42,$BE97,'By HD'!$W$3:$W$42)+$BR97*SUMIF('By HD'!$A$3:$A$42,$BE97,'By HD'!X$3:X$42)</f>
        <v>764</v>
      </c>
      <c r="BU97">
        <f>(DB97-SUMIF('By HD'!$A$3:$A$42,$BE97,'By HD'!N$3:N$42))*$BR97*SUMIF('By HD'!$A$3:$A$42,$BE97,'By HD'!$W$3:$W$42)+$BR97*SUMIF('By HD'!$A$3:$A$42,$BE97,'By HD'!Y$3:Y$42)</f>
        <v>396</v>
      </c>
      <c r="BV97">
        <f>(DC97-SUMIF('By HD'!$A$3:$A$42,$BE97,'By HD'!O$3:O$42))*$BR97*SUMIF('By HD'!$A$3:$A$42,$BE97,'By HD'!$W$3:$W$42)+$BR97*SUMIF('By HD'!$A$3:$A$42,$BE97,'By HD'!Z$3:Z$42)</f>
        <v>4</v>
      </c>
      <c r="BW97">
        <f>(DD97-SUMIF('By HD'!$A$3:$A$42,$BE97,'By HD'!P$3:P$42))*$BR97*SUMIF('By HD'!$A$3:$A$42,$BE97,'By HD'!$W$3:$W$42)+$BR97*SUMIF('By HD'!$A$3:$A$42,$BE97,'By HD'!AA$3:AA$42)</f>
        <v>5</v>
      </c>
      <c r="BX97">
        <f>(DE97-SUMIF('By HD'!$A$3:$A$42,$BE97,'By HD'!Q$3:Q$42))*$BR97*SUMIF('By HD'!$A$3:$A$42,$BE97,'By HD'!$W$3:$W$42)+$BR97*SUMIF('By HD'!$A$3:$A$42,$BE97,'By HD'!AB$3:AB$42)</f>
        <v>16</v>
      </c>
      <c r="BY97">
        <f>(DF97-SUMIF('By HD'!$A$3:$A$42,$BE97,'By HD'!R$3:R$42))*$BR97*SUMIF('By HD'!$A$3:$A$42,$BE97,'By HD'!$W$3:$W$42)+$BR97*SUMIF('By HD'!$A$3:$A$42,$BE97,'By HD'!AC$3:AC$42)</f>
        <v>2</v>
      </c>
      <c r="CD97">
        <f>$BR97*SUMIF('By HD'!$A$3:$A$42,$BE97,'By HD'!AR$3:AR$42)</f>
        <v>527</v>
      </c>
      <c r="CE97">
        <f>(DA97-SUMIF('By HD'!$A$3:$A$42,$BE97,'By HD'!M$3:M$42))*$BR97*SUMIF('By HD'!$A$3:$A$42,$BE97,'By HD'!$AR$3:$AR$42)+$BR97*SUMIF('By HD'!$A$3:$A$42,$BE97,'By HD'!AS$3:AS$42)</f>
        <v>292</v>
      </c>
      <c r="CF97">
        <f>(DB97-SUMIF('By HD'!$A$3:$A$42,$BE97,'By HD'!N$3:N$42))*$BR97*SUMIF('By HD'!$A$3:$A$42,$BE97,'By HD'!$AR$3:$AR$42)+$BR97*SUMIF('By HD'!$A$3:$A$42,$BE97,'By HD'!AT$3:AT$42)</f>
        <v>215</v>
      </c>
      <c r="CG97">
        <f>(DC97-SUMIF('By HD'!$A$3:$A$42,$BE97,'By HD'!O$3:O$42))*$BR97*SUMIF('By HD'!$A$3:$A$42,$BE97,'By HD'!$AR$3:$AR$42)+$BR97*SUMIF('By HD'!$A$3:$A$42,$BE97,'By HD'!AU$3:AU$42)</f>
        <v>8</v>
      </c>
      <c r="CH97">
        <f>(DD97-SUMIF('By HD'!$A$3:$A$42,$BE97,'By HD'!P$3:P$42))*$BR97*SUMIF('By HD'!$A$3:$A$42,$BE97,'By HD'!$AR$3:$AR$42)+$BR97*SUMIF('By HD'!$A$3:$A$42,$BE97,'By HD'!AV$3:AV$42)</f>
        <v>4</v>
      </c>
      <c r="CI97">
        <f>(DE97-SUMIF('By HD'!$A$3:$A$42,$BE97,'By HD'!Q$3:Q$42))*$BR97*SUMIF('By HD'!$A$3:$A$42,$BE97,'By HD'!$AR$3:$AR$42)+$BR97*SUMIF('By HD'!$A$3:$A$42,$BE97,'By HD'!AW$3:AW$42)</f>
        <v>8</v>
      </c>
      <c r="CJ97">
        <f>(DF97-SUMIF('By HD'!$A$3:$A$42,$BE97,'By HD'!R$3:R$42))*$BR97*SUMIF('By HD'!$A$3:$A$42,$BE97,'By HD'!$AR$3:$AR$42)+$BR97*SUMIF('By HD'!$A$3:$A$42,$BE97,'By HD'!AX$3:AX$42)</f>
        <v>0</v>
      </c>
      <c r="CO97">
        <f t="shared" si="76"/>
        <v>11195</v>
      </c>
      <c r="CP97">
        <f t="shared" si="76"/>
        <v>6876</v>
      </c>
      <c r="CQ97">
        <f t="shared" si="74"/>
        <v>3980</v>
      </c>
      <c r="CR97">
        <f t="shared" si="74"/>
        <v>47</v>
      </c>
      <c r="CS97">
        <f t="shared" si="74"/>
        <v>33</v>
      </c>
      <c r="CT97">
        <f t="shared" si="74"/>
        <v>204</v>
      </c>
      <c r="CU97">
        <f t="shared" si="74"/>
        <v>55</v>
      </c>
      <c r="CZ97" s="7"/>
      <c r="DA97">
        <f t="shared" si="78"/>
        <v>0.61385929754245327</v>
      </c>
      <c r="DB97">
        <f t="shared" si="78"/>
        <v>0.35534226347431708</v>
      </c>
      <c r="DC97">
        <f t="shared" si="78"/>
        <v>3.6915937137432758E-3</v>
      </c>
      <c r="DD97">
        <f t="shared" si="78"/>
        <v>2.5313785465668178E-3</v>
      </c>
      <c r="DE97">
        <f t="shared" si="78"/>
        <v>1.8985339099251135E-2</v>
      </c>
      <c r="DF97">
        <f t="shared" si="78"/>
        <v>5.5901276236683898E-3</v>
      </c>
      <c r="DG97">
        <f t="shared" si="78"/>
        <v>0</v>
      </c>
      <c r="DH97">
        <f t="shared" si="78"/>
        <v>0</v>
      </c>
      <c r="DI97">
        <f t="shared" si="78"/>
        <v>0</v>
      </c>
      <c r="DJ97">
        <f t="shared" si="78"/>
        <v>0</v>
      </c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</row>
    <row r="98" spans="2:149" x14ac:dyDescent="0.3"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V98" s="7"/>
      <c r="AW98" s="7"/>
      <c r="AX98" s="7"/>
      <c r="AY98" s="7"/>
      <c r="AZ98" s="7"/>
      <c r="BA98" s="7"/>
      <c r="BD98" s="7"/>
      <c r="BE98">
        <v>10</v>
      </c>
      <c r="BF98" t="s">
        <v>994</v>
      </c>
      <c r="BG98">
        <f>SUMIFS('Pres Converted'!O$2:O$10000,'Pres Converted'!$E$2:$E$10000,$BF98,'Pres Converted'!$D$2:$D$10000,"ED",'Pres Converted'!$C$2:$C$10000,$BE98)</f>
        <v>8787</v>
      </c>
      <c r="BH98">
        <f>SUMIFS('Pres Converted'!I$2:I$10000,'Pres Converted'!$E$2:$E$10000,$BF98,'Pres Converted'!$D$2:$D$10000,"ED",'Pres Converted'!$C$2:$C$10000,$BE98)</f>
        <v>5285</v>
      </c>
      <c r="BI98">
        <f>SUMIFS('Pres Converted'!J$2:J$10000,'Pres Converted'!$E$2:$E$10000,$BF98,'Pres Converted'!$D$2:$D$10000,"ED",'Pres Converted'!$C$2:$C$10000,$BE98)</f>
        <v>3208</v>
      </c>
      <c r="BJ98">
        <f>SUMIFS('Pres Converted'!K$2:K$10000,'Pres Converted'!$E$2:$E$10000,$BF98,'Pres Converted'!$D$2:$D$10000,"ED",'Pres Converted'!$C$2:$C$10000,$BE98)</f>
        <v>57</v>
      </c>
      <c r="BK98">
        <f>SUMIFS('Pres Converted'!L$2:L$10000,'Pres Converted'!$E$2:$E$10000,$BF98,'Pres Converted'!$D$2:$D$10000,"ED",'Pres Converted'!$C$2:$C$10000,$BE98)</f>
        <v>25</v>
      </c>
      <c r="BL98">
        <f>SUMIFS('Pres Converted'!M$2:M$10000,'Pres Converted'!$E$2:$E$10000,$BF98,'Pres Converted'!$D$2:$D$10000,"ED",'Pres Converted'!$C$2:$C$10000,$BE98)</f>
        <v>183</v>
      </c>
      <c r="BM98">
        <f>SUMIFS('Pres Converted'!N$2:N$10000,'Pres Converted'!$E$2:$E$10000,$BF98,'Pres Converted'!$D$2:$D$10000,"ED",'Pres Converted'!$C$2:$C$10000,$BE98)</f>
        <v>29</v>
      </c>
      <c r="BR98">
        <f>BG98/SUMIF('By HD'!$A$3:$A$42,$BE98,'By HD'!$B$3:$B$42)</f>
        <v>1</v>
      </c>
      <c r="BS98">
        <f>$BR98*SUMIF('By HD'!$A$3:$A$42,$BE98,'By HD'!W$3:W$42)</f>
        <v>1121</v>
      </c>
      <c r="BT98">
        <f>(DA98-SUMIF('By HD'!$A$3:$A$42,$BE98,'By HD'!M$3:M$42))*$BR98*SUMIF('By HD'!$A$3:$A$42,$BE98,'By HD'!$W$3:$W$42)+$BR98*SUMIF('By HD'!$A$3:$A$42,$BE98,'By HD'!X$3:X$42)</f>
        <v>699</v>
      </c>
      <c r="BU98">
        <f>(DB98-SUMIF('By HD'!$A$3:$A$42,$BE98,'By HD'!N$3:N$42))*$BR98*SUMIF('By HD'!$A$3:$A$42,$BE98,'By HD'!$W$3:$W$42)+$BR98*SUMIF('By HD'!$A$3:$A$42,$BE98,'By HD'!Y$3:Y$42)</f>
        <v>393</v>
      </c>
      <c r="BV98">
        <f>(DC98-SUMIF('By HD'!$A$3:$A$42,$BE98,'By HD'!O$3:O$42))*$BR98*SUMIF('By HD'!$A$3:$A$42,$BE98,'By HD'!$W$3:$W$42)+$BR98*SUMIF('By HD'!$A$3:$A$42,$BE98,'By HD'!Z$3:Z$42)</f>
        <v>8</v>
      </c>
      <c r="BW98">
        <f>(DD98-SUMIF('By HD'!$A$3:$A$42,$BE98,'By HD'!P$3:P$42))*$BR98*SUMIF('By HD'!$A$3:$A$42,$BE98,'By HD'!$W$3:$W$42)+$BR98*SUMIF('By HD'!$A$3:$A$42,$BE98,'By HD'!AA$3:AA$42)</f>
        <v>2</v>
      </c>
      <c r="BX98">
        <f>(DE98-SUMIF('By HD'!$A$3:$A$42,$BE98,'By HD'!Q$3:Q$42))*$BR98*SUMIF('By HD'!$A$3:$A$42,$BE98,'By HD'!$W$3:$W$42)+$BR98*SUMIF('By HD'!$A$3:$A$42,$BE98,'By HD'!AB$3:AB$42)</f>
        <v>18</v>
      </c>
      <c r="BY98">
        <f>(DF98-SUMIF('By HD'!$A$3:$A$42,$BE98,'By HD'!R$3:R$42))*$BR98*SUMIF('By HD'!$A$3:$A$42,$BE98,'By HD'!$W$3:$W$42)+$BR98*SUMIF('By HD'!$A$3:$A$42,$BE98,'By HD'!AC$3:AC$42)</f>
        <v>1</v>
      </c>
      <c r="CD98">
        <f>$BR98*SUMIF('By HD'!$A$3:$A$42,$BE98,'By HD'!AR$3:AR$42)</f>
        <v>453</v>
      </c>
      <c r="CE98">
        <f>(DA98-SUMIF('By HD'!$A$3:$A$42,$BE98,'By HD'!M$3:M$42))*$BR98*SUMIF('By HD'!$A$3:$A$42,$BE98,'By HD'!$AR$3:$AR$42)+$BR98*SUMIF('By HD'!$A$3:$A$42,$BE98,'By HD'!AS$3:AS$42)</f>
        <v>257</v>
      </c>
      <c r="CF98">
        <f>(DB98-SUMIF('By HD'!$A$3:$A$42,$BE98,'By HD'!N$3:N$42))*$BR98*SUMIF('By HD'!$A$3:$A$42,$BE98,'By HD'!$AR$3:$AR$42)+$BR98*SUMIF('By HD'!$A$3:$A$42,$BE98,'By HD'!AT$3:AT$42)</f>
        <v>185</v>
      </c>
      <c r="CG98">
        <f>(DC98-SUMIF('By HD'!$A$3:$A$42,$BE98,'By HD'!O$3:O$42))*$BR98*SUMIF('By HD'!$A$3:$A$42,$BE98,'By HD'!$AR$3:$AR$42)+$BR98*SUMIF('By HD'!$A$3:$A$42,$BE98,'By HD'!AU$3:AU$42)</f>
        <v>3</v>
      </c>
      <c r="CH98">
        <f>(DD98-SUMIF('By HD'!$A$3:$A$42,$BE98,'By HD'!P$3:P$42))*$BR98*SUMIF('By HD'!$A$3:$A$42,$BE98,'By HD'!$AR$3:$AR$42)+$BR98*SUMIF('By HD'!$A$3:$A$42,$BE98,'By HD'!AV$3:AV$42)</f>
        <v>2</v>
      </c>
      <c r="CI98">
        <f>(DE98-SUMIF('By HD'!$A$3:$A$42,$BE98,'By HD'!Q$3:Q$42))*$BR98*SUMIF('By HD'!$A$3:$A$42,$BE98,'By HD'!$AR$3:$AR$42)+$BR98*SUMIF('By HD'!$A$3:$A$42,$BE98,'By HD'!AW$3:AW$42)</f>
        <v>5</v>
      </c>
      <c r="CJ98">
        <f>(DF98-SUMIF('By HD'!$A$3:$A$42,$BE98,'By HD'!R$3:R$42))*$BR98*SUMIF('By HD'!$A$3:$A$42,$BE98,'By HD'!$AR$3:$AR$42)+$BR98*SUMIF('By HD'!$A$3:$A$42,$BE98,'By HD'!AX$3:AX$42)</f>
        <v>1</v>
      </c>
      <c r="CO98">
        <f t="shared" si="76"/>
        <v>10361</v>
      </c>
      <c r="CP98">
        <f t="shared" si="76"/>
        <v>6241</v>
      </c>
      <c r="CQ98">
        <f t="shared" si="74"/>
        <v>3786</v>
      </c>
      <c r="CR98">
        <f t="shared" si="74"/>
        <v>68</v>
      </c>
      <c r="CS98">
        <f t="shared" si="74"/>
        <v>29</v>
      </c>
      <c r="CT98">
        <f t="shared" si="74"/>
        <v>206</v>
      </c>
      <c r="CU98">
        <f t="shared" si="74"/>
        <v>31</v>
      </c>
      <c r="CZ98" s="7"/>
      <c r="DA98">
        <f t="shared" si="78"/>
        <v>0.6014566973938773</v>
      </c>
      <c r="DB98">
        <f t="shared" si="78"/>
        <v>0.36508478434050301</v>
      </c>
      <c r="DC98">
        <f t="shared" si="78"/>
        <v>6.4868555821099355E-3</v>
      </c>
      <c r="DD98">
        <f t="shared" si="78"/>
        <v>2.845112097416638E-3</v>
      </c>
      <c r="DE98">
        <f t="shared" si="78"/>
        <v>2.0826220553089792E-2</v>
      </c>
      <c r="DF98">
        <f t="shared" si="78"/>
        <v>3.3003300330033004E-3</v>
      </c>
      <c r="DG98">
        <f t="shared" si="78"/>
        <v>0</v>
      </c>
      <c r="DH98">
        <f t="shared" si="78"/>
        <v>0</v>
      </c>
      <c r="DI98">
        <f t="shared" si="78"/>
        <v>0</v>
      </c>
      <c r="DJ98">
        <f t="shared" si="78"/>
        <v>0</v>
      </c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</row>
    <row r="99" spans="2:149" x14ac:dyDescent="0.3"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V99" s="7"/>
      <c r="AW99" s="7"/>
      <c r="AX99" s="7"/>
      <c r="AY99" s="7"/>
      <c r="AZ99" s="7"/>
      <c r="BA99" s="7"/>
      <c r="BD99" s="7"/>
      <c r="BE99">
        <v>11</v>
      </c>
      <c r="BF99" t="s">
        <v>994</v>
      </c>
      <c r="BG99">
        <f>SUMIFS('Pres Converted'!O$2:O$10000,'Pres Converted'!$E$2:$E$10000,$BF99,'Pres Converted'!$D$2:$D$10000,"ED",'Pres Converted'!$C$2:$C$10000,$BE99)</f>
        <v>5014</v>
      </c>
      <c r="BH99">
        <f>SUMIFS('Pres Converted'!I$2:I$10000,'Pres Converted'!$E$2:$E$10000,$BF99,'Pres Converted'!$D$2:$D$10000,"ED",'Pres Converted'!$C$2:$C$10000,$BE99)</f>
        <v>2628</v>
      </c>
      <c r="BI99">
        <f>SUMIFS('Pres Converted'!J$2:J$10000,'Pres Converted'!$E$2:$E$10000,$BF99,'Pres Converted'!$D$2:$D$10000,"ED",'Pres Converted'!$C$2:$C$10000,$BE99)</f>
        <v>2173</v>
      </c>
      <c r="BJ99">
        <f>SUMIFS('Pres Converted'!K$2:K$10000,'Pres Converted'!$E$2:$E$10000,$BF99,'Pres Converted'!$D$2:$D$10000,"ED",'Pres Converted'!$C$2:$C$10000,$BE99)</f>
        <v>31</v>
      </c>
      <c r="BK99">
        <f>SUMIFS('Pres Converted'!L$2:L$10000,'Pres Converted'!$E$2:$E$10000,$BF99,'Pres Converted'!$D$2:$D$10000,"ED",'Pres Converted'!$C$2:$C$10000,$BE99)</f>
        <v>21</v>
      </c>
      <c r="BL99">
        <f>SUMIFS('Pres Converted'!M$2:M$10000,'Pres Converted'!$E$2:$E$10000,$BF99,'Pres Converted'!$D$2:$D$10000,"ED",'Pres Converted'!$C$2:$C$10000,$BE99)</f>
        <v>132</v>
      </c>
      <c r="BM99">
        <f>SUMIFS('Pres Converted'!N$2:N$10000,'Pres Converted'!$E$2:$E$10000,$BF99,'Pres Converted'!$D$2:$D$10000,"ED",'Pres Converted'!$C$2:$C$10000,$BE99)</f>
        <v>29</v>
      </c>
      <c r="BR99">
        <f>BG99/SUMIF('By HD'!$A$3:$A$42,$BE99,'By HD'!$B$3:$B$42)</f>
        <v>1</v>
      </c>
      <c r="BS99">
        <f>$BR99*SUMIF('By HD'!$A$3:$A$42,$BE99,'By HD'!W$3:W$42)</f>
        <v>651</v>
      </c>
      <c r="BT99">
        <f>(DA99-SUMIF('By HD'!$A$3:$A$42,$BE99,'By HD'!M$3:M$42))*$BR99*SUMIF('By HD'!$A$3:$A$42,$BE99,'By HD'!$W$3:$W$42)+$BR99*SUMIF('By HD'!$A$3:$A$42,$BE99,'By HD'!X$3:X$42)</f>
        <v>363</v>
      </c>
      <c r="BU99">
        <f>(DB99-SUMIF('By HD'!$A$3:$A$42,$BE99,'By HD'!N$3:N$42))*$BR99*SUMIF('By HD'!$A$3:$A$42,$BE99,'By HD'!$W$3:$W$42)+$BR99*SUMIF('By HD'!$A$3:$A$42,$BE99,'By HD'!Y$3:Y$42)</f>
        <v>269</v>
      </c>
      <c r="BV99">
        <f>(DC99-SUMIF('By HD'!$A$3:$A$42,$BE99,'By HD'!O$3:O$42))*$BR99*SUMIF('By HD'!$A$3:$A$42,$BE99,'By HD'!$W$3:$W$42)+$BR99*SUMIF('By HD'!$A$3:$A$42,$BE99,'By HD'!Z$3:Z$42)</f>
        <v>4</v>
      </c>
      <c r="BW99">
        <f>(DD99-SUMIF('By HD'!$A$3:$A$42,$BE99,'By HD'!P$3:P$42))*$BR99*SUMIF('By HD'!$A$3:$A$42,$BE99,'By HD'!$W$3:$W$42)+$BR99*SUMIF('By HD'!$A$3:$A$42,$BE99,'By HD'!AA$3:AA$42)</f>
        <v>0</v>
      </c>
      <c r="BX99">
        <f>(DE99-SUMIF('By HD'!$A$3:$A$42,$BE99,'By HD'!Q$3:Q$42))*$BR99*SUMIF('By HD'!$A$3:$A$42,$BE99,'By HD'!$W$3:$W$42)+$BR99*SUMIF('By HD'!$A$3:$A$42,$BE99,'By HD'!AB$3:AB$42)</f>
        <v>12</v>
      </c>
      <c r="BY99">
        <f>(DF99-SUMIF('By HD'!$A$3:$A$42,$BE99,'By HD'!R$3:R$42))*$BR99*SUMIF('By HD'!$A$3:$A$42,$BE99,'By HD'!$W$3:$W$42)+$BR99*SUMIF('By HD'!$A$3:$A$42,$BE99,'By HD'!AC$3:AC$42)</f>
        <v>3</v>
      </c>
      <c r="CD99">
        <f>$BR99*SUMIF('By HD'!$A$3:$A$42,$BE99,'By HD'!AR$3:AR$42)</f>
        <v>357</v>
      </c>
      <c r="CE99">
        <f>(DA99-SUMIF('By HD'!$A$3:$A$42,$BE99,'By HD'!M$3:M$42))*$BR99*SUMIF('By HD'!$A$3:$A$42,$BE99,'By HD'!$AR$3:$AR$42)+$BR99*SUMIF('By HD'!$A$3:$A$42,$BE99,'By HD'!AS$3:AS$42)</f>
        <v>198</v>
      </c>
      <c r="CF99">
        <f>(DB99-SUMIF('By HD'!$A$3:$A$42,$BE99,'By HD'!N$3:N$42))*$BR99*SUMIF('By HD'!$A$3:$A$42,$BE99,'By HD'!$AR$3:$AR$42)+$BR99*SUMIF('By HD'!$A$3:$A$42,$BE99,'By HD'!AT$3:AT$42)</f>
        <v>148</v>
      </c>
      <c r="CG99">
        <f>(DC99-SUMIF('By HD'!$A$3:$A$42,$BE99,'By HD'!O$3:O$42))*$BR99*SUMIF('By HD'!$A$3:$A$42,$BE99,'By HD'!$AR$3:$AR$42)+$BR99*SUMIF('By HD'!$A$3:$A$42,$BE99,'By HD'!AU$3:AU$42)</f>
        <v>1</v>
      </c>
      <c r="CH99">
        <f>(DD99-SUMIF('By HD'!$A$3:$A$42,$BE99,'By HD'!P$3:P$42))*$BR99*SUMIF('By HD'!$A$3:$A$42,$BE99,'By HD'!$AR$3:$AR$42)+$BR99*SUMIF('By HD'!$A$3:$A$42,$BE99,'By HD'!AV$3:AV$42)</f>
        <v>3</v>
      </c>
      <c r="CI99">
        <f>(DE99-SUMIF('By HD'!$A$3:$A$42,$BE99,'By HD'!Q$3:Q$42))*$BR99*SUMIF('By HD'!$A$3:$A$42,$BE99,'By HD'!$AR$3:$AR$42)+$BR99*SUMIF('By HD'!$A$3:$A$42,$BE99,'By HD'!AW$3:AW$42)</f>
        <v>4</v>
      </c>
      <c r="CJ99">
        <f>(DF99-SUMIF('By HD'!$A$3:$A$42,$BE99,'By HD'!R$3:R$42))*$BR99*SUMIF('By HD'!$A$3:$A$42,$BE99,'By HD'!$AR$3:$AR$42)+$BR99*SUMIF('By HD'!$A$3:$A$42,$BE99,'By HD'!AX$3:AX$42)</f>
        <v>3</v>
      </c>
      <c r="CO99">
        <f t="shared" si="76"/>
        <v>6022</v>
      </c>
      <c r="CP99">
        <f t="shared" si="76"/>
        <v>3189</v>
      </c>
      <c r="CQ99">
        <f t="shared" si="74"/>
        <v>2590</v>
      </c>
      <c r="CR99">
        <f t="shared" si="74"/>
        <v>36</v>
      </c>
      <c r="CS99">
        <f t="shared" si="74"/>
        <v>24</v>
      </c>
      <c r="CT99">
        <f t="shared" si="74"/>
        <v>148</v>
      </c>
      <c r="CU99">
        <f t="shared" si="74"/>
        <v>35</v>
      </c>
      <c r="CZ99" s="7"/>
      <c r="DA99">
        <f t="shared" si="78"/>
        <v>0.52413242919824488</v>
      </c>
      <c r="DB99">
        <f t="shared" si="78"/>
        <v>0.43338651775029918</v>
      </c>
      <c r="DC99">
        <f t="shared" si="78"/>
        <v>6.1826884722776228E-3</v>
      </c>
      <c r="DD99">
        <f t="shared" si="78"/>
        <v>4.1882728360590343E-3</v>
      </c>
      <c r="DE99">
        <f t="shared" si="78"/>
        <v>2.6326286398085361E-2</v>
      </c>
      <c r="DF99">
        <f t="shared" si="78"/>
        <v>5.7838053450339055E-3</v>
      </c>
      <c r="DG99">
        <f t="shared" si="78"/>
        <v>0</v>
      </c>
      <c r="DH99">
        <f t="shared" si="78"/>
        <v>0</v>
      </c>
      <c r="DI99">
        <f t="shared" si="78"/>
        <v>0</v>
      </c>
      <c r="DJ99">
        <f t="shared" si="78"/>
        <v>0</v>
      </c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</row>
    <row r="100" spans="2:149" x14ac:dyDescent="0.3"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V100" s="7"/>
      <c r="AW100" s="7"/>
      <c r="AX100" s="7"/>
      <c r="AY100" s="7"/>
      <c r="AZ100" s="7"/>
      <c r="BA100" s="7"/>
      <c r="BD100" s="7"/>
      <c r="BE100">
        <v>12</v>
      </c>
      <c r="BF100" t="s">
        <v>994</v>
      </c>
      <c r="BG100">
        <f>SUMIFS('Pres Converted'!O$2:O$10000,'Pres Converted'!$E$2:$E$10000,$BF100,'Pres Converted'!$D$2:$D$10000,"ED",'Pres Converted'!$C$2:$C$10000,$BE100)</f>
        <v>6093</v>
      </c>
      <c r="BH100">
        <f>SUMIFS('Pres Converted'!I$2:I$10000,'Pres Converted'!$E$2:$E$10000,$BF100,'Pres Converted'!$D$2:$D$10000,"ED",'Pres Converted'!$C$2:$C$10000,$BE100)</f>
        <v>2815</v>
      </c>
      <c r="BI100">
        <f>SUMIFS('Pres Converted'!J$2:J$10000,'Pres Converted'!$E$2:$E$10000,$BF100,'Pres Converted'!$D$2:$D$10000,"ED",'Pres Converted'!$C$2:$C$10000,$BE100)</f>
        <v>3053</v>
      </c>
      <c r="BJ100">
        <f>SUMIFS('Pres Converted'!K$2:K$10000,'Pres Converted'!$E$2:$E$10000,$BF100,'Pres Converted'!$D$2:$D$10000,"ED",'Pres Converted'!$C$2:$C$10000,$BE100)</f>
        <v>51</v>
      </c>
      <c r="BK100">
        <f>SUMIFS('Pres Converted'!L$2:L$10000,'Pres Converted'!$E$2:$E$10000,$BF100,'Pres Converted'!$D$2:$D$10000,"ED",'Pres Converted'!$C$2:$C$10000,$BE100)</f>
        <v>12</v>
      </c>
      <c r="BL100">
        <f>SUMIFS('Pres Converted'!M$2:M$10000,'Pres Converted'!$E$2:$E$10000,$BF100,'Pres Converted'!$D$2:$D$10000,"ED",'Pres Converted'!$C$2:$C$10000,$BE100)</f>
        <v>139</v>
      </c>
      <c r="BM100">
        <f>SUMIFS('Pres Converted'!N$2:N$10000,'Pres Converted'!$E$2:$E$10000,$BF100,'Pres Converted'!$D$2:$D$10000,"ED",'Pres Converted'!$C$2:$C$10000,$BE100)</f>
        <v>23</v>
      </c>
      <c r="BR100">
        <f>BG100/SUMIF('By HD'!$A$3:$A$42,$BE100,'By HD'!$B$3:$B$42)</f>
        <v>1</v>
      </c>
      <c r="BS100">
        <f>$BR100*SUMIF('By HD'!$A$3:$A$42,$BE100,'By HD'!W$3:W$42)</f>
        <v>1001</v>
      </c>
      <c r="BT100">
        <f>(DA100-SUMIF('By HD'!$A$3:$A$42,$BE100,'By HD'!M$3:M$42))*$BR100*SUMIF('By HD'!$A$3:$A$42,$BE100,'By HD'!$W$3:$W$42)+$BR100*SUMIF('By HD'!$A$3:$A$42,$BE100,'By HD'!X$3:X$42)</f>
        <v>513</v>
      </c>
      <c r="BU100">
        <f>(DB100-SUMIF('By HD'!$A$3:$A$42,$BE100,'By HD'!N$3:N$42))*$BR100*SUMIF('By HD'!$A$3:$A$42,$BE100,'By HD'!$W$3:$W$42)+$BR100*SUMIF('By HD'!$A$3:$A$42,$BE100,'By HD'!Y$3:Y$42)</f>
        <v>468</v>
      </c>
      <c r="BV100">
        <f>(DC100-SUMIF('By HD'!$A$3:$A$42,$BE100,'By HD'!O$3:O$42))*$BR100*SUMIF('By HD'!$A$3:$A$42,$BE100,'By HD'!$W$3:$W$42)+$BR100*SUMIF('By HD'!$A$3:$A$42,$BE100,'By HD'!Z$3:Z$42)</f>
        <v>5</v>
      </c>
      <c r="BW100">
        <f>(DD100-SUMIF('By HD'!$A$3:$A$42,$BE100,'By HD'!P$3:P$42))*$BR100*SUMIF('By HD'!$A$3:$A$42,$BE100,'By HD'!$W$3:$W$42)+$BR100*SUMIF('By HD'!$A$3:$A$42,$BE100,'By HD'!AA$3:AA$42)</f>
        <v>4</v>
      </c>
      <c r="BX100">
        <f>(DE100-SUMIF('By HD'!$A$3:$A$42,$BE100,'By HD'!Q$3:Q$42))*$BR100*SUMIF('By HD'!$A$3:$A$42,$BE100,'By HD'!$W$3:$W$42)+$BR100*SUMIF('By HD'!$A$3:$A$42,$BE100,'By HD'!AB$3:AB$42)</f>
        <v>7</v>
      </c>
      <c r="BY100">
        <f>(DF100-SUMIF('By HD'!$A$3:$A$42,$BE100,'By HD'!R$3:R$42))*$BR100*SUMIF('By HD'!$A$3:$A$42,$BE100,'By HD'!$W$3:$W$42)+$BR100*SUMIF('By HD'!$A$3:$A$42,$BE100,'By HD'!AC$3:AC$42)</f>
        <v>4</v>
      </c>
      <c r="CD100">
        <f>$BR100*SUMIF('By HD'!$A$3:$A$42,$BE100,'By HD'!AR$3:AR$42)</f>
        <v>412</v>
      </c>
      <c r="CE100">
        <f>(DA100-SUMIF('By HD'!$A$3:$A$42,$BE100,'By HD'!M$3:M$42))*$BR100*SUMIF('By HD'!$A$3:$A$42,$BE100,'By HD'!$AR$3:$AR$42)+$BR100*SUMIF('By HD'!$A$3:$A$42,$BE100,'By HD'!AS$3:AS$42)</f>
        <v>183</v>
      </c>
      <c r="CF100">
        <f>(DB100-SUMIF('By HD'!$A$3:$A$42,$BE100,'By HD'!N$3:N$42))*$BR100*SUMIF('By HD'!$A$3:$A$42,$BE100,'By HD'!$AR$3:$AR$42)+$BR100*SUMIF('By HD'!$A$3:$A$42,$BE100,'By HD'!AT$3:AT$42)</f>
        <v>212</v>
      </c>
      <c r="CG100">
        <f>(DC100-SUMIF('By HD'!$A$3:$A$42,$BE100,'By HD'!O$3:O$42))*$BR100*SUMIF('By HD'!$A$3:$A$42,$BE100,'By HD'!$AR$3:$AR$42)+$BR100*SUMIF('By HD'!$A$3:$A$42,$BE100,'By HD'!AU$3:AU$42)</f>
        <v>7</v>
      </c>
      <c r="CH100">
        <f>(DD100-SUMIF('By HD'!$A$3:$A$42,$BE100,'By HD'!P$3:P$42))*$BR100*SUMIF('By HD'!$A$3:$A$42,$BE100,'By HD'!$AR$3:$AR$42)+$BR100*SUMIF('By HD'!$A$3:$A$42,$BE100,'By HD'!AV$3:AV$42)</f>
        <v>1</v>
      </c>
      <c r="CI100">
        <f>(DE100-SUMIF('By HD'!$A$3:$A$42,$BE100,'By HD'!Q$3:Q$42))*$BR100*SUMIF('By HD'!$A$3:$A$42,$BE100,'By HD'!$AR$3:$AR$42)+$BR100*SUMIF('By HD'!$A$3:$A$42,$BE100,'By HD'!AW$3:AW$42)</f>
        <v>7</v>
      </c>
      <c r="CJ100">
        <f>(DF100-SUMIF('By HD'!$A$3:$A$42,$BE100,'By HD'!R$3:R$42))*$BR100*SUMIF('By HD'!$A$3:$A$42,$BE100,'By HD'!$AR$3:$AR$42)+$BR100*SUMIF('By HD'!$A$3:$A$42,$BE100,'By HD'!AX$3:AX$42)</f>
        <v>2</v>
      </c>
      <c r="CO100">
        <f t="shared" si="76"/>
        <v>7506</v>
      </c>
      <c r="CP100">
        <f t="shared" si="76"/>
        <v>3511</v>
      </c>
      <c r="CQ100">
        <f t="shared" si="74"/>
        <v>3733</v>
      </c>
      <c r="CR100">
        <f t="shared" si="74"/>
        <v>63</v>
      </c>
      <c r="CS100">
        <f t="shared" si="74"/>
        <v>17</v>
      </c>
      <c r="CT100">
        <f t="shared" si="74"/>
        <v>153</v>
      </c>
      <c r="CU100">
        <f t="shared" si="74"/>
        <v>29</v>
      </c>
      <c r="CZ100" s="7"/>
      <c r="DA100">
        <f t="shared" si="78"/>
        <v>0.46200558017397014</v>
      </c>
      <c r="DB100">
        <f t="shared" si="78"/>
        <v>0.50106679796487774</v>
      </c>
      <c r="DC100">
        <f t="shared" si="78"/>
        <v>8.3702609551944852E-3</v>
      </c>
      <c r="DD100">
        <f t="shared" si="78"/>
        <v>1.9694731659281144E-3</v>
      </c>
      <c r="DE100">
        <f t="shared" si="78"/>
        <v>2.2813064172000658E-2</v>
      </c>
      <c r="DF100">
        <f t="shared" si="78"/>
        <v>3.7748235680288857E-3</v>
      </c>
      <c r="DG100">
        <f t="shared" si="78"/>
        <v>0</v>
      </c>
      <c r="DH100">
        <f t="shared" si="78"/>
        <v>0</v>
      </c>
      <c r="DI100">
        <f t="shared" si="78"/>
        <v>0</v>
      </c>
      <c r="DJ100">
        <f t="shared" si="78"/>
        <v>0</v>
      </c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</row>
    <row r="101" spans="2:149" x14ac:dyDescent="0.3"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V101" s="7"/>
      <c r="AW101" s="7"/>
      <c r="AX101" s="7"/>
      <c r="AY101" s="7"/>
      <c r="AZ101" s="7"/>
      <c r="BA101" s="7"/>
      <c r="BD101" s="7"/>
      <c r="BE101">
        <v>13</v>
      </c>
      <c r="BF101" t="s">
        <v>994</v>
      </c>
      <c r="BG101">
        <f>SUMIFS('Pres Converted'!O$2:O$10000,'Pres Converted'!$E$2:$E$10000,$BF101,'Pres Converted'!$D$2:$D$10000,"ED",'Pres Converted'!$C$2:$C$10000,$BE101)</f>
        <v>6058</v>
      </c>
      <c r="BH101">
        <f>SUMIFS('Pres Converted'!I$2:I$10000,'Pres Converted'!$E$2:$E$10000,$BF101,'Pres Converted'!$D$2:$D$10000,"ED",'Pres Converted'!$C$2:$C$10000,$BE101)</f>
        <v>3677</v>
      </c>
      <c r="BI101">
        <f>SUMIFS('Pres Converted'!J$2:J$10000,'Pres Converted'!$E$2:$E$10000,$BF101,'Pres Converted'!$D$2:$D$10000,"ED",'Pres Converted'!$C$2:$C$10000,$BE101)</f>
        <v>2159</v>
      </c>
      <c r="BJ101">
        <f>SUMIFS('Pres Converted'!K$2:K$10000,'Pres Converted'!$E$2:$E$10000,$BF101,'Pres Converted'!$D$2:$D$10000,"ED",'Pres Converted'!$C$2:$C$10000,$BE101)</f>
        <v>49</v>
      </c>
      <c r="BK101">
        <f>SUMIFS('Pres Converted'!L$2:L$10000,'Pres Converted'!$E$2:$E$10000,$BF101,'Pres Converted'!$D$2:$D$10000,"ED",'Pres Converted'!$C$2:$C$10000,$BE101)</f>
        <v>17</v>
      </c>
      <c r="BL101">
        <f>SUMIFS('Pres Converted'!M$2:M$10000,'Pres Converted'!$E$2:$E$10000,$BF101,'Pres Converted'!$D$2:$D$10000,"ED",'Pres Converted'!$C$2:$C$10000,$BE101)</f>
        <v>121</v>
      </c>
      <c r="BM101">
        <f>SUMIFS('Pres Converted'!N$2:N$10000,'Pres Converted'!$E$2:$E$10000,$BF101,'Pres Converted'!$D$2:$D$10000,"ED",'Pres Converted'!$C$2:$C$10000,$BE101)</f>
        <v>35</v>
      </c>
      <c r="BR101">
        <f>BG101/SUMIF('By HD'!$A$3:$A$42,$BE101,'By HD'!$B$3:$B$42)</f>
        <v>1</v>
      </c>
      <c r="BS101">
        <f>$BR101*SUMIF('By HD'!$A$3:$A$42,$BE101,'By HD'!W$3:W$42)</f>
        <v>1250</v>
      </c>
      <c r="BT101">
        <f>(DA101-SUMIF('By HD'!$A$3:$A$42,$BE101,'By HD'!M$3:M$42))*$BR101*SUMIF('By HD'!$A$3:$A$42,$BE101,'By HD'!$W$3:$W$42)+$BR101*SUMIF('By HD'!$A$3:$A$42,$BE101,'By HD'!X$3:X$42)</f>
        <v>934</v>
      </c>
      <c r="BU101">
        <f>(DB101-SUMIF('By HD'!$A$3:$A$42,$BE101,'By HD'!N$3:N$42))*$BR101*SUMIF('By HD'!$A$3:$A$42,$BE101,'By HD'!$W$3:$W$42)+$BR101*SUMIF('By HD'!$A$3:$A$42,$BE101,'By HD'!Y$3:Y$42)</f>
        <v>298</v>
      </c>
      <c r="BV101">
        <f>(DC101-SUMIF('By HD'!$A$3:$A$42,$BE101,'By HD'!O$3:O$42))*$BR101*SUMIF('By HD'!$A$3:$A$42,$BE101,'By HD'!$W$3:$W$42)+$BR101*SUMIF('By HD'!$A$3:$A$42,$BE101,'By HD'!Z$3:Z$42)</f>
        <v>5</v>
      </c>
      <c r="BW101">
        <f>(DD101-SUMIF('By HD'!$A$3:$A$42,$BE101,'By HD'!P$3:P$42))*$BR101*SUMIF('By HD'!$A$3:$A$42,$BE101,'By HD'!$W$3:$W$42)+$BR101*SUMIF('By HD'!$A$3:$A$42,$BE101,'By HD'!AA$3:AA$42)</f>
        <v>1</v>
      </c>
      <c r="BX101">
        <f>(DE101-SUMIF('By HD'!$A$3:$A$42,$BE101,'By HD'!Q$3:Q$42))*$BR101*SUMIF('By HD'!$A$3:$A$42,$BE101,'By HD'!$W$3:$W$42)+$BR101*SUMIF('By HD'!$A$3:$A$42,$BE101,'By HD'!AB$3:AB$42)</f>
        <v>7</v>
      </c>
      <c r="BY101">
        <f>(DF101-SUMIF('By HD'!$A$3:$A$42,$BE101,'By HD'!R$3:R$42))*$BR101*SUMIF('By HD'!$A$3:$A$42,$BE101,'By HD'!$W$3:$W$42)+$BR101*SUMIF('By HD'!$A$3:$A$42,$BE101,'By HD'!AC$3:AC$42)</f>
        <v>5</v>
      </c>
      <c r="CD101">
        <f>$BR101*SUMIF('By HD'!$A$3:$A$42,$BE101,'By HD'!AR$3:AR$42)</f>
        <v>569</v>
      </c>
      <c r="CE101">
        <f>(DA101-SUMIF('By HD'!$A$3:$A$42,$BE101,'By HD'!M$3:M$42))*$BR101*SUMIF('By HD'!$A$3:$A$42,$BE101,'By HD'!$AR$3:$AR$42)+$BR101*SUMIF('By HD'!$A$3:$A$42,$BE101,'By HD'!AS$3:AS$42)</f>
        <v>357</v>
      </c>
      <c r="CF101">
        <f>(DB101-SUMIF('By HD'!$A$3:$A$42,$BE101,'By HD'!N$3:N$42))*$BR101*SUMIF('By HD'!$A$3:$A$42,$BE101,'By HD'!$AR$3:$AR$42)+$BR101*SUMIF('By HD'!$A$3:$A$42,$BE101,'By HD'!AT$3:AT$42)</f>
        <v>186</v>
      </c>
      <c r="CG101">
        <f>(DC101-SUMIF('By HD'!$A$3:$A$42,$BE101,'By HD'!O$3:O$42))*$BR101*SUMIF('By HD'!$A$3:$A$42,$BE101,'By HD'!$AR$3:$AR$42)+$BR101*SUMIF('By HD'!$A$3:$A$42,$BE101,'By HD'!AU$3:AU$42)</f>
        <v>9</v>
      </c>
      <c r="CH101">
        <f>(DD101-SUMIF('By HD'!$A$3:$A$42,$BE101,'By HD'!P$3:P$42))*$BR101*SUMIF('By HD'!$A$3:$A$42,$BE101,'By HD'!$AR$3:$AR$42)+$BR101*SUMIF('By HD'!$A$3:$A$42,$BE101,'By HD'!AV$3:AV$42)</f>
        <v>5</v>
      </c>
      <c r="CI101">
        <f>(DE101-SUMIF('By HD'!$A$3:$A$42,$BE101,'By HD'!Q$3:Q$42))*$BR101*SUMIF('By HD'!$A$3:$A$42,$BE101,'By HD'!$AR$3:$AR$42)+$BR101*SUMIF('By HD'!$A$3:$A$42,$BE101,'By HD'!AW$3:AW$42)</f>
        <v>11</v>
      </c>
      <c r="CJ101">
        <f>(DF101-SUMIF('By HD'!$A$3:$A$42,$BE101,'By HD'!R$3:R$42))*$BR101*SUMIF('By HD'!$A$3:$A$42,$BE101,'By HD'!$AR$3:$AR$42)+$BR101*SUMIF('By HD'!$A$3:$A$42,$BE101,'By HD'!AX$3:AX$42)</f>
        <v>1</v>
      </c>
      <c r="CO101">
        <f t="shared" si="76"/>
        <v>7877</v>
      </c>
      <c r="CP101">
        <f t="shared" si="76"/>
        <v>4968</v>
      </c>
      <c r="CQ101">
        <f t="shared" si="74"/>
        <v>2643</v>
      </c>
      <c r="CR101">
        <f t="shared" si="74"/>
        <v>63</v>
      </c>
      <c r="CS101">
        <f t="shared" si="74"/>
        <v>23</v>
      </c>
      <c r="CT101">
        <f t="shared" si="74"/>
        <v>139</v>
      </c>
      <c r="CU101">
        <f t="shared" si="74"/>
        <v>41</v>
      </c>
      <c r="CZ101" s="7"/>
      <c r="DA101">
        <f t="shared" si="78"/>
        <v>0.60696599537801255</v>
      </c>
      <c r="DB101">
        <f t="shared" si="78"/>
        <v>0.35638824694618687</v>
      </c>
      <c r="DC101">
        <f t="shared" si="78"/>
        <v>8.0884780455595905E-3</v>
      </c>
      <c r="DD101">
        <f t="shared" si="78"/>
        <v>2.8062066688676131E-3</v>
      </c>
      <c r="DE101">
        <f t="shared" si="78"/>
        <v>1.997358864311654E-2</v>
      </c>
      <c r="DF101">
        <f t="shared" si="78"/>
        <v>5.7774843182568508E-3</v>
      </c>
      <c r="DG101">
        <f t="shared" si="78"/>
        <v>0</v>
      </c>
      <c r="DH101">
        <f t="shared" si="78"/>
        <v>0</v>
      </c>
      <c r="DI101">
        <f t="shared" si="78"/>
        <v>0</v>
      </c>
      <c r="DJ101">
        <f t="shared" si="78"/>
        <v>0</v>
      </c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</row>
    <row r="102" spans="2:149" x14ac:dyDescent="0.3"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V102" s="7"/>
      <c r="AW102" s="7"/>
      <c r="AX102" s="7"/>
      <c r="AY102" s="7"/>
      <c r="AZ102" s="7"/>
      <c r="BA102" s="7"/>
      <c r="BD102" s="7"/>
      <c r="BE102">
        <v>14</v>
      </c>
      <c r="BF102" t="s">
        <v>994</v>
      </c>
      <c r="BG102">
        <f>SUMIFS('Pres Converted'!O$2:O$10000,'Pres Converted'!$E$2:$E$10000,$BF102,'Pres Converted'!$D$2:$D$10000,"ED",'Pres Converted'!$C$2:$C$10000,$BE102)</f>
        <v>8151</v>
      </c>
      <c r="BH102">
        <f>SUMIFS('Pres Converted'!I$2:I$10000,'Pres Converted'!$E$2:$E$10000,$BF102,'Pres Converted'!$D$2:$D$10000,"ED",'Pres Converted'!$C$2:$C$10000,$BE102)</f>
        <v>5049</v>
      </c>
      <c r="BI102">
        <f>SUMIFS('Pres Converted'!J$2:J$10000,'Pres Converted'!$E$2:$E$10000,$BF102,'Pres Converted'!$D$2:$D$10000,"ED",'Pres Converted'!$C$2:$C$10000,$BE102)</f>
        <v>2860</v>
      </c>
      <c r="BJ102">
        <f>SUMIFS('Pres Converted'!K$2:K$10000,'Pres Converted'!$E$2:$E$10000,$BF102,'Pres Converted'!$D$2:$D$10000,"ED",'Pres Converted'!$C$2:$C$10000,$BE102)</f>
        <v>38</v>
      </c>
      <c r="BK102">
        <f>SUMIFS('Pres Converted'!L$2:L$10000,'Pres Converted'!$E$2:$E$10000,$BF102,'Pres Converted'!$D$2:$D$10000,"ED",'Pres Converted'!$C$2:$C$10000,$BE102)</f>
        <v>17</v>
      </c>
      <c r="BL102">
        <f>SUMIFS('Pres Converted'!M$2:M$10000,'Pres Converted'!$E$2:$E$10000,$BF102,'Pres Converted'!$D$2:$D$10000,"ED",'Pres Converted'!$C$2:$C$10000,$BE102)</f>
        <v>150</v>
      </c>
      <c r="BM102">
        <f>SUMIFS('Pres Converted'!N$2:N$10000,'Pres Converted'!$E$2:$E$10000,$BF102,'Pres Converted'!$D$2:$D$10000,"ED",'Pres Converted'!$C$2:$C$10000,$BE102)</f>
        <v>37</v>
      </c>
      <c r="BR102">
        <f>BG102/SUMIF('By HD'!$A$3:$A$42,$BE102,'By HD'!$B$3:$B$42)</f>
        <v>1</v>
      </c>
      <c r="BS102">
        <f>$BR102*SUMIF('By HD'!$A$3:$A$42,$BE102,'By HD'!W$3:W$42)</f>
        <v>1171</v>
      </c>
      <c r="BT102">
        <f>(DA102-SUMIF('By HD'!$A$3:$A$42,$BE102,'By HD'!M$3:M$42))*$BR102*SUMIF('By HD'!$A$3:$A$42,$BE102,'By HD'!$W$3:$W$42)+$BR102*SUMIF('By HD'!$A$3:$A$42,$BE102,'By HD'!X$3:X$42)</f>
        <v>793</v>
      </c>
      <c r="BU102">
        <f>(DB102-SUMIF('By HD'!$A$3:$A$42,$BE102,'By HD'!N$3:N$42))*$BR102*SUMIF('By HD'!$A$3:$A$42,$BE102,'By HD'!$W$3:$W$42)+$BR102*SUMIF('By HD'!$A$3:$A$42,$BE102,'By HD'!Y$3:Y$42)</f>
        <v>352</v>
      </c>
      <c r="BV102">
        <f>(DC102-SUMIF('By HD'!$A$3:$A$42,$BE102,'By HD'!O$3:O$42))*$BR102*SUMIF('By HD'!$A$3:$A$42,$BE102,'By HD'!$W$3:$W$42)+$BR102*SUMIF('By HD'!$A$3:$A$42,$BE102,'By HD'!Z$3:Z$42)</f>
        <v>1</v>
      </c>
      <c r="BW102">
        <f>(DD102-SUMIF('By HD'!$A$3:$A$42,$BE102,'By HD'!P$3:P$42))*$BR102*SUMIF('By HD'!$A$3:$A$42,$BE102,'By HD'!$W$3:$W$42)+$BR102*SUMIF('By HD'!$A$3:$A$42,$BE102,'By HD'!AA$3:AA$42)</f>
        <v>3</v>
      </c>
      <c r="BX102">
        <f>(DE102-SUMIF('By HD'!$A$3:$A$42,$BE102,'By HD'!Q$3:Q$42))*$BR102*SUMIF('By HD'!$A$3:$A$42,$BE102,'By HD'!$W$3:$W$42)+$BR102*SUMIF('By HD'!$A$3:$A$42,$BE102,'By HD'!AB$3:AB$42)</f>
        <v>15</v>
      </c>
      <c r="BY102">
        <f>(DF102-SUMIF('By HD'!$A$3:$A$42,$BE102,'By HD'!R$3:R$42))*$BR102*SUMIF('By HD'!$A$3:$A$42,$BE102,'By HD'!$W$3:$W$42)+$BR102*SUMIF('By HD'!$A$3:$A$42,$BE102,'By HD'!AC$3:AC$42)</f>
        <v>7</v>
      </c>
      <c r="CD102">
        <f>$BR102*SUMIF('By HD'!$A$3:$A$42,$BE102,'By HD'!AR$3:AR$42)</f>
        <v>507</v>
      </c>
      <c r="CE102">
        <f>(DA102-SUMIF('By HD'!$A$3:$A$42,$BE102,'By HD'!M$3:M$42))*$BR102*SUMIF('By HD'!$A$3:$A$42,$BE102,'By HD'!$AR$3:$AR$42)+$BR102*SUMIF('By HD'!$A$3:$A$42,$BE102,'By HD'!AS$3:AS$42)</f>
        <v>322</v>
      </c>
      <c r="CF102">
        <f>(DB102-SUMIF('By HD'!$A$3:$A$42,$BE102,'By HD'!N$3:N$42))*$BR102*SUMIF('By HD'!$A$3:$A$42,$BE102,'By HD'!$AR$3:$AR$42)+$BR102*SUMIF('By HD'!$A$3:$A$42,$BE102,'By HD'!AT$3:AT$42)</f>
        <v>175</v>
      </c>
      <c r="CG102">
        <f>(DC102-SUMIF('By HD'!$A$3:$A$42,$BE102,'By HD'!O$3:O$42))*$BR102*SUMIF('By HD'!$A$3:$A$42,$BE102,'By HD'!$AR$3:$AR$42)+$BR102*SUMIF('By HD'!$A$3:$A$42,$BE102,'By HD'!AU$3:AU$42)</f>
        <v>1</v>
      </c>
      <c r="CH102">
        <f>(DD102-SUMIF('By HD'!$A$3:$A$42,$BE102,'By HD'!P$3:P$42))*$BR102*SUMIF('By HD'!$A$3:$A$42,$BE102,'By HD'!$AR$3:$AR$42)+$BR102*SUMIF('By HD'!$A$3:$A$42,$BE102,'By HD'!AV$3:AV$42)</f>
        <v>2</v>
      </c>
      <c r="CI102">
        <f>(DE102-SUMIF('By HD'!$A$3:$A$42,$BE102,'By HD'!Q$3:Q$42))*$BR102*SUMIF('By HD'!$A$3:$A$42,$BE102,'By HD'!$AR$3:$AR$42)+$BR102*SUMIF('By HD'!$A$3:$A$42,$BE102,'By HD'!AW$3:AW$42)</f>
        <v>2</v>
      </c>
      <c r="CJ102">
        <f>(DF102-SUMIF('By HD'!$A$3:$A$42,$BE102,'By HD'!R$3:R$42))*$BR102*SUMIF('By HD'!$A$3:$A$42,$BE102,'By HD'!$AR$3:$AR$42)+$BR102*SUMIF('By HD'!$A$3:$A$42,$BE102,'By HD'!AX$3:AX$42)</f>
        <v>5</v>
      </c>
      <c r="CO102">
        <f t="shared" si="76"/>
        <v>9829</v>
      </c>
      <c r="CP102">
        <f t="shared" si="76"/>
        <v>6164</v>
      </c>
      <c r="CQ102">
        <f t="shared" si="74"/>
        <v>3387</v>
      </c>
      <c r="CR102">
        <f t="shared" si="74"/>
        <v>40</v>
      </c>
      <c r="CS102">
        <f t="shared" si="74"/>
        <v>22</v>
      </c>
      <c r="CT102">
        <f t="shared" si="74"/>
        <v>167</v>
      </c>
      <c r="CU102">
        <f t="shared" si="74"/>
        <v>49</v>
      </c>
      <c r="CZ102" s="7"/>
      <c r="DA102">
        <f t="shared" si="78"/>
        <v>0.61943319838056676</v>
      </c>
      <c r="DB102">
        <f t="shared" si="78"/>
        <v>0.35087719298245612</v>
      </c>
      <c r="DC102">
        <f t="shared" si="78"/>
        <v>4.662004662004662E-3</v>
      </c>
      <c r="DD102">
        <f t="shared" si="78"/>
        <v>2.0856336645810329E-3</v>
      </c>
      <c r="DE102">
        <f t="shared" si="78"/>
        <v>1.8402649981597349E-2</v>
      </c>
      <c r="DF102">
        <f t="shared" si="78"/>
        <v>4.5393203287940132E-3</v>
      </c>
      <c r="DG102">
        <f t="shared" si="78"/>
        <v>0</v>
      </c>
      <c r="DH102">
        <f t="shared" si="78"/>
        <v>0</v>
      </c>
      <c r="DI102">
        <f t="shared" si="78"/>
        <v>0</v>
      </c>
      <c r="DJ102">
        <f t="shared" si="78"/>
        <v>0</v>
      </c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</row>
    <row r="103" spans="2:149" x14ac:dyDescent="0.3"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V103" s="7"/>
      <c r="AW103" s="7"/>
      <c r="AX103" s="7"/>
      <c r="AY103" s="7"/>
      <c r="AZ103" s="7"/>
      <c r="BA103" s="7"/>
      <c r="BD103" s="7"/>
      <c r="BE103">
        <v>15</v>
      </c>
      <c r="BF103" t="s">
        <v>994</v>
      </c>
      <c r="BG103">
        <f>SUMIFS('Pres Converted'!O$2:O$10000,'Pres Converted'!$E$2:$E$10000,$BF103,'Pres Converted'!$D$2:$D$10000,"ED",'Pres Converted'!$C$2:$C$10000,$BE103)</f>
        <v>10540</v>
      </c>
      <c r="BH103">
        <f>SUMIFS('Pres Converted'!I$2:I$10000,'Pres Converted'!$E$2:$E$10000,$BF103,'Pres Converted'!$D$2:$D$10000,"ED",'Pres Converted'!$C$2:$C$10000,$BE103)</f>
        <v>7102</v>
      </c>
      <c r="BI103">
        <f>SUMIFS('Pres Converted'!J$2:J$10000,'Pres Converted'!$E$2:$E$10000,$BF103,'Pres Converted'!$D$2:$D$10000,"ED",'Pres Converted'!$C$2:$C$10000,$BE103)</f>
        <v>3085</v>
      </c>
      <c r="BJ103">
        <f>SUMIFS('Pres Converted'!K$2:K$10000,'Pres Converted'!$E$2:$E$10000,$BF103,'Pres Converted'!$D$2:$D$10000,"ED",'Pres Converted'!$C$2:$C$10000,$BE103)</f>
        <v>41</v>
      </c>
      <c r="BK103">
        <f>SUMIFS('Pres Converted'!L$2:L$10000,'Pres Converted'!$E$2:$E$10000,$BF103,'Pres Converted'!$D$2:$D$10000,"ED",'Pres Converted'!$C$2:$C$10000,$BE103)</f>
        <v>38</v>
      </c>
      <c r="BL103">
        <f>SUMIFS('Pres Converted'!M$2:M$10000,'Pres Converted'!$E$2:$E$10000,$BF103,'Pres Converted'!$D$2:$D$10000,"ED",'Pres Converted'!$C$2:$C$10000,$BE103)</f>
        <v>216</v>
      </c>
      <c r="BM103">
        <f>SUMIFS('Pres Converted'!N$2:N$10000,'Pres Converted'!$E$2:$E$10000,$BF103,'Pres Converted'!$D$2:$D$10000,"ED",'Pres Converted'!$C$2:$C$10000,$BE103)</f>
        <v>58</v>
      </c>
      <c r="BR103">
        <f>BG103/SUMIF('By HD'!$A$3:$A$42,$BE103,'By HD'!$B$3:$B$42)</f>
        <v>1</v>
      </c>
      <c r="BS103">
        <f>$BR103*SUMIF('By HD'!$A$3:$A$42,$BE103,'By HD'!W$3:W$42)</f>
        <v>1691</v>
      </c>
      <c r="BT103">
        <f>(DA103-SUMIF('By HD'!$A$3:$A$42,$BE103,'By HD'!M$3:M$42))*$BR103*SUMIF('By HD'!$A$3:$A$42,$BE103,'By HD'!$W$3:$W$42)+$BR103*SUMIF('By HD'!$A$3:$A$42,$BE103,'By HD'!X$3:X$42)</f>
        <v>1267</v>
      </c>
      <c r="BU103">
        <f>(DB103-SUMIF('By HD'!$A$3:$A$42,$BE103,'By HD'!N$3:N$42))*$BR103*SUMIF('By HD'!$A$3:$A$42,$BE103,'By HD'!$W$3:$W$42)+$BR103*SUMIF('By HD'!$A$3:$A$42,$BE103,'By HD'!Y$3:Y$42)</f>
        <v>383</v>
      </c>
      <c r="BV103">
        <f>(DC103-SUMIF('By HD'!$A$3:$A$42,$BE103,'By HD'!O$3:O$42))*$BR103*SUMIF('By HD'!$A$3:$A$42,$BE103,'By HD'!$W$3:$W$42)+$BR103*SUMIF('By HD'!$A$3:$A$42,$BE103,'By HD'!Z$3:Z$42)</f>
        <v>3</v>
      </c>
      <c r="BW103">
        <f>(DD103-SUMIF('By HD'!$A$3:$A$42,$BE103,'By HD'!P$3:P$42))*$BR103*SUMIF('By HD'!$A$3:$A$42,$BE103,'By HD'!$W$3:$W$42)+$BR103*SUMIF('By HD'!$A$3:$A$42,$BE103,'By HD'!AA$3:AA$42)</f>
        <v>6</v>
      </c>
      <c r="BX103">
        <f>(DE103-SUMIF('By HD'!$A$3:$A$42,$BE103,'By HD'!Q$3:Q$42))*$BR103*SUMIF('By HD'!$A$3:$A$42,$BE103,'By HD'!$W$3:$W$42)+$BR103*SUMIF('By HD'!$A$3:$A$42,$BE103,'By HD'!AB$3:AB$42)</f>
        <v>25</v>
      </c>
      <c r="BY103">
        <f>(DF103-SUMIF('By HD'!$A$3:$A$42,$BE103,'By HD'!R$3:R$42))*$BR103*SUMIF('By HD'!$A$3:$A$42,$BE103,'By HD'!$W$3:$W$42)+$BR103*SUMIF('By HD'!$A$3:$A$42,$BE103,'By HD'!AC$3:AC$42)</f>
        <v>7</v>
      </c>
      <c r="CD103">
        <f>$BR103*SUMIF('By HD'!$A$3:$A$42,$BE103,'By HD'!AR$3:AR$42)</f>
        <v>854</v>
      </c>
      <c r="CE103">
        <f>(DA103-SUMIF('By HD'!$A$3:$A$42,$BE103,'By HD'!M$3:M$42))*$BR103*SUMIF('By HD'!$A$3:$A$42,$BE103,'By HD'!$AR$3:$AR$42)+$BR103*SUMIF('By HD'!$A$3:$A$42,$BE103,'By HD'!AS$3:AS$42)</f>
        <v>580</v>
      </c>
      <c r="CF103">
        <f>(DB103-SUMIF('By HD'!$A$3:$A$42,$BE103,'By HD'!N$3:N$42))*$BR103*SUMIF('By HD'!$A$3:$A$42,$BE103,'By HD'!$AR$3:$AR$42)+$BR103*SUMIF('By HD'!$A$3:$A$42,$BE103,'By HD'!AT$3:AT$42)</f>
        <v>258</v>
      </c>
      <c r="CG103">
        <f>(DC103-SUMIF('By HD'!$A$3:$A$42,$BE103,'By HD'!O$3:O$42))*$BR103*SUMIF('By HD'!$A$3:$A$42,$BE103,'By HD'!$AR$3:$AR$42)+$BR103*SUMIF('By HD'!$A$3:$A$42,$BE103,'By HD'!AU$3:AU$42)</f>
        <v>2</v>
      </c>
      <c r="CH103">
        <f>(DD103-SUMIF('By HD'!$A$3:$A$42,$BE103,'By HD'!P$3:P$42))*$BR103*SUMIF('By HD'!$A$3:$A$42,$BE103,'By HD'!$AR$3:$AR$42)+$BR103*SUMIF('By HD'!$A$3:$A$42,$BE103,'By HD'!AV$3:AV$42)</f>
        <v>3</v>
      </c>
      <c r="CI103">
        <f>(DE103-SUMIF('By HD'!$A$3:$A$42,$BE103,'By HD'!Q$3:Q$42))*$BR103*SUMIF('By HD'!$A$3:$A$42,$BE103,'By HD'!$AR$3:$AR$42)+$BR103*SUMIF('By HD'!$A$3:$A$42,$BE103,'By HD'!AW$3:AW$42)</f>
        <v>8</v>
      </c>
      <c r="CJ103">
        <f>(DF103-SUMIF('By HD'!$A$3:$A$42,$BE103,'By HD'!R$3:R$42))*$BR103*SUMIF('By HD'!$A$3:$A$42,$BE103,'By HD'!$AR$3:$AR$42)+$BR103*SUMIF('By HD'!$A$3:$A$42,$BE103,'By HD'!AX$3:AX$42)</f>
        <v>3</v>
      </c>
      <c r="CO103">
        <f t="shared" si="76"/>
        <v>13085</v>
      </c>
      <c r="CP103">
        <f t="shared" si="76"/>
        <v>8949</v>
      </c>
      <c r="CQ103">
        <f t="shared" si="74"/>
        <v>3726</v>
      </c>
      <c r="CR103">
        <f t="shared" si="74"/>
        <v>46</v>
      </c>
      <c r="CS103">
        <f t="shared" si="74"/>
        <v>47</v>
      </c>
      <c r="CT103">
        <f t="shared" si="74"/>
        <v>249</v>
      </c>
      <c r="CU103">
        <f t="shared" si="74"/>
        <v>68</v>
      </c>
      <c r="CZ103" s="7"/>
      <c r="DA103">
        <f t="shared" si="78"/>
        <v>0.67381404174573056</v>
      </c>
      <c r="DB103">
        <f t="shared" si="78"/>
        <v>0.29269449715370022</v>
      </c>
      <c r="DC103">
        <f t="shared" si="78"/>
        <v>3.8899430740037952E-3</v>
      </c>
      <c r="DD103">
        <f t="shared" si="78"/>
        <v>3.6053130929791272E-3</v>
      </c>
      <c r="DE103">
        <f t="shared" si="78"/>
        <v>2.049335863377609E-2</v>
      </c>
      <c r="DF103">
        <f t="shared" si="78"/>
        <v>5.5028462998102465E-3</v>
      </c>
      <c r="DG103">
        <f t="shared" si="78"/>
        <v>0</v>
      </c>
      <c r="DH103">
        <f t="shared" si="78"/>
        <v>0</v>
      </c>
      <c r="DI103">
        <f t="shared" si="78"/>
        <v>0</v>
      </c>
      <c r="DJ103">
        <f t="shared" si="78"/>
        <v>0</v>
      </c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</row>
    <row r="104" spans="2:149" x14ac:dyDescent="0.3"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V104" s="7"/>
      <c r="AW104" s="7"/>
      <c r="AX104" s="7"/>
      <c r="AY104" s="7"/>
      <c r="AZ104" s="7"/>
      <c r="BA104" s="7"/>
      <c r="BD104" s="7"/>
      <c r="BE104">
        <v>16</v>
      </c>
      <c r="BF104" t="s">
        <v>995</v>
      </c>
      <c r="BG104">
        <f>SUMIFS('Pres Converted'!O$2:O$10000,'Pres Converted'!$E$2:$E$10000,$BF104,'Pres Converted'!$D$2:$D$10000,"ED",'Pres Converted'!$C$2:$C$10000,$BE104)</f>
        <v>11298</v>
      </c>
      <c r="BH104">
        <f>SUMIFS('Pres Converted'!I$2:I$10000,'Pres Converted'!$E$2:$E$10000,$BF104,'Pres Converted'!$D$2:$D$10000,"ED",'Pres Converted'!$C$2:$C$10000,$BE104)</f>
        <v>7225</v>
      </c>
      <c r="BI104">
        <f>SUMIFS('Pres Converted'!J$2:J$10000,'Pres Converted'!$E$2:$E$10000,$BF104,'Pres Converted'!$D$2:$D$10000,"ED",'Pres Converted'!$C$2:$C$10000,$BE104)</f>
        <v>3420</v>
      </c>
      <c r="BJ104">
        <f>SUMIFS('Pres Converted'!K$2:K$10000,'Pres Converted'!$E$2:$E$10000,$BF104,'Pres Converted'!$D$2:$D$10000,"ED",'Pres Converted'!$C$2:$C$10000,$BE104)</f>
        <v>48</v>
      </c>
      <c r="BK104">
        <f>SUMIFS('Pres Converted'!L$2:L$10000,'Pres Converted'!$E$2:$E$10000,$BF104,'Pres Converted'!$D$2:$D$10000,"ED",'Pres Converted'!$C$2:$C$10000,$BE104)</f>
        <v>45</v>
      </c>
      <c r="BL104">
        <f>SUMIFS('Pres Converted'!M$2:M$10000,'Pres Converted'!$E$2:$E$10000,$BF104,'Pres Converted'!$D$2:$D$10000,"ED",'Pres Converted'!$C$2:$C$10000,$BE104)</f>
        <v>494</v>
      </c>
      <c r="BM104">
        <f>SUMIFS('Pres Converted'!N$2:N$10000,'Pres Converted'!$E$2:$E$10000,$BF104,'Pres Converted'!$D$2:$D$10000,"ED",'Pres Converted'!$C$2:$C$10000,$BE104)</f>
        <v>66</v>
      </c>
      <c r="BR104">
        <f>BG104/SUMIF('By HD'!$A$3:$A$42,$BE104,'By HD'!$B$3:$B$42)</f>
        <v>1</v>
      </c>
      <c r="BS104">
        <f>$BR104*SUMIF('By HD'!$A$3:$A$42,$BE104,'By HD'!W$3:W$42)</f>
        <v>1776</v>
      </c>
      <c r="BT104">
        <f>(DA104-SUMIF('By HD'!$A$3:$A$42,$BE104,'By HD'!M$3:M$42))*$BR104*SUMIF('By HD'!$A$3:$A$42,$BE104,'By HD'!$W$3:$W$42)+$BR104*SUMIF('By HD'!$A$3:$A$42,$BE104,'By HD'!X$3:X$42)</f>
        <v>1179</v>
      </c>
      <c r="BU104">
        <f>(DB104-SUMIF('By HD'!$A$3:$A$42,$BE104,'By HD'!N$3:N$42))*$BR104*SUMIF('By HD'!$A$3:$A$42,$BE104,'By HD'!$W$3:$W$42)+$BR104*SUMIF('By HD'!$A$3:$A$42,$BE104,'By HD'!Y$3:Y$42)</f>
        <v>515</v>
      </c>
      <c r="BV104">
        <f>(DC104-SUMIF('By HD'!$A$3:$A$42,$BE104,'By HD'!O$3:O$42))*$BR104*SUMIF('By HD'!$A$3:$A$42,$BE104,'By HD'!$W$3:$W$42)+$BR104*SUMIF('By HD'!$A$3:$A$42,$BE104,'By HD'!Z$3:Z$42)</f>
        <v>10</v>
      </c>
      <c r="BW104">
        <f>(DD104-SUMIF('By HD'!$A$3:$A$42,$BE104,'By HD'!P$3:P$42))*$BR104*SUMIF('By HD'!$A$3:$A$42,$BE104,'By HD'!$W$3:$W$42)+$BR104*SUMIF('By HD'!$A$3:$A$42,$BE104,'By HD'!AA$3:AA$42)</f>
        <v>6</v>
      </c>
      <c r="BX104">
        <f>(DE104-SUMIF('By HD'!$A$3:$A$42,$BE104,'By HD'!Q$3:Q$42))*$BR104*SUMIF('By HD'!$A$3:$A$42,$BE104,'By HD'!$W$3:$W$42)+$BR104*SUMIF('By HD'!$A$3:$A$42,$BE104,'By HD'!AB$3:AB$42)</f>
        <v>58</v>
      </c>
      <c r="BY104">
        <f>(DF104-SUMIF('By HD'!$A$3:$A$42,$BE104,'By HD'!R$3:R$42))*$BR104*SUMIF('By HD'!$A$3:$A$42,$BE104,'By HD'!$W$3:$W$42)+$BR104*SUMIF('By HD'!$A$3:$A$42,$BE104,'By HD'!AC$3:AC$42)</f>
        <v>8</v>
      </c>
      <c r="CD104">
        <f>$BR104*SUMIF('By HD'!$A$3:$A$42,$BE104,'By HD'!AR$3:AR$42)</f>
        <v>742</v>
      </c>
      <c r="CE104">
        <f>(DA104-SUMIF('By HD'!$A$3:$A$42,$BE104,'By HD'!M$3:M$42))*$BR104*SUMIF('By HD'!$A$3:$A$42,$BE104,'By HD'!$AR$3:$AR$42)+$BR104*SUMIF('By HD'!$A$3:$A$42,$BE104,'By HD'!AS$3:AS$42)</f>
        <v>447</v>
      </c>
      <c r="CF104">
        <f>(DB104-SUMIF('By HD'!$A$3:$A$42,$BE104,'By HD'!N$3:N$42))*$BR104*SUMIF('By HD'!$A$3:$A$42,$BE104,'By HD'!$AR$3:$AR$42)+$BR104*SUMIF('By HD'!$A$3:$A$42,$BE104,'By HD'!AT$3:AT$42)</f>
        <v>239</v>
      </c>
      <c r="CG104">
        <f>(DC104-SUMIF('By HD'!$A$3:$A$42,$BE104,'By HD'!O$3:O$42))*$BR104*SUMIF('By HD'!$A$3:$A$42,$BE104,'By HD'!$AR$3:$AR$42)+$BR104*SUMIF('By HD'!$A$3:$A$42,$BE104,'By HD'!AU$3:AU$42)</f>
        <v>6</v>
      </c>
      <c r="CH104">
        <f>(DD104-SUMIF('By HD'!$A$3:$A$42,$BE104,'By HD'!P$3:P$42))*$BR104*SUMIF('By HD'!$A$3:$A$42,$BE104,'By HD'!$AR$3:$AR$42)+$BR104*SUMIF('By HD'!$A$3:$A$42,$BE104,'By HD'!AV$3:AV$42)</f>
        <v>4</v>
      </c>
      <c r="CI104">
        <f>(DE104-SUMIF('By HD'!$A$3:$A$42,$BE104,'By HD'!Q$3:Q$42))*$BR104*SUMIF('By HD'!$A$3:$A$42,$BE104,'By HD'!$AR$3:$AR$42)+$BR104*SUMIF('By HD'!$A$3:$A$42,$BE104,'By HD'!AW$3:AW$42)</f>
        <v>39</v>
      </c>
      <c r="CJ104">
        <f>(DF104-SUMIF('By HD'!$A$3:$A$42,$BE104,'By HD'!R$3:R$42))*$BR104*SUMIF('By HD'!$A$3:$A$42,$BE104,'By HD'!$AR$3:$AR$42)+$BR104*SUMIF('By HD'!$A$3:$A$42,$BE104,'By HD'!AX$3:AX$42)</f>
        <v>7</v>
      </c>
      <c r="CO104">
        <f t="shared" si="76"/>
        <v>13816</v>
      </c>
      <c r="CP104">
        <f t="shared" si="76"/>
        <v>8851</v>
      </c>
      <c r="CQ104">
        <f t="shared" si="74"/>
        <v>4174</v>
      </c>
      <c r="CR104">
        <f t="shared" si="74"/>
        <v>64</v>
      </c>
      <c r="CS104">
        <f t="shared" si="74"/>
        <v>55</v>
      </c>
      <c r="CT104">
        <f t="shared" si="74"/>
        <v>591</v>
      </c>
      <c r="CU104">
        <f t="shared" si="74"/>
        <v>81</v>
      </c>
      <c r="CZ104" s="7"/>
      <c r="DA104">
        <f t="shared" si="78"/>
        <v>0.63949371570189417</v>
      </c>
      <c r="DB104">
        <f t="shared" si="78"/>
        <v>0.3027084439723845</v>
      </c>
      <c r="DC104">
        <f t="shared" si="78"/>
        <v>4.2485395645246943E-3</v>
      </c>
      <c r="DD104">
        <f t="shared" si="78"/>
        <v>3.9830058417419014E-3</v>
      </c>
      <c r="DE104">
        <f t="shared" si="78"/>
        <v>4.3724553018233317E-2</v>
      </c>
      <c r="DF104">
        <f t="shared" si="78"/>
        <v>5.8417419012214552E-3</v>
      </c>
      <c r="DG104">
        <f t="shared" si="78"/>
        <v>0</v>
      </c>
      <c r="DH104">
        <f t="shared" si="78"/>
        <v>0</v>
      </c>
      <c r="DI104">
        <f t="shared" si="78"/>
        <v>0</v>
      </c>
      <c r="DJ104">
        <f t="shared" si="78"/>
        <v>0</v>
      </c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</row>
    <row r="105" spans="2:149" x14ac:dyDescent="0.3"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V105" s="7"/>
      <c r="AW105" s="7"/>
      <c r="AX105" s="7"/>
      <c r="AY105" s="7"/>
      <c r="AZ105" s="7"/>
      <c r="BA105" s="7"/>
      <c r="BD105" s="7"/>
      <c r="BE105">
        <v>17</v>
      </c>
      <c r="BF105" t="s">
        <v>997</v>
      </c>
      <c r="BG105">
        <f>SUMIFS('Pres Converted'!O$2:O$10000,'Pres Converted'!$E$2:$E$10000,$BF105,'Pres Converted'!$D$2:$D$10000,"ED",'Pres Converted'!$C$2:$C$10000,$BE105)</f>
        <v>703</v>
      </c>
      <c r="BH105">
        <f>SUMIFS('Pres Converted'!I$2:I$10000,'Pres Converted'!$E$2:$E$10000,$BF105,'Pres Converted'!$D$2:$D$10000,"ED",'Pres Converted'!$C$2:$C$10000,$BE105)</f>
        <v>409</v>
      </c>
      <c r="BI105">
        <f>SUMIFS('Pres Converted'!J$2:J$10000,'Pres Converted'!$E$2:$E$10000,$BF105,'Pres Converted'!$D$2:$D$10000,"ED",'Pres Converted'!$C$2:$C$10000,$BE105)</f>
        <v>245</v>
      </c>
      <c r="BJ105">
        <f>SUMIFS('Pres Converted'!K$2:K$10000,'Pres Converted'!$E$2:$E$10000,$BF105,'Pres Converted'!$D$2:$D$10000,"ED",'Pres Converted'!$C$2:$C$10000,$BE105)</f>
        <v>7</v>
      </c>
      <c r="BK105">
        <f>SUMIFS('Pres Converted'!L$2:L$10000,'Pres Converted'!$E$2:$E$10000,$BF105,'Pres Converted'!$D$2:$D$10000,"ED",'Pres Converted'!$C$2:$C$10000,$BE105)</f>
        <v>3</v>
      </c>
      <c r="BL105">
        <f>SUMIFS('Pres Converted'!M$2:M$10000,'Pres Converted'!$E$2:$E$10000,$BF105,'Pres Converted'!$D$2:$D$10000,"ED",'Pres Converted'!$C$2:$C$10000,$BE105)</f>
        <v>38</v>
      </c>
      <c r="BM105">
        <f>SUMIFS('Pres Converted'!N$2:N$10000,'Pres Converted'!$E$2:$E$10000,$BF105,'Pres Converted'!$D$2:$D$10000,"ED",'Pres Converted'!$C$2:$C$10000,$BE105)</f>
        <v>1</v>
      </c>
      <c r="BR105">
        <f>BG105/SUMIF('By HD'!$A$3:$A$42,$BE105,'By HD'!$B$3:$B$42)</f>
        <v>0.19129251700680272</v>
      </c>
      <c r="BS105">
        <f>$BR105*SUMIF('By HD'!$A$3:$A$42,$BE105,'By HD'!W$3:W$42)</f>
        <v>155.90340136054422</v>
      </c>
      <c r="BT105">
        <f>(DA105-SUMIF('By HD'!$A$3:$A$42,$BE105,'By HD'!M$3:M$42))*$BR105*SUMIF('By HD'!$A$3:$A$42,$BE105,'By HD'!$W$3:$W$42)+$BR105*SUMIF('By HD'!$A$3:$A$42,$BE105,'By HD'!X$3:X$42)</f>
        <v>93.868446665741132</v>
      </c>
      <c r="BU105">
        <f>(DB105-SUMIF('By HD'!$A$3:$A$42,$BE105,'By HD'!N$3:N$42))*$BR105*SUMIF('By HD'!$A$3:$A$42,$BE105,'By HD'!$W$3:$W$42)+$BR105*SUMIF('By HD'!$A$3:$A$42,$BE105,'By HD'!Y$3:Y$42)</f>
        <v>52.168474617057704</v>
      </c>
      <c r="BV105">
        <f>(DC105-SUMIF('By HD'!$A$3:$A$42,$BE105,'By HD'!O$3:O$42))*$BR105*SUMIF('By HD'!$A$3:$A$42,$BE105,'By HD'!$W$3:$W$42)+$BR105*SUMIF('By HD'!$A$3:$A$42,$BE105,'By HD'!Z$3:Z$42)</f>
        <v>0.95924401869591369</v>
      </c>
      <c r="BW105">
        <f>(DD105-SUMIF('By HD'!$A$3:$A$42,$BE105,'By HD'!P$3:P$42))*$BR105*SUMIF('By HD'!$A$3:$A$42,$BE105,'By HD'!$W$3:$W$42)+$BR105*SUMIF('By HD'!$A$3:$A$42,$BE105,'By HD'!AA$3:AA$42)</f>
        <v>-0.43768392799296585</v>
      </c>
      <c r="BX105">
        <f>(DE105-SUMIF('By HD'!$A$3:$A$42,$BE105,'By HD'!Q$3:Q$42))*$BR105*SUMIF('By HD'!$A$3:$A$42,$BE105,'By HD'!$W$3:$W$42)+$BR105*SUMIF('By HD'!$A$3:$A$42,$BE105,'By HD'!AB$3:AB$42)</f>
        <v>8.462866768476097</v>
      </c>
      <c r="BY105">
        <f>(DF105-SUMIF('By HD'!$A$3:$A$42,$BE105,'By HD'!R$3:R$42))*$BR105*SUMIF('By HD'!$A$3:$A$42,$BE105,'By HD'!$W$3:$W$42)+$BR105*SUMIF('By HD'!$A$3:$A$42,$BE105,'By HD'!AC$3:AC$42)</f>
        <v>0.88205321856633812</v>
      </c>
      <c r="CD105">
        <f>$BR105*SUMIF('By HD'!$A$3:$A$42,$BE105,'By HD'!AR$3:AR$42)</f>
        <v>36.536870748299322</v>
      </c>
      <c r="CE105">
        <f>(DA105-SUMIF('By HD'!$A$3:$A$42,$BE105,'By HD'!M$3:M$42))*$BR105*SUMIF('By HD'!$A$3:$A$42,$BE105,'By HD'!$AR$3:$AR$42)+$BR105*SUMIF('By HD'!$A$3:$A$42,$BE105,'By HD'!AS$3:AS$42)</f>
        <v>18.159857911055582</v>
      </c>
      <c r="CF105">
        <f>(DB105-SUMIF('By HD'!$A$3:$A$42,$BE105,'By HD'!N$3:N$42))*$BR105*SUMIF('By HD'!$A$3:$A$42,$BE105,'By HD'!$AR$3:$AR$42)+$BR105*SUMIF('By HD'!$A$3:$A$42,$BE105,'By HD'!AT$3:AT$42)</f>
        <v>16.405316821694665</v>
      </c>
      <c r="CG105">
        <f>(DC105-SUMIF('By HD'!$A$3:$A$42,$BE105,'By HD'!O$3:O$42))*$BR105*SUMIF('By HD'!$A$3:$A$42,$BE105,'By HD'!$AR$3:$AR$42)+$BR105*SUMIF('By HD'!$A$3:$A$42,$BE105,'By HD'!AU$3:AU$42)</f>
        <v>0.32643591096302466</v>
      </c>
      <c r="CH105">
        <f>(DD105-SUMIF('By HD'!$A$3:$A$42,$BE105,'By HD'!P$3:P$42))*$BR105*SUMIF('By HD'!$A$3:$A$42,$BE105,'By HD'!$AR$3:$AR$42)+$BR105*SUMIF('By HD'!$A$3:$A$42,$BE105,'By HD'!AV$3:AV$42)</f>
        <v>8.8718737563052444E-2</v>
      </c>
      <c r="CI105">
        <f>(DE105-SUMIF('By HD'!$A$3:$A$42,$BE105,'By HD'!Q$3:Q$42))*$BR105*SUMIF('By HD'!$A$3:$A$42,$BE105,'By HD'!$AR$3:$AR$42)+$BR105*SUMIF('By HD'!$A$3:$A$42,$BE105,'By HD'!AW$3:AW$42)</f>
        <v>1.4723481512332826</v>
      </c>
      <c r="CJ105">
        <f>(DF105-SUMIF('By HD'!$A$3:$A$42,$BE105,'By HD'!R$3:R$42))*$BR105*SUMIF('By HD'!$A$3:$A$42,$BE105,'By HD'!$AR$3:$AR$42)+$BR105*SUMIF('By HD'!$A$3:$A$42,$BE105,'By HD'!AX$3:AX$42)</f>
        <v>8.4193215789717238E-2</v>
      </c>
      <c r="CO105">
        <f t="shared" si="76"/>
        <v>895.44027210884349</v>
      </c>
      <c r="CP105">
        <f t="shared" si="76"/>
        <v>521.0283045767967</v>
      </c>
      <c r="CQ105">
        <f t="shared" si="74"/>
        <v>313.57379143875238</v>
      </c>
      <c r="CR105">
        <f t="shared" si="74"/>
        <v>8.2856799296589383</v>
      </c>
      <c r="CS105">
        <f t="shared" si="74"/>
        <v>2.6510348095700866</v>
      </c>
      <c r="CT105">
        <f t="shared" si="74"/>
        <v>47.935214919709381</v>
      </c>
      <c r="CU105">
        <f t="shared" si="74"/>
        <v>1.9662464343560555</v>
      </c>
      <c r="CZ105" s="7"/>
      <c r="DA105">
        <f t="shared" si="78"/>
        <v>0.58179231863442393</v>
      </c>
      <c r="DB105">
        <f t="shared" si="78"/>
        <v>0.34850640113798009</v>
      </c>
      <c r="DC105">
        <f t="shared" si="78"/>
        <v>9.9573257467994308E-3</v>
      </c>
      <c r="DD105">
        <f t="shared" si="78"/>
        <v>4.2674253200568994E-3</v>
      </c>
      <c r="DE105">
        <f t="shared" si="78"/>
        <v>5.4054054054054057E-2</v>
      </c>
      <c r="DF105">
        <f t="shared" si="78"/>
        <v>1.4224751066856331E-3</v>
      </c>
      <c r="DG105">
        <f t="shared" si="78"/>
        <v>0</v>
      </c>
      <c r="DH105">
        <f t="shared" si="78"/>
        <v>0</v>
      </c>
      <c r="DI105">
        <f t="shared" si="78"/>
        <v>0</v>
      </c>
      <c r="DJ105">
        <f t="shared" si="78"/>
        <v>0</v>
      </c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</row>
    <row r="106" spans="2:149" x14ac:dyDescent="0.3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V106" s="7"/>
      <c r="AW106" s="7"/>
      <c r="AX106" s="7"/>
      <c r="AY106" s="7"/>
      <c r="AZ106" s="7"/>
      <c r="BA106" s="7"/>
      <c r="BD106" s="7"/>
      <c r="BE106">
        <v>17</v>
      </c>
      <c r="BF106" t="s">
        <v>998</v>
      </c>
      <c r="BG106">
        <f>SUMIFS('Pres Converted'!O$2:O$10000,'Pres Converted'!$E$2:$E$10000,$BF106,'Pres Converted'!$D$2:$D$10000,"ED",'Pres Converted'!$C$2:$C$10000,$BE106)</f>
        <v>1768</v>
      </c>
      <c r="BH106">
        <f>SUMIFS('Pres Converted'!I$2:I$10000,'Pres Converted'!$E$2:$E$10000,$BF106,'Pres Converted'!$D$2:$D$10000,"ED",'Pres Converted'!$C$2:$C$10000,$BE106)</f>
        <v>1195</v>
      </c>
      <c r="BI106">
        <f>SUMIFS('Pres Converted'!J$2:J$10000,'Pres Converted'!$E$2:$E$10000,$BF106,'Pres Converted'!$D$2:$D$10000,"ED",'Pres Converted'!$C$2:$C$10000,$BE106)</f>
        <v>458</v>
      </c>
      <c r="BJ106">
        <f>SUMIFS('Pres Converted'!K$2:K$10000,'Pres Converted'!$E$2:$E$10000,$BF106,'Pres Converted'!$D$2:$D$10000,"ED",'Pres Converted'!$C$2:$C$10000,$BE106)</f>
        <v>11</v>
      </c>
      <c r="BK106">
        <f>SUMIFS('Pres Converted'!L$2:L$10000,'Pres Converted'!$E$2:$E$10000,$BF106,'Pres Converted'!$D$2:$D$10000,"ED",'Pres Converted'!$C$2:$C$10000,$BE106)</f>
        <v>13</v>
      </c>
      <c r="BL106">
        <f>SUMIFS('Pres Converted'!M$2:M$10000,'Pres Converted'!$E$2:$E$10000,$BF106,'Pres Converted'!$D$2:$D$10000,"ED",'Pres Converted'!$C$2:$C$10000,$BE106)</f>
        <v>78</v>
      </c>
      <c r="BM106">
        <f>SUMIFS('Pres Converted'!N$2:N$10000,'Pres Converted'!$E$2:$E$10000,$BF106,'Pres Converted'!$D$2:$D$10000,"ED",'Pres Converted'!$C$2:$C$10000,$BE106)</f>
        <v>13</v>
      </c>
      <c r="BR106">
        <f>BG106/SUMIF('By HD'!$A$3:$A$42,$BE106,'By HD'!$B$3:$B$42)</f>
        <v>0.48108843537414964</v>
      </c>
      <c r="BS106">
        <f>$BR106*SUMIF('By HD'!$A$3:$A$42,$BE106,'By HD'!W$3:W$42)</f>
        <v>392.08707482993196</v>
      </c>
      <c r="BT106">
        <f>(DA106-SUMIF('By HD'!$A$3:$A$42,$BE106,'By HD'!M$3:M$42))*$BR106*SUMIF('By HD'!$A$3:$A$42,$BE106,'By HD'!$W$3:$W$42)+$BR106*SUMIF('By HD'!$A$3:$A$42,$BE106,'By HD'!X$3:X$42)</f>
        <v>272.97349178582999</v>
      </c>
      <c r="BU106">
        <f>(DB106-SUMIF('By HD'!$A$3:$A$42,$BE106,'By HD'!N$3:N$42))*$BR106*SUMIF('By HD'!$A$3:$A$42,$BE106,'By HD'!$W$3:$W$42)+$BR106*SUMIF('By HD'!$A$3:$A$42,$BE106,'By HD'!Y$3:Y$42)</f>
        <v>96.125586931371203</v>
      </c>
      <c r="BV106">
        <f>(DC106-SUMIF('By HD'!$A$3:$A$42,$BE106,'By HD'!O$3:O$42))*$BR106*SUMIF('By HD'!$A$3:$A$42,$BE106,'By HD'!$W$3:$W$42)+$BR106*SUMIF('By HD'!$A$3:$A$42,$BE106,'By HD'!Z$3:Z$42)</f>
        <v>0.94775436160858884</v>
      </c>
      <c r="BW106">
        <f>(DD106-SUMIF('By HD'!$A$3:$A$42,$BE106,'By HD'!P$3:P$42))*$BR106*SUMIF('By HD'!$A$3:$A$42,$BE106,'By HD'!$W$3:$W$42)+$BR106*SUMIF('By HD'!$A$3:$A$42,$BE106,'By HD'!AA$3:AA$42)</f>
        <v>0.10904382433245399</v>
      </c>
      <c r="BX106">
        <f>(DE106-SUMIF('By HD'!$A$3:$A$42,$BE106,'By HD'!Q$3:Q$42))*$BR106*SUMIF('By HD'!$A$3:$A$42,$BE106,'By HD'!$W$3:$W$42)+$BR106*SUMIF('By HD'!$A$3:$A$42,$BE106,'By HD'!AB$3:AB$42)</f>
        <v>17.387631449858855</v>
      </c>
      <c r="BY106">
        <f>(DF106-SUMIF('By HD'!$A$3:$A$42,$BE106,'By HD'!R$3:R$42))*$BR106*SUMIF('By HD'!$A$3:$A$42,$BE106,'By HD'!$W$3:$W$42)+$BR106*SUMIF('By HD'!$A$3:$A$42,$BE106,'By HD'!AC$3:AC$42)</f>
        <v>4.5435664769309083</v>
      </c>
      <c r="CD106">
        <f>$BR106*SUMIF('By HD'!$A$3:$A$42,$BE106,'By HD'!AR$3:AR$42)</f>
        <v>91.887891156462587</v>
      </c>
      <c r="CE106">
        <f>(DA106-SUMIF('By HD'!$A$3:$A$42,$BE106,'By HD'!M$3:M$42))*$BR106*SUMIF('By HD'!$A$3:$A$42,$BE106,'By HD'!$AR$3:$AR$42)+$BR106*SUMIF('By HD'!$A$3:$A$42,$BE106,'By HD'!AS$3:AS$42)</f>
        <v>54.318693951594248</v>
      </c>
      <c r="CF106">
        <f>(DB106-SUMIF('By HD'!$A$3:$A$42,$BE106,'By HD'!N$3:N$42))*$BR106*SUMIF('By HD'!$A$3:$A$42,$BE106,'By HD'!$AR$3:$AR$42)+$BR106*SUMIF('By HD'!$A$3:$A$42,$BE106,'By HD'!AT$3:AT$42)</f>
        <v>33.038340839465036</v>
      </c>
      <c r="CG106">
        <f>(DC106-SUMIF('By HD'!$A$3:$A$42,$BE106,'By HD'!O$3:O$42))*$BR106*SUMIF('By HD'!$A$3:$A$42,$BE106,'By HD'!$AR$3:$AR$42)+$BR106*SUMIF('By HD'!$A$3:$A$42,$BE106,'By HD'!AU$3:AU$42)</f>
        <v>0.4777084362996899</v>
      </c>
      <c r="CH106">
        <f>(DD106-SUMIF('By HD'!$A$3:$A$42,$BE106,'By HD'!P$3:P$42))*$BR106*SUMIF('By HD'!$A$3:$A$42,$BE106,'By HD'!$AR$3:$AR$42)+$BR106*SUMIF('By HD'!$A$3:$A$42,$BE106,'By HD'!AV$3:AV$42)</f>
        <v>0.50664349113795171</v>
      </c>
      <c r="CI106">
        <f>(DE106-SUMIF('By HD'!$A$3:$A$42,$BE106,'By HD'!Q$3:Q$42))*$BR106*SUMIF('By HD'!$A$3:$A$42,$BE106,'By HD'!$AR$3:$AR$42)+$BR106*SUMIF('By HD'!$A$3:$A$42,$BE106,'By HD'!AW$3:AW$42)</f>
        <v>2.7898258688509419</v>
      </c>
      <c r="CJ106">
        <f>(DF106-SUMIF('By HD'!$A$3:$A$42,$BE106,'By HD'!R$3:R$42))*$BR106*SUMIF('By HD'!$A$3:$A$42,$BE106,'By HD'!$AR$3:$AR$42)+$BR106*SUMIF('By HD'!$A$3:$A$42,$BE106,'By HD'!AX$3:AX$42)</f>
        <v>0.75667856911472064</v>
      </c>
      <c r="CO106">
        <f t="shared" si="76"/>
        <v>2251.9749659863946</v>
      </c>
      <c r="CP106">
        <f t="shared" si="76"/>
        <v>1522.2921857374242</v>
      </c>
      <c r="CQ106">
        <f t="shared" si="74"/>
        <v>587.16392777083627</v>
      </c>
      <c r="CR106">
        <f t="shared" si="74"/>
        <v>12.425462797908279</v>
      </c>
      <c r="CS106">
        <f t="shared" si="74"/>
        <v>13.615687315470407</v>
      </c>
      <c r="CT106">
        <f t="shared" ref="CT106:CU109" si="80">CI106+BX106+BL106</f>
        <v>98.177457318709799</v>
      </c>
      <c r="CU106">
        <f t="shared" si="80"/>
        <v>18.300245046045628</v>
      </c>
      <c r="CZ106" s="7"/>
      <c r="DA106">
        <f t="shared" si="78"/>
        <v>0.67590497737556565</v>
      </c>
      <c r="DB106">
        <f t="shared" si="78"/>
        <v>0.25904977375565613</v>
      </c>
      <c r="DC106">
        <f t="shared" si="78"/>
        <v>6.2217194570135742E-3</v>
      </c>
      <c r="DD106">
        <f t="shared" si="78"/>
        <v>7.3529411764705881E-3</v>
      </c>
      <c r="DE106">
        <f t="shared" si="78"/>
        <v>4.4117647058823532E-2</v>
      </c>
      <c r="DF106">
        <f t="shared" si="78"/>
        <v>7.3529411764705881E-3</v>
      </c>
      <c r="DG106">
        <f t="shared" si="78"/>
        <v>0</v>
      </c>
      <c r="DH106">
        <f t="shared" si="78"/>
        <v>0</v>
      </c>
      <c r="DI106">
        <f t="shared" si="78"/>
        <v>0</v>
      </c>
      <c r="DJ106">
        <f t="shared" si="78"/>
        <v>0</v>
      </c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</row>
    <row r="107" spans="2:149" x14ac:dyDescent="0.3"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V107" s="7"/>
      <c r="AW107" s="7"/>
      <c r="AX107" s="7"/>
      <c r="AY107" s="7"/>
      <c r="AZ107" s="7"/>
      <c r="BA107" s="7"/>
      <c r="BD107" s="7"/>
      <c r="BE107">
        <v>17</v>
      </c>
      <c r="BF107" t="s">
        <v>993</v>
      </c>
      <c r="BG107">
        <f>SUMIFS('Pres Converted'!O$2:O$10000,'Pres Converted'!$E$2:$E$10000,$BF107,'Pres Converted'!$D$2:$D$10000,"ED",'Pres Converted'!$C$2:$C$10000,$BE107)</f>
        <v>898</v>
      </c>
      <c r="BH107">
        <f>SUMIFS('Pres Converted'!I$2:I$10000,'Pres Converted'!$E$2:$E$10000,$BF107,'Pres Converted'!$D$2:$D$10000,"ED",'Pres Converted'!$C$2:$C$10000,$BE107)</f>
        <v>636</v>
      </c>
      <c r="BI107">
        <f>SUMIFS('Pres Converted'!J$2:J$10000,'Pres Converted'!$E$2:$E$10000,$BF107,'Pres Converted'!$D$2:$D$10000,"ED",'Pres Converted'!$C$2:$C$10000,$BE107)</f>
        <v>221</v>
      </c>
      <c r="BJ107">
        <f>SUMIFS('Pres Converted'!K$2:K$10000,'Pres Converted'!$E$2:$E$10000,$BF107,'Pres Converted'!$D$2:$D$10000,"ED",'Pres Converted'!$C$2:$C$10000,$BE107)</f>
        <v>4</v>
      </c>
      <c r="BK107">
        <f>SUMIFS('Pres Converted'!L$2:L$10000,'Pres Converted'!$E$2:$E$10000,$BF107,'Pres Converted'!$D$2:$D$10000,"ED",'Pres Converted'!$C$2:$C$10000,$BE107)</f>
        <v>6</v>
      </c>
      <c r="BL107">
        <f>SUMIFS('Pres Converted'!M$2:M$10000,'Pres Converted'!$E$2:$E$10000,$BF107,'Pres Converted'!$D$2:$D$10000,"ED",'Pres Converted'!$C$2:$C$10000,$BE107)</f>
        <v>31</v>
      </c>
      <c r="BM107">
        <f>SUMIFS('Pres Converted'!N$2:N$10000,'Pres Converted'!$E$2:$E$10000,$BF107,'Pres Converted'!$D$2:$D$10000,"ED",'Pres Converted'!$C$2:$C$10000,$BE107)</f>
        <v>0</v>
      </c>
      <c r="BR107">
        <f>BG107/SUMIF('By HD'!$A$3:$A$42,$BE107,'By HD'!$B$3:$B$42)</f>
        <v>0.24435374149659864</v>
      </c>
      <c r="BS107">
        <f>$BR107*SUMIF('By HD'!$A$3:$A$42,$BE107,'By HD'!W$3:W$42)</f>
        <v>199.1482993197279</v>
      </c>
      <c r="BT107">
        <f>(DA107-SUMIF('By HD'!$A$3:$A$42,$BE107,'By HD'!M$3:M$42))*$BR107*SUMIF('By HD'!$A$3:$A$42,$BE107,'By HD'!$W$3:$W$42)+$BR107*SUMIF('By HD'!$A$3:$A$42,$BE107,'By HD'!X$3:X$42)</f>
        <v>145.08787190522466</v>
      </c>
      <c r="BU107">
        <f>(DB107-SUMIF('By HD'!$A$3:$A$42,$BE107,'By HD'!N$3:N$42))*$BR107*SUMIF('By HD'!$A$3:$A$42,$BE107,'By HD'!$W$3:$W$42)+$BR107*SUMIF('By HD'!$A$3:$A$42,$BE107,'By HD'!Y$3:Y$42)</f>
        <v>46.245531398954142</v>
      </c>
      <c r="BV107">
        <f>(DC107-SUMIF('By HD'!$A$3:$A$42,$BE107,'By HD'!O$3:O$42))*$BR107*SUMIF('By HD'!$A$3:$A$42,$BE107,'By HD'!$W$3:$W$42)+$BR107*SUMIF('By HD'!$A$3:$A$42,$BE107,'By HD'!Z$3:Z$42)</f>
        <v>0.12941200425748534</v>
      </c>
      <c r="BW107">
        <f>(DD107-SUMIF('By HD'!$A$3:$A$42,$BE107,'By HD'!P$3:P$42))*$BR107*SUMIF('By HD'!$A$3:$A$42,$BE107,'By HD'!$W$3:$W$42)+$BR107*SUMIF('By HD'!$A$3:$A$42,$BE107,'By HD'!AA$3:AA$42)</f>
        <v>-7.832810403072793E-2</v>
      </c>
      <c r="BX107">
        <f>(DE107-SUMIF('By HD'!$A$3:$A$42,$BE107,'By HD'!Q$3:Q$42))*$BR107*SUMIF('By HD'!$A$3:$A$42,$BE107,'By HD'!$W$3:$W$42)+$BR107*SUMIF('By HD'!$A$3:$A$42,$BE107,'By HD'!AB$3:AB$42)</f>
        <v>6.9203761395714736</v>
      </c>
      <c r="BY107">
        <f>(DF107-SUMIF('By HD'!$A$3:$A$42,$BE107,'By HD'!R$3:R$42))*$BR107*SUMIF('By HD'!$A$3:$A$42,$BE107,'By HD'!$W$3:$W$42)+$BR107*SUMIF('By HD'!$A$3:$A$42,$BE107,'By HD'!AC$3:AC$42)</f>
        <v>0.8434359757508445</v>
      </c>
      <c r="CD107">
        <f>$BR107*SUMIF('By HD'!$A$3:$A$42,$BE107,'By HD'!AR$3:AR$42)</f>
        <v>46.671564625850337</v>
      </c>
      <c r="CE107">
        <f>(DA107-SUMIF('By HD'!$A$3:$A$42,$BE107,'By HD'!M$3:M$42))*$BR107*SUMIF('By HD'!$A$3:$A$42,$BE107,'By HD'!$AR$3:$AR$42)+$BR107*SUMIF('By HD'!$A$3:$A$42,$BE107,'By HD'!AS$3:AS$42)</f>
        <v>29.098623425424591</v>
      </c>
      <c r="CF107">
        <f>(DB107-SUMIF('By HD'!$A$3:$A$42,$BE107,'By HD'!N$3:N$42))*$BR107*SUMIF('By HD'!$A$3:$A$42,$BE107,'By HD'!$AR$3:$AR$42)+$BR107*SUMIF('By HD'!$A$3:$A$42,$BE107,'By HD'!AT$3:AT$42)</f>
        <v>16.176514378268315</v>
      </c>
      <c r="CG107">
        <f>(DC107-SUMIF('By HD'!$A$3:$A$42,$BE107,'By HD'!O$3:O$42))*$BR107*SUMIF('By HD'!$A$3:$A$42,$BE107,'By HD'!$AR$3:$AR$42)+$BR107*SUMIF('By HD'!$A$3:$A$42,$BE107,'By HD'!AU$3:AU$42)</f>
        <v>0.16015075200148088</v>
      </c>
      <c r="CH107">
        <f>(DD107-SUMIF('By HD'!$A$3:$A$42,$BE107,'By HD'!P$3:P$42))*$BR107*SUMIF('By HD'!$A$3:$A$42,$BE107,'By HD'!$AR$3:$AR$42)+$BR107*SUMIF('By HD'!$A$3:$A$42,$BE107,'By HD'!AV$3:AV$42)</f>
        <v>0.2259970938035078</v>
      </c>
      <c r="CI107">
        <f>(DE107-SUMIF('By HD'!$A$3:$A$42,$BE107,'By HD'!Q$3:Q$42))*$BR107*SUMIF('By HD'!$A$3:$A$42,$BE107,'By HD'!$AR$3:$AR$42)+$BR107*SUMIF('By HD'!$A$3:$A$42,$BE107,'By HD'!AW$3:AW$42)</f>
        <v>0.9691211624785967</v>
      </c>
      <c r="CJ107">
        <f>(DF107-SUMIF('By HD'!$A$3:$A$42,$BE107,'By HD'!R$3:R$42))*$BR107*SUMIF('By HD'!$A$3:$A$42,$BE107,'By HD'!$AR$3:$AR$42)+$BR107*SUMIF('By HD'!$A$3:$A$42,$BE107,'By HD'!AX$3:AX$42)</f>
        <v>4.1157813873848842E-2</v>
      </c>
      <c r="CO107">
        <f t="shared" si="76"/>
        <v>1143.8198639455782</v>
      </c>
      <c r="CP107">
        <f t="shared" si="76"/>
        <v>810.18649533064922</v>
      </c>
      <c r="CQ107">
        <f t="shared" ref="CQ107:CS109" si="81">CF107+BU107+BI107</f>
        <v>283.42204577722248</v>
      </c>
      <c r="CR107">
        <f t="shared" si="81"/>
        <v>4.2895627562589667</v>
      </c>
      <c r="CS107">
        <f t="shared" si="81"/>
        <v>6.1476689897727796</v>
      </c>
      <c r="CT107">
        <f t="shared" si="80"/>
        <v>38.889497302050074</v>
      </c>
      <c r="CU107">
        <f t="shared" si="80"/>
        <v>0.88459378962469337</v>
      </c>
      <c r="CZ107" s="7"/>
      <c r="DA107">
        <f t="shared" si="78"/>
        <v>0.70824053452115809</v>
      </c>
      <c r="DB107">
        <f t="shared" si="78"/>
        <v>0.24610244988864144</v>
      </c>
      <c r="DC107">
        <f t="shared" si="78"/>
        <v>4.4543429844097994E-3</v>
      </c>
      <c r="DD107">
        <f t="shared" si="78"/>
        <v>6.6815144766146995E-3</v>
      </c>
      <c r="DE107">
        <f t="shared" si="78"/>
        <v>3.4521158129175944E-2</v>
      </c>
      <c r="DF107">
        <f t="shared" si="78"/>
        <v>0</v>
      </c>
      <c r="DG107">
        <f t="shared" si="78"/>
        <v>0</v>
      </c>
      <c r="DH107">
        <f t="shared" si="78"/>
        <v>0</v>
      </c>
      <c r="DI107">
        <f t="shared" si="78"/>
        <v>0</v>
      </c>
      <c r="DJ107">
        <f t="shared" si="78"/>
        <v>0</v>
      </c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</row>
    <row r="108" spans="2:149" x14ac:dyDescent="0.3"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V108" s="7"/>
      <c r="AW108" s="7"/>
      <c r="AX108" s="7"/>
      <c r="AY108" s="7"/>
      <c r="AZ108" s="7"/>
      <c r="BA108" s="7"/>
      <c r="BD108" s="7"/>
      <c r="BE108">
        <v>17</v>
      </c>
      <c r="BF108" t="s">
        <v>999</v>
      </c>
      <c r="BG108">
        <f>SUMIFS('Pres Converted'!O$2:O$10000,'Pres Converted'!$E$2:$E$10000,$BF108,'Pres Converted'!$D$2:$D$10000,"ED",'Pres Converted'!$C$2:$C$10000,$BE108)</f>
        <v>306</v>
      </c>
      <c r="BH108">
        <f>SUMIFS('Pres Converted'!I$2:I$10000,'Pres Converted'!$E$2:$E$10000,$BF108,'Pres Converted'!$D$2:$D$10000,"ED",'Pres Converted'!$C$2:$C$10000,$BE108)</f>
        <v>188</v>
      </c>
      <c r="BI108">
        <f>SUMIFS('Pres Converted'!J$2:J$10000,'Pres Converted'!$E$2:$E$10000,$BF108,'Pres Converted'!$D$2:$D$10000,"ED",'Pres Converted'!$C$2:$C$10000,$BE108)</f>
        <v>92</v>
      </c>
      <c r="BJ108">
        <f>SUMIFS('Pres Converted'!K$2:K$10000,'Pres Converted'!$E$2:$E$10000,$BF108,'Pres Converted'!$D$2:$D$10000,"ED",'Pres Converted'!$C$2:$C$10000,$BE108)</f>
        <v>1</v>
      </c>
      <c r="BK108">
        <f>SUMIFS('Pres Converted'!L$2:L$10000,'Pres Converted'!$E$2:$E$10000,$BF108,'Pres Converted'!$D$2:$D$10000,"ED",'Pres Converted'!$C$2:$C$10000,$BE108)</f>
        <v>4</v>
      </c>
      <c r="BL108">
        <f>SUMIFS('Pres Converted'!M$2:M$10000,'Pres Converted'!$E$2:$E$10000,$BF108,'Pres Converted'!$D$2:$D$10000,"ED",'Pres Converted'!$C$2:$C$10000,$BE108)</f>
        <v>19</v>
      </c>
      <c r="BM108">
        <f>SUMIFS('Pres Converted'!N$2:N$10000,'Pres Converted'!$E$2:$E$10000,$BF108,'Pres Converted'!$D$2:$D$10000,"ED",'Pres Converted'!$C$2:$C$10000,$BE108)</f>
        <v>2</v>
      </c>
      <c r="BR108">
        <f>BG108/SUMIF('By HD'!$A$3:$A$42,$BE108,'By HD'!$B$3:$B$42)</f>
        <v>8.3265306122448979E-2</v>
      </c>
      <c r="BS108">
        <f>$BR108*SUMIF('By HD'!$A$3:$A$42,$BE108,'By HD'!W$3:W$42)</f>
        <v>67.861224489795916</v>
      </c>
      <c r="BT108">
        <f>(DA108-SUMIF('By HD'!$A$3:$A$42,$BE108,'By HD'!M$3:M$42))*$BR108*SUMIF('By HD'!$A$3:$A$42,$BE108,'By HD'!$W$3:$W$42)+$BR108*SUMIF('By HD'!$A$3:$A$42,$BE108,'By HD'!X$3:X$42)</f>
        <v>43.070189643204223</v>
      </c>
      <c r="BU108">
        <f>(DB108-SUMIF('By HD'!$A$3:$A$42,$BE108,'By HD'!N$3:N$42))*$BR108*SUMIF('By HD'!$A$3:$A$42,$BE108,'By HD'!$W$3:$W$42)+$BR108*SUMIF('By HD'!$A$3:$A$42,$BE108,'By HD'!Y$3:Y$42)</f>
        <v>19.460407052616961</v>
      </c>
      <c r="BV108">
        <f>(DC108-SUMIF('By HD'!$A$3:$A$42,$BE108,'By HD'!O$3:O$42))*$BR108*SUMIF('By HD'!$A$3:$A$42,$BE108,'By HD'!$W$3:$W$42)+$BR108*SUMIF('By HD'!$A$3:$A$42,$BE108,'By HD'!Z$3:Z$42)</f>
        <v>-3.6410384561988057E-2</v>
      </c>
      <c r="BW108">
        <f>(DD108-SUMIF('By HD'!$A$3:$A$42,$BE108,'By HD'!P$3:P$42))*$BR108*SUMIF('By HD'!$A$3:$A$42,$BE108,'By HD'!$W$3:$W$42)+$BR108*SUMIF('By HD'!$A$3:$A$42,$BE108,'By HD'!AA$3:AA$42)</f>
        <v>0.40696820769123976</v>
      </c>
      <c r="BX108">
        <f>(DE108-SUMIF('By HD'!$A$3:$A$42,$BE108,'By HD'!Q$3:Q$42))*$BR108*SUMIF('By HD'!$A$3:$A$42,$BE108,'By HD'!$W$3:$W$42)+$BR108*SUMIF('By HD'!$A$3:$A$42,$BE108,'By HD'!AB$3:AB$42)</f>
        <v>4.2291256420935719</v>
      </c>
      <c r="BY108">
        <f>(DF108-SUMIF('By HD'!$A$3:$A$42,$BE108,'By HD'!R$3:R$42))*$BR108*SUMIF('By HD'!$A$3:$A$42,$BE108,'By HD'!$W$3:$W$42)+$BR108*SUMIF('By HD'!$A$3:$A$42,$BE108,'By HD'!AC$3:AC$42)</f>
        <v>0.73094432875190896</v>
      </c>
      <c r="CD108">
        <f>$BR108*SUMIF('By HD'!$A$3:$A$42,$BE108,'By HD'!AR$3:AR$42)</f>
        <v>15.903673469387755</v>
      </c>
      <c r="CE108">
        <f>(DA108-SUMIF('By HD'!$A$3:$A$42,$BE108,'By HD'!M$3:M$42))*$BR108*SUMIF('By HD'!$A$3:$A$42,$BE108,'By HD'!$AR$3:$AR$42)+$BR108*SUMIF('By HD'!$A$3:$A$42,$BE108,'By HD'!AS$3:AS$42)</f>
        <v>8.4228247119255872</v>
      </c>
      <c r="CF108">
        <f>(DB108-SUMIF('By HD'!$A$3:$A$42,$BE108,'By HD'!N$3:N$42))*$BR108*SUMIF('By HD'!$A$3:$A$42,$BE108,'By HD'!$AR$3:$AR$42)+$BR108*SUMIF('By HD'!$A$3:$A$42,$BE108,'By HD'!AT$3:AT$42)</f>
        <v>6.3798279605719834</v>
      </c>
      <c r="CG108">
        <f>(DC108-SUMIF('By HD'!$A$3:$A$42,$BE108,'By HD'!O$3:O$42))*$BR108*SUMIF('By HD'!$A$3:$A$42,$BE108,'By HD'!$AR$3:$AR$42)+$BR108*SUMIF('By HD'!$A$3:$A$42,$BE108,'By HD'!AU$3:AU$42)</f>
        <v>3.5704900735804526E-2</v>
      </c>
      <c r="CH108">
        <f>(DD108-SUMIF('By HD'!$A$3:$A$42,$BE108,'By HD'!P$3:P$42))*$BR108*SUMIF('By HD'!$A$3:$A$42,$BE108,'By HD'!$AR$3:$AR$42)+$BR108*SUMIF('By HD'!$A$3:$A$42,$BE108,'By HD'!AV$3:AV$42)</f>
        <v>0.17864067749548801</v>
      </c>
      <c r="CI108">
        <f>(DE108-SUMIF('By HD'!$A$3:$A$42,$BE108,'By HD'!Q$3:Q$42))*$BR108*SUMIF('By HD'!$A$3:$A$42,$BE108,'By HD'!$AR$3:$AR$42)+$BR108*SUMIF('By HD'!$A$3:$A$42,$BE108,'By HD'!AW$3:AW$42)</f>
        <v>0.76870481743717889</v>
      </c>
      <c r="CJ108">
        <f>(DF108-SUMIF('By HD'!$A$3:$A$42,$BE108,'By HD'!R$3:R$42))*$BR108*SUMIF('By HD'!$A$3:$A$42,$BE108,'By HD'!$AR$3:$AR$42)+$BR108*SUMIF('By HD'!$A$3:$A$42,$BE108,'By HD'!AX$3:AX$42)</f>
        <v>0.11797040122171318</v>
      </c>
      <c r="CO108">
        <f t="shared" si="76"/>
        <v>389.76489795918366</v>
      </c>
      <c r="CP108">
        <f t="shared" si="76"/>
        <v>239.49301435512982</v>
      </c>
      <c r="CQ108">
        <f t="shared" si="81"/>
        <v>117.84023501318894</v>
      </c>
      <c r="CR108">
        <f t="shared" si="81"/>
        <v>0.99929451617381648</v>
      </c>
      <c r="CS108">
        <f t="shared" si="81"/>
        <v>4.585608885186728</v>
      </c>
      <c r="CT108">
        <f t="shared" si="80"/>
        <v>23.99783045953075</v>
      </c>
      <c r="CU108">
        <f t="shared" si="80"/>
        <v>2.8489147299736222</v>
      </c>
      <c r="CZ108" s="7"/>
      <c r="DA108">
        <f t="shared" si="78"/>
        <v>0.6143790849673203</v>
      </c>
      <c r="DB108">
        <f t="shared" si="78"/>
        <v>0.30065359477124182</v>
      </c>
      <c r="DC108">
        <f t="shared" si="78"/>
        <v>3.2679738562091504E-3</v>
      </c>
      <c r="DD108">
        <f t="shared" si="78"/>
        <v>1.3071895424836602E-2</v>
      </c>
      <c r="DE108">
        <f t="shared" si="78"/>
        <v>6.2091503267973858E-2</v>
      </c>
      <c r="DF108">
        <f t="shared" si="78"/>
        <v>6.5359477124183009E-3</v>
      </c>
      <c r="DG108">
        <f t="shared" si="78"/>
        <v>0</v>
      </c>
      <c r="DH108">
        <f t="shared" si="78"/>
        <v>0</v>
      </c>
      <c r="DI108">
        <f t="shared" si="78"/>
        <v>0</v>
      </c>
      <c r="DJ108">
        <f t="shared" si="78"/>
        <v>0</v>
      </c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</row>
    <row r="109" spans="2:149" x14ac:dyDescent="0.3"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V109" s="7"/>
      <c r="AW109" s="7"/>
      <c r="AX109" s="7"/>
      <c r="AY109" s="7"/>
      <c r="AZ109" s="7"/>
      <c r="BA109" s="7"/>
      <c r="BD109" s="7"/>
      <c r="BE109">
        <v>18</v>
      </c>
      <c r="BF109" t="s">
        <v>1000</v>
      </c>
      <c r="BG109">
        <f>SUMIFS('Pres Converted'!O$2:O$10000,'Pres Converted'!$E$2:$E$10000,$BF109,'Pres Converted'!$D$2:$D$10000,"ED",'Pres Converted'!$C$2:$C$10000,$BE109)</f>
        <v>6139</v>
      </c>
      <c r="BH109">
        <f>SUMIFS('Pres Converted'!I$2:I$10000,'Pres Converted'!$E$2:$E$10000,$BF109,'Pres Converted'!$D$2:$D$10000,"ED",'Pres Converted'!$C$2:$C$10000,$BE109)</f>
        <v>4536</v>
      </c>
      <c r="BI109">
        <f>SUMIFS('Pres Converted'!J$2:J$10000,'Pres Converted'!$E$2:$E$10000,$BF109,'Pres Converted'!$D$2:$D$10000,"ED",'Pres Converted'!$C$2:$C$10000,$BE109)</f>
        <v>1333</v>
      </c>
      <c r="BJ109">
        <f>SUMIFS('Pres Converted'!K$2:K$10000,'Pres Converted'!$E$2:$E$10000,$BF109,'Pres Converted'!$D$2:$D$10000,"ED",'Pres Converted'!$C$2:$C$10000,$BE109)</f>
        <v>11</v>
      </c>
      <c r="BK109">
        <f>SUMIFS('Pres Converted'!L$2:L$10000,'Pres Converted'!$E$2:$E$10000,$BF109,'Pres Converted'!$D$2:$D$10000,"ED",'Pres Converted'!$C$2:$C$10000,$BE109)</f>
        <v>32</v>
      </c>
      <c r="BL109">
        <f>SUMIFS('Pres Converted'!M$2:M$10000,'Pres Converted'!$E$2:$E$10000,$BF109,'Pres Converted'!$D$2:$D$10000,"ED",'Pres Converted'!$C$2:$C$10000,$BE109)</f>
        <v>200</v>
      </c>
      <c r="BM109">
        <f>SUMIFS('Pres Converted'!N$2:N$10000,'Pres Converted'!$E$2:$E$10000,$BF109,'Pres Converted'!$D$2:$D$10000,"ED",'Pres Converted'!$C$2:$C$10000,$BE109)</f>
        <v>27</v>
      </c>
      <c r="BR109">
        <f>BG109/SUMIF('By HD'!$A$3:$A$42,$BE109,'By HD'!$B$3:$B$42)</f>
        <v>1</v>
      </c>
      <c r="BS109">
        <f>$BR109*SUMIF('By HD'!$A$3:$A$42,$BE109,'By HD'!W$3:W$42)</f>
        <v>1273</v>
      </c>
      <c r="BT109">
        <f>(DA109-SUMIF('By HD'!$A$3:$A$42,$BE109,'By HD'!M$3:M$42))*$BR109*SUMIF('By HD'!$A$3:$A$42,$BE109,'By HD'!$W$3:$W$42)+$BR109*SUMIF('By HD'!$A$3:$A$42,$BE109,'By HD'!X$3:X$42)</f>
        <v>1000</v>
      </c>
      <c r="BU109">
        <f>(DB109-SUMIF('By HD'!$A$3:$A$42,$BE109,'By HD'!N$3:N$42))*$BR109*SUMIF('By HD'!$A$3:$A$42,$BE109,'By HD'!$W$3:$W$42)+$BR109*SUMIF('By HD'!$A$3:$A$42,$BE109,'By HD'!Y$3:Y$42)</f>
        <v>234</v>
      </c>
      <c r="BV109">
        <f>(DC109-SUMIF('By HD'!$A$3:$A$42,$BE109,'By HD'!O$3:O$42))*$BR109*SUMIF('By HD'!$A$3:$A$42,$BE109,'By HD'!$W$3:$W$42)+$BR109*SUMIF('By HD'!$A$3:$A$42,$BE109,'By HD'!Z$3:Z$42)</f>
        <v>1</v>
      </c>
      <c r="BW109">
        <f>(DD109-SUMIF('By HD'!$A$3:$A$42,$BE109,'By HD'!P$3:P$42))*$BR109*SUMIF('By HD'!$A$3:$A$42,$BE109,'By HD'!$W$3:$W$42)+$BR109*SUMIF('By HD'!$A$3:$A$42,$BE109,'By HD'!AA$3:AA$42)</f>
        <v>3</v>
      </c>
      <c r="BX109">
        <f>(DE109-SUMIF('By HD'!$A$3:$A$42,$BE109,'By HD'!Q$3:Q$42))*$BR109*SUMIF('By HD'!$A$3:$A$42,$BE109,'By HD'!$W$3:$W$42)+$BR109*SUMIF('By HD'!$A$3:$A$42,$BE109,'By HD'!AB$3:AB$42)</f>
        <v>28</v>
      </c>
      <c r="BY109">
        <f>(DF109-SUMIF('By HD'!$A$3:$A$42,$BE109,'By HD'!R$3:R$42))*$BR109*SUMIF('By HD'!$A$3:$A$42,$BE109,'By HD'!$W$3:$W$42)+$BR109*SUMIF('By HD'!$A$3:$A$42,$BE109,'By HD'!AC$3:AC$42)</f>
        <v>7</v>
      </c>
      <c r="CD109">
        <f>$BR109*SUMIF('By HD'!$A$3:$A$42,$BE109,'By HD'!AR$3:AR$42)</f>
        <v>589</v>
      </c>
      <c r="CE109">
        <f>(DA109-SUMIF('By HD'!$A$3:$A$42,$BE109,'By HD'!M$3:M$42))*$BR109*SUMIF('By HD'!$A$3:$A$42,$BE109,'By HD'!$AR$3:$AR$42)+$BR109*SUMIF('By HD'!$A$3:$A$42,$BE109,'By HD'!AS$3:AS$42)</f>
        <v>462</v>
      </c>
      <c r="CF109">
        <f>(DB109-SUMIF('By HD'!$A$3:$A$42,$BE109,'By HD'!N$3:N$42))*$BR109*SUMIF('By HD'!$A$3:$A$42,$BE109,'By HD'!$AR$3:$AR$42)+$BR109*SUMIF('By HD'!$A$3:$A$42,$BE109,'By HD'!AT$3:AT$42)</f>
        <v>107</v>
      </c>
      <c r="CG109">
        <f>(DC109-SUMIF('By HD'!$A$3:$A$42,$BE109,'By HD'!O$3:O$42))*$BR109*SUMIF('By HD'!$A$3:$A$42,$BE109,'By HD'!$AR$3:$AR$42)+$BR109*SUMIF('By HD'!$A$3:$A$42,$BE109,'By HD'!AU$3:AU$42)</f>
        <v>0</v>
      </c>
      <c r="CH109">
        <f>(DD109-SUMIF('By HD'!$A$3:$A$42,$BE109,'By HD'!P$3:P$42))*$BR109*SUMIF('By HD'!$A$3:$A$42,$BE109,'By HD'!$AR$3:$AR$42)+$BR109*SUMIF('By HD'!$A$3:$A$42,$BE109,'By HD'!AV$3:AV$42)</f>
        <v>2</v>
      </c>
      <c r="CI109">
        <f>(DE109-SUMIF('By HD'!$A$3:$A$42,$BE109,'By HD'!Q$3:Q$42))*$BR109*SUMIF('By HD'!$A$3:$A$42,$BE109,'By HD'!$AR$3:$AR$42)+$BR109*SUMIF('By HD'!$A$3:$A$42,$BE109,'By HD'!AW$3:AW$42)</f>
        <v>14</v>
      </c>
      <c r="CJ109">
        <f>(DF109-SUMIF('By HD'!$A$3:$A$42,$BE109,'By HD'!R$3:R$42))*$BR109*SUMIF('By HD'!$A$3:$A$42,$BE109,'By HD'!$AR$3:$AR$42)+$BR109*SUMIF('By HD'!$A$3:$A$42,$BE109,'By HD'!AX$3:AX$42)</f>
        <v>4</v>
      </c>
      <c r="CO109">
        <f t="shared" si="76"/>
        <v>8001</v>
      </c>
      <c r="CP109">
        <f t="shared" si="76"/>
        <v>5998</v>
      </c>
      <c r="CQ109">
        <f t="shared" si="81"/>
        <v>1674</v>
      </c>
      <c r="CR109">
        <f t="shared" si="81"/>
        <v>12</v>
      </c>
      <c r="CS109">
        <f t="shared" si="81"/>
        <v>37</v>
      </c>
      <c r="CT109">
        <f t="shared" si="80"/>
        <v>242</v>
      </c>
      <c r="CU109">
        <f t="shared" si="80"/>
        <v>38</v>
      </c>
      <c r="CZ109" s="7"/>
      <c r="DA109">
        <f t="shared" si="78"/>
        <v>0.73888255416191562</v>
      </c>
      <c r="DB109">
        <f t="shared" si="78"/>
        <v>0.21713634142368463</v>
      </c>
      <c r="DC109">
        <f t="shared" si="78"/>
        <v>1.7918227724385079E-3</v>
      </c>
      <c r="DD109">
        <f t="shared" si="78"/>
        <v>5.2125753380029317E-3</v>
      </c>
      <c r="DE109">
        <f t="shared" si="78"/>
        <v>3.2578595862518323E-2</v>
      </c>
      <c r="DF109">
        <f t="shared" si="78"/>
        <v>4.3981104414399742E-3</v>
      </c>
      <c r="DG109">
        <f t="shared" si="78"/>
        <v>0</v>
      </c>
      <c r="DH109">
        <f t="shared" si="78"/>
        <v>0</v>
      </c>
      <c r="DI109">
        <f t="shared" si="78"/>
        <v>0</v>
      </c>
      <c r="DJ109">
        <f t="shared" si="78"/>
        <v>0</v>
      </c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</row>
    <row r="110" spans="2:149" x14ac:dyDescent="0.3"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V110" s="7"/>
      <c r="AW110" s="7"/>
      <c r="AX110" s="7"/>
      <c r="AY110" s="7"/>
      <c r="AZ110" s="7"/>
      <c r="BA110" s="7"/>
      <c r="BD110" s="7"/>
      <c r="BE110">
        <v>19</v>
      </c>
      <c r="BF110" t="s">
        <v>1000</v>
      </c>
      <c r="BG110">
        <f>SUMIFS('Pres Converted'!O$2:O$10000,'Pres Converted'!$E$2:$E$10000,$BF110,'Pres Converted'!$D$2:$D$10000,"ED",'Pres Converted'!$C$2:$C$10000,$BE110)</f>
        <v>5822</v>
      </c>
      <c r="BH110">
        <f>SUMIFS('Pres Converted'!I$2:I$10000,'Pres Converted'!$E$2:$E$10000,$BF110,'Pres Converted'!$D$2:$D$10000,"ED",'Pres Converted'!$C$2:$C$10000,$BE110)</f>
        <v>3293</v>
      </c>
      <c r="BI110">
        <f>SUMIFS('Pres Converted'!J$2:J$10000,'Pres Converted'!$E$2:$E$10000,$BF110,'Pres Converted'!$D$2:$D$10000,"ED",'Pres Converted'!$C$2:$C$10000,$BE110)</f>
        <v>2156</v>
      </c>
      <c r="BJ110">
        <f>SUMIFS('Pres Converted'!K$2:K$10000,'Pres Converted'!$E$2:$E$10000,$BF110,'Pres Converted'!$D$2:$D$10000,"ED",'Pres Converted'!$C$2:$C$10000,$BE110)</f>
        <v>26</v>
      </c>
      <c r="BK110">
        <f>SUMIFS('Pres Converted'!L$2:L$10000,'Pres Converted'!$E$2:$E$10000,$BF110,'Pres Converted'!$D$2:$D$10000,"ED",'Pres Converted'!$C$2:$C$10000,$BE110)</f>
        <v>10</v>
      </c>
      <c r="BL110">
        <f>SUMIFS('Pres Converted'!M$2:M$10000,'Pres Converted'!$E$2:$E$10000,$BF110,'Pres Converted'!$D$2:$D$10000,"ED",'Pres Converted'!$C$2:$C$10000,$BE110)</f>
        <v>301</v>
      </c>
      <c r="BM110">
        <f>SUMIFS('Pres Converted'!N$2:N$10000,'Pres Converted'!$E$2:$E$10000,$BF110,'Pres Converted'!$D$2:$D$10000,"ED",'Pres Converted'!$C$2:$C$10000,$BE110)</f>
        <v>36</v>
      </c>
      <c r="BR110">
        <f>BG110/SUMIF('By HD'!$A$3:$A$42,$BE110,'By HD'!$B$3:$B$42)</f>
        <v>0.98294783049130507</v>
      </c>
      <c r="BS110">
        <f>$BR110*SUMIF('By HD'!$A$3:$A$42,$BE110,'By HD'!W$3:W$42)</f>
        <v>959.35708255951374</v>
      </c>
      <c r="BT110">
        <f>(DA110-SUMIF('By HD'!$A$3:$A$42,$BE110,'By HD'!M$3:M$42))*$BR110*SUMIF('By HD'!$A$3:$A$42,$BE110,'By HD'!$W$3:$W$42)+$BR110*SUMIF('By HD'!$A$3:$A$42,$BE110,'By HD'!X$3:X$42)</f>
        <v>553.29157333395199</v>
      </c>
      <c r="BU110">
        <f>(DB110-SUMIF('By HD'!$A$3:$A$42,$BE110,'By HD'!N$3:N$42))*$BR110*SUMIF('By HD'!$A$3:$A$42,$BE110,'By HD'!$W$3:$W$42)+$BR110*SUMIF('By HD'!$A$3:$A$42,$BE110,'By HD'!Y$3:Y$42)</f>
        <v>358.63466669691962</v>
      </c>
      <c r="BV110">
        <f>(DC110-SUMIF('By HD'!$A$3:$A$42,$BE110,'By HD'!O$3:O$42))*$BR110*SUMIF('By HD'!$A$3:$A$42,$BE110,'By HD'!$W$3:$W$42)+$BR110*SUMIF('By HD'!$A$3:$A$42,$BE110,'By HD'!Z$3:Z$42)</f>
        <v>3.8428767129652415</v>
      </c>
      <c r="BW110">
        <f>(DD110-SUMIF('By HD'!$A$3:$A$42,$BE110,'By HD'!P$3:P$42))*$BR110*SUMIF('By HD'!$A$3:$A$42,$BE110,'By HD'!$W$3:$W$42)+$BR110*SUMIF('By HD'!$A$3:$A$42,$BE110,'By HD'!AA$3:AA$42)</f>
        <v>4.9428379494183456</v>
      </c>
      <c r="BX110">
        <f>(DE110-SUMIF('By HD'!$A$3:$A$42,$BE110,'By HD'!Q$3:Q$42))*$BR110*SUMIF('By HD'!$A$3:$A$42,$BE110,'By HD'!$W$3:$W$42)+$BR110*SUMIF('By HD'!$A$3:$A$42,$BE110,'By HD'!AB$3:AB$42)</f>
        <v>32.646285214248053</v>
      </c>
      <c r="BY110">
        <f>(DF110-SUMIF('By HD'!$A$3:$A$42,$BE110,'By HD'!R$3:R$42))*$BR110*SUMIF('By HD'!$A$3:$A$42,$BE110,'By HD'!$W$3:$W$42)+$BR110*SUMIF('By HD'!$A$3:$A$42,$BE110,'By HD'!AC$3:AC$42)</f>
        <v>5.9988426520103832</v>
      </c>
      <c r="CD110">
        <f>$BR110*SUMIF('By HD'!$A$3:$A$42,$BE110,'By HD'!AR$3:AR$42)</f>
        <v>776.52878608813103</v>
      </c>
      <c r="CE110">
        <f>(DA110-SUMIF('By HD'!$A$3:$A$42,$BE110,'By HD'!M$3:M$42))*$BR110*SUMIF('By HD'!$A$3:$A$42,$BE110,'By HD'!$AR$3:$AR$42)+$BR110*SUMIF('By HD'!$A$3:$A$42,$BE110,'By HD'!AS$3:AS$42)</f>
        <v>538.14697276195955</v>
      </c>
      <c r="CF110">
        <f>(DB110-SUMIF('By HD'!$A$3:$A$42,$BE110,'By HD'!N$3:N$42))*$BR110*SUMIF('By HD'!$A$3:$A$42,$BE110,'By HD'!$AR$3:$AR$42)+$BR110*SUMIF('By HD'!$A$3:$A$42,$BE110,'By HD'!AT$3:AT$42)</f>
        <v>205.55538311476542</v>
      </c>
      <c r="CG110">
        <f>(DC110-SUMIF('By HD'!$A$3:$A$42,$BE110,'By HD'!O$3:O$42))*$BR110*SUMIF('By HD'!$A$3:$A$42,$BE110,'By HD'!$AR$3:$AR$42)+$BR110*SUMIF('By HD'!$A$3:$A$42,$BE110,'By HD'!AU$3:AU$42)</f>
        <v>1.8939258442715619</v>
      </c>
      <c r="CH110">
        <f>(DD110-SUMIF('By HD'!$A$3:$A$42,$BE110,'By HD'!P$3:P$42))*$BR110*SUMIF('By HD'!$A$3:$A$42,$BE110,'By HD'!$AR$3:$AR$42)+$BR110*SUMIF('By HD'!$A$3:$A$42,$BE110,'By HD'!AV$3:AV$42)</f>
        <v>2.9715873947524378</v>
      </c>
      <c r="CI110">
        <f>(DE110-SUMIF('By HD'!$A$3:$A$42,$BE110,'By HD'!Q$3:Q$42))*$BR110*SUMIF('By HD'!$A$3:$A$42,$BE110,'By HD'!$AR$3:$AR$42)+$BR110*SUMIF('By HD'!$A$3:$A$42,$BE110,'By HD'!AW$3:AW$42)</f>
        <v>24.930195429105392</v>
      </c>
      <c r="CJ110">
        <f>(DF110-SUMIF('By HD'!$A$3:$A$42,$BE110,'By HD'!R$3:R$42))*$BR110*SUMIF('By HD'!$A$3:$A$42,$BE110,'By HD'!$AR$3:$AR$42)+$BR110*SUMIF('By HD'!$A$3:$A$42,$BE110,'By HD'!AX$3:AX$42)</f>
        <v>3.0307215432765964</v>
      </c>
      <c r="CO110">
        <f t="shared" ref="CO110:CO129" si="82">BG110+BS110+CD110</f>
        <v>7557.8858686476442</v>
      </c>
      <c r="CP110">
        <f t="shared" ref="CP110:CP129" si="83">BH110+BT110+CE110</f>
        <v>4384.4385460959111</v>
      </c>
      <c r="CQ110">
        <f t="shared" ref="CQ110:CQ129" si="84">CF110+BU110+BI110</f>
        <v>2720.1900498116852</v>
      </c>
      <c r="CR110">
        <f t="shared" ref="CR110:CR129" si="85">CG110+BV110+BJ110</f>
        <v>31.736802557236803</v>
      </c>
      <c r="CS110">
        <f t="shared" ref="CS110:CS129" si="86">CH110+BW110+BK110</f>
        <v>17.914425344170784</v>
      </c>
      <c r="CT110">
        <f t="shared" ref="CT110:CT129" si="87">CI110+BX110+BL110</f>
        <v>358.57648064335342</v>
      </c>
      <c r="CU110">
        <f t="shared" ref="CU110:CU129" si="88">CJ110+BY110+BM110</f>
        <v>45.02956419528698</v>
      </c>
      <c r="CZ110" s="7"/>
      <c r="DA110">
        <f t="shared" ref="DA110:DA129" si="89">BH110/$BG110</f>
        <v>0.565613191343181</v>
      </c>
      <c r="DB110">
        <f t="shared" ref="DB110:DB129" si="90">BI110/$BG110</f>
        <v>0.37031947784266572</v>
      </c>
      <c r="DC110">
        <f t="shared" ref="DC110:DC129" si="91">BJ110/$BG110</f>
        <v>4.4658193060803843E-3</v>
      </c>
      <c r="DD110">
        <f t="shared" ref="DD110:DD129" si="92">BK110/$BG110</f>
        <v>1.7176228100309172E-3</v>
      </c>
      <c r="DE110">
        <f t="shared" ref="DE110:DE129" si="93">BL110/$BG110</f>
        <v>5.1700446581930605E-2</v>
      </c>
      <c r="DF110">
        <f t="shared" ref="DF110:DF129" si="94">BM110/$BG110</f>
        <v>6.1834421161113019E-3</v>
      </c>
      <c r="DG110">
        <f t="shared" ref="DG110:DG129" si="95">BN110/$BG110</f>
        <v>0</v>
      </c>
      <c r="DH110">
        <f t="shared" ref="DH110:DH129" si="96">BO110/$BG110</f>
        <v>0</v>
      </c>
      <c r="DI110">
        <f t="shared" ref="DI110:DI129" si="97">BP110/$BG110</f>
        <v>0</v>
      </c>
      <c r="DJ110">
        <f t="shared" ref="DJ110:DJ129" si="98">BQ110/$BG110</f>
        <v>0</v>
      </c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</row>
    <row r="111" spans="2:149" x14ac:dyDescent="0.3"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V111" s="7"/>
      <c r="AW111" s="7"/>
      <c r="AX111" s="7"/>
      <c r="AY111" s="7"/>
      <c r="AZ111" s="7"/>
      <c r="BA111" s="7"/>
      <c r="BD111" s="7"/>
      <c r="BE111">
        <v>19</v>
      </c>
      <c r="BF111" t="s">
        <v>999</v>
      </c>
      <c r="BG111">
        <f>SUMIFS('Pres Converted'!O$2:O$10000,'Pres Converted'!$E$2:$E$10000,$BF111,'Pres Converted'!$D$2:$D$10000,"ED",'Pres Converted'!$C$2:$C$10000,$BE111)</f>
        <v>101</v>
      </c>
      <c r="BH111">
        <f>SUMIFS('Pres Converted'!I$2:I$10000,'Pres Converted'!$E$2:$E$10000,$BF111,'Pres Converted'!$D$2:$D$10000,"ED",'Pres Converted'!$C$2:$C$10000,$BE111)</f>
        <v>76</v>
      </c>
      <c r="BI111">
        <f>SUMIFS('Pres Converted'!J$2:J$10000,'Pres Converted'!$E$2:$E$10000,$BF111,'Pres Converted'!$D$2:$D$10000,"ED",'Pres Converted'!$C$2:$C$10000,$BE111)</f>
        <v>14</v>
      </c>
      <c r="BJ111">
        <f>SUMIFS('Pres Converted'!K$2:K$10000,'Pres Converted'!$E$2:$E$10000,$BF111,'Pres Converted'!$D$2:$D$10000,"ED",'Pres Converted'!$C$2:$C$10000,$BE111)</f>
        <v>1</v>
      </c>
      <c r="BK111">
        <f>SUMIFS('Pres Converted'!L$2:L$10000,'Pres Converted'!$E$2:$E$10000,$BF111,'Pres Converted'!$D$2:$D$10000,"ED",'Pres Converted'!$C$2:$C$10000,$BE111)</f>
        <v>0</v>
      </c>
      <c r="BL111">
        <f>SUMIFS('Pres Converted'!M$2:M$10000,'Pres Converted'!$E$2:$E$10000,$BF111,'Pres Converted'!$D$2:$D$10000,"ED",'Pres Converted'!$C$2:$C$10000,$BE111)</f>
        <v>10</v>
      </c>
      <c r="BM111">
        <f>SUMIFS('Pres Converted'!N$2:N$10000,'Pres Converted'!$E$2:$E$10000,$BF111,'Pres Converted'!$D$2:$D$10000,"ED",'Pres Converted'!$C$2:$C$10000,$BE111)</f>
        <v>0</v>
      </c>
      <c r="BR111">
        <f>BG111/SUMIF('By HD'!$A$3:$A$42,$BE111,'By HD'!$B$3:$B$42)</f>
        <v>1.7052169508694918E-2</v>
      </c>
      <c r="BS111">
        <f>$BR111*SUMIF('By HD'!$A$3:$A$42,$BE111,'By HD'!W$3:W$42)</f>
        <v>16.64291744048624</v>
      </c>
      <c r="BT111">
        <f>(DA111-SUMIF('By HD'!$A$3:$A$42,$BE111,'By HD'!M$3:M$42))*$BR111*SUMIF('By HD'!$A$3:$A$42,$BE111,'By HD'!$W$3:$W$42)+$BR111*SUMIF('By HD'!$A$3:$A$42,$BE111,'By HD'!X$3:X$42)</f>
        <v>12.708426666047925</v>
      </c>
      <c r="BU111">
        <f>(DB111-SUMIF('By HD'!$A$3:$A$42,$BE111,'By HD'!N$3:N$42))*$BR111*SUMIF('By HD'!$A$3:$A$42,$BE111,'By HD'!$W$3:$W$42)+$BR111*SUMIF('By HD'!$A$3:$A$42,$BE111,'By HD'!Y$3:Y$42)</f>
        <v>2.365333303080341</v>
      </c>
      <c r="BV111">
        <f>(DC111-SUMIF('By HD'!$A$3:$A$42,$BE111,'By HD'!O$3:O$42))*$BR111*SUMIF('By HD'!$A$3:$A$42,$BE111,'By HD'!$W$3:$W$42)+$BR111*SUMIF('By HD'!$A$3:$A$42,$BE111,'By HD'!Z$3:Z$42)</f>
        <v>0.15712328703475797</v>
      </c>
      <c r="BW111">
        <f>(DD111-SUMIF('By HD'!$A$3:$A$42,$BE111,'By HD'!P$3:P$42))*$BR111*SUMIF('By HD'!$A$3:$A$42,$BE111,'By HD'!$W$3:$W$42)+$BR111*SUMIF('By HD'!$A$3:$A$42,$BE111,'By HD'!AA$3:AA$42)</f>
        <v>5.7162050581654175E-2</v>
      </c>
      <c r="BX111">
        <f>(DE111-SUMIF('By HD'!$A$3:$A$42,$BE111,'By HD'!Q$3:Q$42))*$BR111*SUMIF('By HD'!$A$3:$A$42,$BE111,'By HD'!$W$3:$W$42)+$BR111*SUMIF('By HD'!$A$3:$A$42,$BE111,'By HD'!AB$3:AB$42)</f>
        <v>1.3537147857519467</v>
      </c>
      <c r="BY111">
        <f>(DF111-SUMIF('By HD'!$A$3:$A$42,$BE111,'By HD'!R$3:R$42))*$BR111*SUMIF('By HD'!$A$3:$A$42,$BE111,'By HD'!$W$3:$W$42)+$BR111*SUMIF('By HD'!$A$3:$A$42,$BE111,'By HD'!AC$3:AC$42)</f>
        <v>1.1573479896159616E-3</v>
      </c>
      <c r="CD111">
        <f>$BR111*SUMIF('By HD'!$A$3:$A$42,$BE111,'By HD'!AR$3:AR$42)</f>
        <v>13.471213911868986</v>
      </c>
      <c r="CE111">
        <f>(DA111-SUMIF('By HD'!$A$3:$A$42,$BE111,'By HD'!M$3:M$42))*$BR111*SUMIF('By HD'!$A$3:$A$42,$BE111,'By HD'!$AR$3:$AR$42)+$BR111*SUMIF('By HD'!$A$3:$A$42,$BE111,'By HD'!AS$3:AS$42)</f>
        <v>11.853027238040418</v>
      </c>
      <c r="CF111">
        <f>(DB111-SUMIF('By HD'!$A$3:$A$42,$BE111,'By HD'!N$3:N$42))*$BR111*SUMIF('By HD'!$A$3:$A$42,$BE111,'By HD'!$AR$3:$AR$42)+$BR111*SUMIF('By HD'!$A$3:$A$42,$BE111,'By HD'!AT$3:AT$42)</f>
        <v>0.44461688523456111</v>
      </c>
      <c r="CG111">
        <f>(DC111-SUMIF('By HD'!$A$3:$A$42,$BE111,'By HD'!O$3:O$42))*$BR111*SUMIF('By HD'!$A$3:$A$42,$BE111,'By HD'!$AR$3:$AR$42)+$BR111*SUMIF('By HD'!$A$3:$A$42,$BE111,'By HD'!AU$3:AU$42)</f>
        <v>0.10607415572843786</v>
      </c>
      <c r="CH111">
        <f>(DD111-SUMIF('By HD'!$A$3:$A$42,$BE111,'By HD'!P$3:P$42))*$BR111*SUMIF('By HD'!$A$3:$A$42,$BE111,'By HD'!$AR$3:$AR$42)+$BR111*SUMIF('By HD'!$A$3:$A$42,$BE111,'By HD'!AV$3:AV$42)</f>
        <v>2.8412605247562072E-2</v>
      </c>
      <c r="CI111">
        <f>(DE111-SUMIF('By HD'!$A$3:$A$42,$BE111,'By HD'!Q$3:Q$42))*$BR111*SUMIF('By HD'!$A$3:$A$42,$BE111,'By HD'!$AR$3:$AR$42)+$BR111*SUMIF('By HD'!$A$3:$A$42,$BE111,'By HD'!AW$3:AW$42)</f>
        <v>1.0698045708946051</v>
      </c>
      <c r="CJ111">
        <f>(DF111-SUMIF('By HD'!$A$3:$A$42,$BE111,'By HD'!R$3:R$42))*$BR111*SUMIF('By HD'!$A$3:$A$42,$BE111,'By HD'!$AR$3:$AR$42)+$BR111*SUMIF('By HD'!$A$3:$A$42,$BE111,'By HD'!AX$3:AX$42)</f>
        <v>-3.0721543276596909E-2</v>
      </c>
      <c r="CO111">
        <f t="shared" si="82"/>
        <v>131.11413135235523</v>
      </c>
      <c r="CP111">
        <f t="shared" si="83"/>
        <v>100.56145390408835</v>
      </c>
      <c r="CQ111">
        <f t="shared" si="84"/>
        <v>16.8099501883149</v>
      </c>
      <c r="CR111">
        <f t="shared" si="85"/>
        <v>1.2631974427631958</v>
      </c>
      <c r="CS111">
        <f t="shared" si="86"/>
        <v>8.5574655829216251E-2</v>
      </c>
      <c r="CT111">
        <f t="shared" si="87"/>
        <v>12.423519356646551</v>
      </c>
      <c r="CU111">
        <f t="shared" si="88"/>
        <v>-2.9564195286980947E-2</v>
      </c>
      <c r="CZ111" s="7"/>
      <c r="DA111">
        <f t="shared" si="89"/>
        <v>0.75247524752475248</v>
      </c>
      <c r="DB111">
        <f t="shared" si="90"/>
        <v>0.13861386138613863</v>
      </c>
      <c r="DC111">
        <f t="shared" si="91"/>
        <v>9.9009900990099011E-3</v>
      </c>
      <c r="DD111">
        <f t="shared" si="92"/>
        <v>0</v>
      </c>
      <c r="DE111">
        <f t="shared" si="93"/>
        <v>9.9009900990099015E-2</v>
      </c>
      <c r="DF111">
        <f t="shared" si="94"/>
        <v>0</v>
      </c>
      <c r="DG111">
        <f t="shared" si="95"/>
        <v>0</v>
      </c>
      <c r="DH111">
        <f t="shared" si="96"/>
        <v>0</v>
      </c>
      <c r="DI111">
        <f t="shared" si="97"/>
        <v>0</v>
      </c>
      <c r="DJ111">
        <f t="shared" si="98"/>
        <v>0</v>
      </c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</row>
    <row r="112" spans="2:149" x14ac:dyDescent="0.3"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V112" s="7"/>
      <c r="AW112" s="7"/>
      <c r="AX112" s="7"/>
      <c r="AY112" s="7"/>
      <c r="AZ112" s="7"/>
      <c r="BA112" s="7"/>
      <c r="BD112" s="7"/>
      <c r="BE112">
        <v>20</v>
      </c>
      <c r="BF112" t="s">
        <v>1000</v>
      </c>
      <c r="BG112">
        <f>SUMIFS('Pres Converted'!O$2:O$10000,'Pres Converted'!$E$2:$E$10000,$BF112,'Pres Converted'!$D$2:$D$10000,"ED",'Pres Converted'!$C$2:$C$10000,$BE112)</f>
        <v>7536</v>
      </c>
      <c r="BH112">
        <f>SUMIFS('Pres Converted'!I$2:I$10000,'Pres Converted'!$E$2:$E$10000,$BF112,'Pres Converted'!$D$2:$D$10000,"ED",'Pres Converted'!$C$2:$C$10000,$BE112)</f>
        <v>4328</v>
      </c>
      <c r="BI112">
        <f>SUMIFS('Pres Converted'!J$2:J$10000,'Pres Converted'!$E$2:$E$10000,$BF112,'Pres Converted'!$D$2:$D$10000,"ED",'Pres Converted'!$C$2:$C$10000,$BE112)</f>
        <v>2782</v>
      </c>
      <c r="BJ112">
        <f>SUMIFS('Pres Converted'!K$2:K$10000,'Pres Converted'!$E$2:$E$10000,$BF112,'Pres Converted'!$D$2:$D$10000,"ED",'Pres Converted'!$C$2:$C$10000,$BE112)</f>
        <v>28</v>
      </c>
      <c r="BK112">
        <f>SUMIFS('Pres Converted'!L$2:L$10000,'Pres Converted'!$E$2:$E$10000,$BF112,'Pres Converted'!$D$2:$D$10000,"ED",'Pres Converted'!$C$2:$C$10000,$BE112)</f>
        <v>22</v>
      </c>
      <c r="BL112">
        <f>SUMIFS('Pres Converted'!M$2:M$10000,'Pres Converted'!$E$2:$E$10000,$BF112,'Pres Converted'!$D$2:$D$10000,"ED",'Pres Converted'!$C$2:$C$10000,$BE112)</f>
        <v>337</v>
      </c>
      <c r="BM112">
        <f>SUMIFS('Pres Converted'!N$2:N$10000,'Pres Converted'!$E$2:$E$10000,$BF112,'Pres Converted'!$D$2:$D$10000,"ED",'Pres Converted'!$C$2:$C$10000,$BE112)</f>
        <v>39</v>
      </c>
      <c r="BR112">
        <f>BG112/SUMIF('By HD'!$A$3:$A$42,$BE112,'By HD'!$B$3:$B$42)</f>
        <v>1</v>
      </c>
      <c r="BS112">
        <f>$BR112*SUMIF('By HD'!$A$3:$A$42,$BE112,'By HD'!W$3:W$42)</f>
        <v>980</v>
      </c>
      <c r="BT112">
        <f>(DA112-SUMIF('By HD'!$A$3:$A$42,$BE112,'By HD'!M$3:M$42))*$BR112*SUMIF('By HD'!$A$3:$A$42,$BE112,'By HD'!$W$3:$W$42)+$BR112*SUMIF('By HD'!$A$3:$A$42,$BE112,'By HD'!X$3:X$42)</f>
        <v>561</v>
      </c>
      <c r="BU112">
        <f>(DB112-SUMIF('By HD'!$A$3:$A$42,$BE112,'By HD'!N$3:N$42))*$BR112*SUMIF('By HD'!$A$3:$A$42,$BE112,'By HD'!$W$3:$W$42)+$BR112*SUMIF('By HD'!$A$3:$A$42,$BE112,'By HD'!Y$3:Y$42)</f>
        <v>380</v>
      </c>
      <c r="BV112">
        <f>(DC112-SUMIF('By HD'!$A$3:$A$42,$BE112,'By HD'!O$3:O$42))*$BR112*SUMIF('By HD'!$A$3:$A$42,$BE112,'By HD'!$W$3:$W$42)+$BR112*SUMIF('By HD'!$A$3:$A$42,$BE112,'By HD'!Z$3:Z$42)</f>
        <v>6</v>
      </c>
      <c r="BW112">
        <f>(DD112-SUMIF('By HD'!$A$3:$A$42,$BE112,'By HD'!P$3:P$42))*$BR112*SUMIF('By HD'!$A$3:$A$42,$BE112,'By HD'!$W$3:$W$42)+$BR112*SUMIF('By HD'!$A$3:$A$42,$BE112,'By HD'!AA$3:AA$42)</f>
        <v>3</v>
      </c>
      <c r="BX112">
        <f>(DE112-SUMIF('By HD'!$A$3:$A$42,$BE112,'By HD'!Q$3:Q$42))*$BR112*SUMIF('By HD'!$A$3:$A$42,$BE112,'By HD'!$W$3:$W$42)+$BR112*SUMIF('By HD'!$A$3:$A$42,$BE112,'By HD'!AB$3:AB$42)</f>
        <v>27</v>
      </c>
      <c r="BY112">
        <f>(DF112-SUMIF('By HD'!$A$3:$A$42,$BE112,'By HD'!R$3:R$42))*$BR112*SUMIF('By HD'!$A$3:$A$42,$BE112,'By HD'!$W$3:$W$42)+$BR112*SUMIF('By HD'!$A$3:$A$42,$BE112,'By HD'!AC$3:AC$42)</f>
        <v>3</v>
      </c>
      <c r="CD112">
        <f>$BR112*SUMIF('By HD'!$A$3:$A$42,$BE112,'By HD'!AR$3:AR$42)</f>
        <v>598</v>
      </c>
      <c r="CE112">
        <f>(DA112-SUMIF('By HD'!$A$3:$A$42,$BE112,'By HD'!M$3:M$42))*$BR112*SUMIF('By HD'!$A$3:$A$42,$BE112,'By HD'!$AR$3:$AR$42)+$BR112*SUMIF('By HD'!$A$3:$A$42,$BE112,'By HD'!AS$3:AS$42)</f>
        <v>336</v>
      </c>
      <c r="CF112">
        <f>(DB112-SUMIF('By HD'!$A$3:$A$42,$BE112,'By HD'!N$3:N$42))*$BR112*SUMIF('By HD'!$A$3:$A$42,$BE112,'By HD'!$AR$3:$AR$42)+$BR112*SUMIF('By HD'!$A$3:$A$42,$BE112,'By HD'!AT$3:AT$42)</f>
        <v>227</v>
      </c>
      <c r="CG112">
        <f>(DC112-SUMIF('By HD'!$A$3:$A$42,$BE112,'By HD'!O$3:O$42))*$BR112*SUMIF('By HD'!$A$3:$A$42,$BE112,'By HD'!$AR$3:$AR$42)+$BR112*SUMIF('By HD'!$A$3:$A$42,$BE112,'By HD'!AU$3:AU$42)</f>
        <v>4</v>
      </c>
      <c r="CH112">
        <f>(DD112-SUMIF('By HD'!$A$3:$A$42,$BE112,'By HD'!P$3:P$42))*$BR112*SUMIF('By HD'!$A$3:$A$42,$BE112,'By HD'!$AR$3:$AR$42)+$BR112*SUMIF('By HD'!$A$3:$A$42,$BE112,'By HD'!AV$3:AV$42)</f>
        <v>2</v>
      </c>
      <c r="CI112">
        <f>(DE112-SUMIF('By HD'!$A$3:$A$42,$BE112,'By HD'!Q$3:Q$42))*$BR112*SUMIF('By HD'!$A$3:$A$42,$BE112,'By HD'!$AR$3:$AR$42)+$BR112*SUMIF('By HD'!$A$3:$A$42,$BE112,'By HD'!AW$3:AW$42)</f>
        <v>27</v>
      </c>
      <c r="CJ112">
        <f>(DF112-SUMIF('By HD'!$A$3:$A$42,$BE112,'By HD'!R$3:R$42))*$BR112*SUMIF('By HD'!$A$3:$A$42,$BE112,'By HD'!$AR$3:$AR$42)+$BR112*SUMIF('By HD'!$A$3:$A$42,$BE112,'By HD'!AX$3:AX$42)</f>
        <v>2</v>
      </c>
      <c r="CO112">
        <f t="shared" si="82"/>
        <v>9114</v>
      </c>
      <c r="CP112">
        <f t="shared" si="83"/>
        <v>5225</v>
      </c>
      <c r="CQ112">
        <f t="shared" si="84"/>
        <v>3389</v>
      </c>
      <c r="CR112">
        <f t="shared" si="85"/>
        <v>38</v>
      </c>
      <c r="CS112">
        <f t="shared" si="86"/>
        <v>27</v>
      </c>
      <c r="CT112">
        <f t="shared" si="87"/>
        <v>391</v>
      </c>
      <c r="CU112">
        <f t="shared" si="88"/>
        <v>44</v>
      </c>
      <c r="CZ112" s="7"/>
      <c r="DA112">
        <f t="shared" si="89"/>
        <v>0.57430997876857748</v>
      </c>
      <c r="DB112">
        <f t="shared" si="90"/>
        <v>0.36916135881104034</v>
      </c>
      <c r="DC112">
        <f t="shared" si="91"/>
        <v>3.7154989384288748E-3</v>
      </c>
      <c r="DD112">
        <f t="shared" si="92"/>
        <v>2.9193205944798299E-3</v>
      </c>
      <c r="DE112">
        <f t="shared" si="93"/>
        <v>4.4718683651804668E-2</v>
      </c>
      <c r="DF112">
        <f t="shared" si="94"/>
        <v>5.1751592356687895E-3</v>
      </c>
      <c r="DG112">
        <f t="shared" si="95"/>
        <v>0</v>
      </c>
      <c r="DH112">
        <f t="shared" si="96"/>
        <v>0</v>
      </c>
      <c r="DI112">
        <f t="shared" si="97"/>
        <v>0</v>
      </c>
      <c r="DJ112">
        <f t="shared" si="98"/>
        <v>0</v>
      </c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</row>
    <row r="113" spans="4:149" x14ac:dyDescent="0.3"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V113" s="7"/>
      <c r="AW113" s="7"/>
      <c r="AX113" s="7"/>
      <c r="AY113" s="7"/>
      <c r="AZ113" s="7"/>
      <c r="BA113" s="7"/>
      <c r="BD113" s="7"/>
      <c r="BE113">
        <v>21</v>
      </c>
      <c r="BF113" t="s">
        <v>1000</v>
      </c>
      <c r="BG113">
        <f>SUMIFS('Pres Converted'!O$2:O$10000,'Pres Converted'!$E$2:$E$10000,$BF113,'Pres Converted'!$D$2:$D$10000,"ED",'Pres Converted'!$C$2:$C$10000,$BE113)</f>
        <v>5117</v>
      </c>
      <c r="BH113">
        <f>SUMIFS('Pres Converted'!I$2:I$10000,'Pres Converted'!$E$2:$E$10000,$BF113,'Pres Converted'!$D$2:$D$10000,"ED",'Pres Converted'!$C$2:$C$10000,$BE113)</f>
        <v>2595</v>
      </c>
      <c r="BI113">
        <f>SUMIFS('Pres Converted'!J$2:J$10000,'Pres Converted'!$E$2:$E$10000,$BF113,'Pres Converted'!$D$2:$D$10000,"ED",'Pres Converted'!$C$2:$C$10000,$BE113)</f>
        <v>2244</v>
      </c>
      <c r="BJ113">
        <f>SUMIFS('Pres Converted'!K$2:K$10000,'Pres Converted'!$E$2:$E$10000,$BF113,'Pres Converted'!$D$2:$D$10000,"ED",'Pres Converted'!$C$2:$C$10000,$BE113)</f>
        <v>32</v>
      </c>
      <c r="BK113">
        <f>SUMIFS('Pres Converted'!L$2:L$10000,'Pres Converted'!$E$2:$E$10000,$BF113,'Pres Converted'!$D$2:$D$10000,"ED",'Pres Converted'!$C$2:$C$10000,$BE113)</f>
        <v>15</v>
      </c>
      <c r="BL113">
        <f>SUMIFS('Pres Converted'!M$2:M$10000,'Pres Converted'!$E$2:$E$10000,$BF113,'Pres Converted'!$D$2:$D$10000,"ED",'Pres Converted'!$C$2:$C$10000,$BE113)</f>
        <v>209</v>
      </c>
      <c r="BM113">
        <f>SUMIFS('Pres Converted'!N$2:N$10000,'Pres Converted'!$E$2:$E$10000,$BF113,'Pres Converted'!$D$2:$D$10000,"ED",'Pres Converted'!$C$2:$C$10000,$BE113)</f>
        <v>22</v>
      </c>
      <c r="BR113">
        <f>BG113/SUMIF('By HD'!$A$3:$A$42,$BE113,'By HD'!$B$3:$B$42)</f>
        <v>1</v>
      </c>
      <c r="BS113">
        <f>$BR113*SUMIF('By HD'!$A$3:$A$42,$BE113,'By HD'!W$3:W$42)</f>
        <v>731</v>
      </c>
      <c r="BT113">
        <f>(DA113-SUMIF('By HD'!$A$3:$A$42,$BE113,'By HD'!M$3:M$42))*$BR113*SUMIF('By HD'!$A$3:$A$42,$BE113,'By HD'!$W$3:$W$42)+$BR113*SUMIF('By HD'!$A$3:$A$42,$BE113,'By HD'!X$3:X$42)</f>
        <v>345</v>
      </c>
      <c r="BU113">
        <f>(DB113-SUMIF('By HD'!$A$3:$A$42,$BE113,'By HD'!N$3:N$42))*$BR113*SUMIF('By HD'!$A$3:$A$42,$BE113,'By HD'!$W$3:$W$42)+$BR113*SUMIF('By HD'!$A$3:$A$42,$BE113,'By HD'!Y$3:Y$42)</f>
        <v>356</v>
      </c>
      <c r="BV113">
        <f>(DC113-SUMIF('By HD'!$A$3:$A$42,$BE113,'By HD'!O$3:O$42))*$BR113*SUMIF('By HD'!$A$3:$A$42,$BE113,'By HD'!$W$3:$W$42)+$BR113*SUMIF('By HD'!$A$3:$A$42,$BE113,'By HD'!Z$3:Z$42)</f>
        <v>2</v>
      </c>
      <c r="BW113">
        <f>(DD113-SUMIF('By HD'!$A$3:$A$42,$BE113,'By HD'!P$3:P$42))*$BR113*SUMIF('By HD'!$A$3:$A$42,$BE113,'By HD'!$W$3:$W$42)+$BR113*SUMIF('By HD'!$A$3:$A$42,$BE113,'By HD'!AA$3:AA$42)</f>
        <v>1</v>
      </c>
      <c r="BX113">
        <f>(DE113-SUMIF('By HD'!$A$3:$A$42,$BE113,'By HD'!Q$3:Q$42))*$BR113*SUMIF('By HD'!$A$3:$A$42,$BE113,'By HD'!$W$3:$W$42)+$BR113*SUMIF('By HD'!$A$3:$A$42,$BE113,'By HD'!AB$3:AB$42)</f>
        <v>20</v>
      </c>
      <c r="BY113">
        <f>(DF113-SUMIF('By HD'!$A$3:$A$42,$BE113,'By HD'!R$3:R$42))*$BR113*SUMIF('By HD'!$A$3:$A$42,$BE113,'By HD'!$W$3:$W$42)+$BR113*SUMIF('By HD'!$A$3:$A$42,$BE113,'By HD'!AC$3:AC$42)</f>
        <v>7</v>
      </c>
      <c r="CD113">
        <f>$BR113*SUMIF('By HD'!$A$3:$A$42,$BE113,'By HD'!AR$3:AR$42)</f>
        <v>434</v>
      </c>
      <c r="CE113">
        <f>(DA113-SUMIF('By HD'!$A$3:$A$42,$BE113,'By HD'!M$3:M$42))*$BR113*SUMIF('By HD'!$A$3:$A$42,$BE113,'By HD'!$AR$3:$AR$42)+$BR113*SUMIF('By HD'!$A$3:$A$42,$BE113,'By HD'!AS$3:AS$42)</f>
        <v>187</v>
      </c>
      <c r="CF113">
        <f>(DB113-SUMIF('By HD'!$A$3:$A$42,$BE113,'By HD'!N$3:N$42))*$BR113*SUMIF('By HD'!$A$3:$A$42,$BE113,'By HD'!$AR$3:$AR$42)+$BR113*SUMIF('By HD'!$A$3:$A$42,$BE113,'By HD'!AT$3:AT$42)</f>
        <v>216</v>
      </c>
      <c r="CG113">
        <f>(DC113-SUMIF('By HD'!$A$3:$A$42,$BE113,'By HD'!O$3:O$42))*$BR113*SUMIF('By HD'!$A$3:$A$42,$BE113,'By HD'!$AR$3:$AR$42)+$BR113*SUMIF('By HD'!$A$3:$A$42,$BE113,'By HD'!AU$3:AU$42)</f>
        <v>5</v>
      </c>
      <c r="CH113">
        <f>(DD113-SUMIF('By HD'!$A$3:$A$42,$BE113,'By HD'!P$3:P$42))*$BR113*SUMIF('By HD'!$A$3:$A$42,$BE113,'By HD'!$AR$3:$AR$42)+$BR113*SUMIF('By HD'!$A$3:$A$42,$BE113,'By HD'!AV$3:AV$42)</f>
        <v>3</v>
      </c>
      <c r="CI113">
        <f>(DE113-SUMIF('By HD'!$A$3:$A$42,$BE113,'By HD'!Q$3:Q$42))*$BR113*SUMIF('By HD'!$A$3:$A$42,$BE113,'By HD'!$AR$3:$AR$42)+$BR113*SUMIF('By HD'!$A$3:$A$42,$BE113,'By HD'!AW$3:AW$42)</f>
        <v>18</v>
      </c>
      <c r="CJ113">
        <f>(DF113-SUMIF('By HD'!$A$3:$A$42,$BE113,'By HD'!R$3:R$42))*$BR113*SUMIF('By HD'!$A$3:$A$42,$BE113,'By HD'!$AR$3:$AR$42)+$BR113*SUMIF('By HD'!$A$3:$A$42,$BE113,'By HD'!AX$3:AX$42)</f>
        <v>5</v>
      </c>
      <c r="CO113">
        <f t="shared" si="82"/>
        <v>6282</v>
      </c>
      <c r="CP113">
        <f t="shared" si="83"/>
        <v>3127</v>
      </c>
      <c r="CQ113">
        <f t="shared" si="84"/>
        <v>2816</v>
      </c>
      <c r="CR113">
        <f t="shared" si="85"/>
        <v>39</v>
      </c>
      <c r="CS113">
        <f t="shared" si="86"/>
        <v>19</v>
      </c>
      <c r="CT113">
        <f t="shared" si="87"/>
        <v>247</v>
      </c>
      <c r="CU113">
        <f t="shared" si="88"/>
        <v>34</v>
      </c>
      <c r="CZ113" s="7"/>
      <c r="DA113">
        <f t="shared" si="89"/>
        <v>0.50713308579245653</v>
      </c>
      <c r="DB113">
        <f t="shared" si="90"/>
        <v>0.43853820598006643</v>
      </c>
      <c r="DC113">
        <f t="shared" si="91"/>
        <v>6.2536642564002343E-3</v>
      </c>
      <c r="DD113">
        <f t="shared" si="92"/>
        <v>2.9314051201876101E-3</v>
      </c>
      <c r="DE113">
        <f t="shared" si="93"/>
        <v>4.0844244674614033E-2</v>
      </c>
      <c r="DF113">
        <f t="shared" si="94"/>
        <v>4.2993941762751609E-3</v>
      </c>
      <c r="DG113">
        <f t="shared" si="95"/>
        <v>0</v>
      </c>
      <c r="DH113">
        <f t="shared" si="96"/>
        <v>0</v>
      </c>
      <c r="DI113">
        <f t="shared" si="97"/>
        <v>0</v>
      </c>
      <c r="DJ113">
        <f t="shared" si="98"/>
        <v>0</v>
      </c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</row>
    <row r="114" spans="4:149" x14ac:dyDescent="0.3"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V114" s="7"/>
      <c r="AW114" s="7"/>
      <c r="AX114" s="7"/>
      <c r="AY114" s="7"/>
      <c r="AZ114" s="7"/>
      <c r="BA114" s="7"/>
      <c r="BD114" s="7"/>
      <c r="BE114">
        <v>22</v>
      </c>
      <c r="BF114" t="s">
        <v>1001</v>
      </c>
      <c r="BG114">
        <f>SUMIFS('Pres Converted'!O$2:O$10000,'Pres Converted'!$E$2:$E$10000,$BF114,'Pres Converted'!$D$2:$D$10000,"ED",'Pres Converted'!$C$2:$C$10000,$BE114)</f>
        <v>1435</v>
      </c>
      <c r="BH114">
        <f>SUMIFS('Pres Converted'!I$2:I$10000,'Pres Converted'!$E$2:$E$10000,$BF114,'Pres Converted'!$D$2:$D$10000,"ED",'Pres Converted'!$C$2:$C$10000,$BE114)</f>
        <v>811</v>
      </c>
      <c r="BI114">
        <f>SUMIFS('Pres Converted'!J$2:J$10000,'Pres Converted'!$E$2:$E$10000,$BF114,'Pres Converted'!$D$2:$D$10000,"ED",'Pres Converted'!$C$2:$C$10000,$BE114)</f>
        <v>568</v>
      </c>
      <c r="BJ114">
        <f>SUMIFS('Pres Converted'!K$2:K$10000,'Pres Converted'!$E$2:$E$10000,$BF114,'Pres Converted'!$D$2:$D$10000,"ED",'Pres Converted'!$C$2:$C$10000,$BE114)</f>
        <v>12</v>
      </c>
      <c r="BK114">
        <f>SUMIFS('Pres Converted'!L$2:L$10000,'Pres Converted'!$E$2:$E$10000,$BF114,'Pres Converted'!$D$2:$D$10000,"ED",'Pres Converted'!$C$2:$C$10000,$BE114)</f>
        <v>14</v>
      </c>
      <c r="BL114">
        <f>SUMIFS('Pres Converted'!M$2:M$10000,'Pres Converted'!$E$2:$E$10000,$BF114,'Pres Converted'!$D$2:$D$10000,"ED",'Pres Converted'!$C$2:$C$10000,$BE114)</f>
        <v>21</v>
      </c>
      <c r="BM114">
        <f>SUMIFS('Pres Converted'!N$2:N$10000,'Pres Converted'!$E$2:$E$10000,$BF114,'Pres Converted'!$D$2:$D$10000,"ED",'Pres Converted'!$C$2:$C$10000,$BE114)</f>
        <v>9</v>
      </c>
      <c r="BR114">
        <f>BG114/SUMIF('By HD'!$A$3:$A$42,$BE114,'By HD'!$B$3:$B$42)</f>
        <v>0.49346629986244844</v>
      </c>
      <c r="BS114">
        <f>$BR114*SUMIF('By HD'!$A$3:$A$42,$BE114,'By HD'!W$3:W$42)</f>
        <v>119.41884456671252</v>
      </c>
      <c r="BT114">
        <f>(DA114-SUMIF('By HD'!$A$3:$A$42,$BE114,'By HD'!M$3:M$42))*$BR114*SUMIF('By HD'!$A$3:$A$42,$BE114,'By HD'!$W$3:$W$42)+$BR114*SUMIF('By HD'!$A$3:$A$42,$BE114,'By HD'!X$3:X$42)</f>
        <v>66.10024899295972</v>
      </c>
      <c r="BU114">
        <f>(DB114-SUMIF('By HD'!$A$3:$A$42,$BE114,'By HD'!N$3:N$42))*$BR114*SUMIF('By HD'!$A$3:$A$42,$BE114,'By HD'!$W$3:$W$42)+$BR114*SUMIF('By HD'!$A$3:$A$42,$BE114,'By HD'!Y$3:Y$42)</f>
        <v>49.678879730345926</v>
      </c>
      <c r="BV114">
        <f>(DC114-SUMIF('By HD'!$A$3:$A$42,$BE114,'By HD'!O$3:O$42))*$BR114*SUMIF('By HD'!$A$3:$A$42,$BE114,'By HD'!$W$3:$W$42)+$BR114*SUMIF('By HD'!$A$3:$A$42,$BE114,'By HD'!Z$3:Z$42)</f>
        <v>0.50719449642309133</v>
      </c>
      <c r="BW114">
        <f>(DD114-SUMIF('By HD'!$A$3:$A$42,$BE114,'By HD'!P$3:P$42))*$BR114*SUMIF('By HD'!$A$3:$A$42,$BE114,'By HD'!$W$3:$W$42)+$BR114*SUMIF('By HD'!$A$3:$A$42,$BE114,'By HD'!AA$3:AA$42)</f>
        <v>0.13909998316081046</v>
      </c>
      <c r="BX114">
        <f>(DE114-SUMIF('By HD'!$A$3:$A$42,$BE114,'By HD'!Q$3:Q$42))*$BR114*SUMIF('By HD'!$A$3:$A$42,$BE114,'By HD'!$W$3:$W$42)+$BR114*SUMIF('By HD'!$A$3:$A$42,$BE114,'By HD'!AB$3:AB$42)</f>
        <v>2.3669711122757695</v>
      </c>
      <c r="BY114">
        <f>(DF114-SUMIF('By HD'!$A$3:$A$42,$BE114,'By HD'!R$3:R$42))*$BR114*SUMIF('By HD'!$A$3:$A$42,$BE114,'By HD'!$W$3:$W$42)+$BR114*SUMIF('By HD'!$A$3:$A$42,$BE114,'By HD'!AC$3:AC$42)</f>
        <v>0.62645025154721878</v>
      </c>
      <c r="CD114">
        <f>$BR114*SUMIF('By HD'!$A$3:$A$42,$BE114,'By HD'!AR$3:AR$42)</f>
        <v>118.92537826685007</v>
      </c>
      <c r="CE114">
        <f>(DA114-SUMIF('By HD'!$A$3:$A$42,$BE114,'By HD'!M$3:M$42))*$BR114*SUMIF('By HD'!$A$3:$A$42,$BE114,'By HD'!$AR$3:$AR$42)+$BR114*SUMIF('By HD'!$A$3:$A$42,$BE114,'By HD'!AS$3:AS$42)</f>
        <v>68.559524169913104</v>
      </c>
      <c r="CF114">
        <f>(DB114-SUMIF('By HD'!$A$3:$A$42,$BE114,'By HD'!N$3:N$42))*$BR114*SUMIF('By HD'!$A$3:$A$42,$BE114,'By HD'!$AR$3:$AR$42)+$BR114*SUMIF('By HD'!$A$3:$A$42,$BE114,'By HD'!AT$3:AT$42)</f>
        <v>45.735893749444216</v>
      </c>
      <c r="CG114">
        <f>(DC114-SUMIF('By HD'!$A$3:$A$42,$BE114,'By HD'!O$3:O$42))*$BR114*SUMIF('By HD'!$A$3:$A$42,$BE114,'By HD'!$AR$3:$AR$42)+$BR114*SUMIF('By HD'!$A$3:$A$42,$BE114,'By HD'!AU$3:AU$42)</f>
        <v>-0.4777557144451865</v>
      </c>
      <c r="CH114">
        <f>(DD114-SUMIF('By HD'!$A$3:$A$42,$BE114,'By HD'!P$3:P$42))*$BR114*SUMIF('By HD'!$A$3:$A$42,$BE114,'By HD'!$AR$3:$AR$42)+$BR114*SUMIF('By HD'!$A$3:$A$42,$BE114,'By HD'!AV$3:AV$42)</f>
        <v>1.1274969065084415</v>
      </c>
      <c r="CI114">
        <f>(DE114-SUMIF('By HD'!$A$3:$A$42,$BE114,'By HD'!Q$3:Q$42))*$BR114*SUMIF('By HD'!$A$3:$A$42,$BE114,'By HD'!$AR$3:$AR$42)+$BR114*SUMIF('By HD'!$A$3:$A$42,$BE114,'By HD'!AW$3:AW$42)</f>
        <v>1.8739195247564471</v>
      </c>
      <c r="CJ114">
        <f>(DF114-SUMIF('By HD'!$A$3:$A$42,$BE114,'By HD'!R$3:R$42))*$BR114*SUMIF('By HD'!$A$3:$A$42,$BE114,'By HD'!$AR$3:$AR$42)+$BR114*SUMIF('By HD'!$A$3:$A$42,$BE114,'By HD'!AX$3:AX$42)</f>
        <v>2.1062996306730568</v>
      </c>
      <c r="CO114">
        <f t="shared" si="82"/>
        <v>1673.3442228335625</v>
      </c>
      <c r="CP114">
        <f t="shared" si="83"/>
        <v>945.65977316287274</v>
      </c>
      <c r="CQ114">
        <f t="shared" si="84"/>
        <v>663.41477347979014</v>
      </c>
      <c r="CR114">
        <f t="shared" si="85"/>
        <v>12.029438781977905</v>
      </c>
      <c r="CS114">
        <f t="shared" si="86"/>
        <v>15.266596889669252</v>
      </c>
      <c r="CT114">
        <f t="shared" si="87"/>
        <v>25.240890637032216</v>
      </c>
      <c r="CU114">
        <f t="shared" si="88"/>
        <v>11.732749882220276</v>
      </c>
      <c r="CZ114" s="7"/>
      <c r="DA114">
        <f t="shared" si="89"/>
        <v>0.56515679442508715</v>
      </c>
      <c r="DB114">
        <f t="shared" si="90"/>
        <v>0.39581881533101043</v>
      </c>
      <c r="DC114">
        <f t="shared" si="91"/>
        <v>8.3623693379790941E-3</v>
      </c>
      <c r="DD114">
        <f t="shared" si="92"/>
        <v>9.7560975609756097E-3</v>
      </c>
      <c r="DE114">
        <f t="shared" si="93"/>
        <v>1.4634146341463415E-2</v>
      </c>
      <c r="DF114">
        <f t="shared" si="94"/>
        <v>6.2717770034843206E-3</v>
      </c>
      <c r="DG114">
        <f t="shared" si="95"/>
        <v>0</v>
      </c>
      <c r="DH114">
        <f t="shared" si="96"/>
        <v>0</v>
      </c>
      <c r="DI114">
        <f t="shared" si="97"/>
        <v>0</v>
      </c>
      <c r="DJ114">
        <f t="shared" si="98"/>
        <v>0</v>
      </c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</row>
    <row r="115" spans="4:149" x14ac:dyDescent="0.3"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V115" s="7"/>
      <c r="AW115" s="7"/>
      <c r="AX115" s="7"/>
      <c r="AY115" s="7"/>
      <c r="AZ115" s="7"/>
      <c r="BA115" s="7"/>
      <c r="BD115" s="7"/>
      <c r="BE115">
        <v>22</v>
      </c>
      <c r="BF115" t="s">
        <v>1002</v>
      </c>
      <c r="BG115">
        <f>SUMIFS('Pres Converted'!O$2:O$10000,'Pres Converted'!$E$2:$E$10000,$BF115,'Pres Converted'!$D$2:$D$10000,"ED",'Pres Converted'!$C$2:$C$10000,$BE115)</f>
        <v>1473</v>
      </c>
      <c r="BH115">
        <f>SUMIFS('Pres Converted'!I$2:I$10000,'Pres Converted'!$E$2:$E$10000,$BF115,'Pres Converted'!$D$2:$D$10000,"ED",'Pres Converted'!$C$2:$C$10000,$BE115)</f>
        <v>785</v>
      </c>
      <c r="BI115">
        <f>SUMIFS('Pres Converted'!J$2:J$10000,'Pres Converted'!$E$2:$E$10000,$BF115,'Pres Converted'!$D$2:$D$10000,"ED",'Pres Converted'!$C$2:$C$10000,$BE115)</f>
        <v>611</v>
      </c>
      <c r="BJ115">
        <f>SUMIFS('Pres Converted'!K$2:K$10000,'Pres Converted'!$E$2:$E$10000,$BF115,'Pres Converted'!$D$2:$D$10000,"ED",'Pres Converted'!$C$2:$C$10000,$BE115)</f>
        <v>24</v>
      </c>
      <c r="BK115">
        <f>SUMIFS('Pres Converted'!L$2:L$10000,'Pres Converted'!$E$2:$E$10000,$BF115,'Pres Converted'!$D$2:$D$10000,"ED",'Pres Converted'!$C$2:$C$10000,$BE115)</f>
        <v>23</v>
      </c>
      <c r="BL115">
        <f>SUMIFS('Pres Converted'!M$2:M$10000,'Pres Converted'!$E$2:$E$10000,$BF115,'Pres Converted'!$D$2:$D$10000,"ED",'Pres Converted'!$C$2:$C$10000,$BE115)</f>
        <v>24</v>
      </c>
      <c r="BM115">
        <f>SUMIFS('Pres Converted'!N$2:N$10000,'Pres Converted'!$E$2:$E$10000,$BF115,'Pres Converted'!$D$2:$D$10000,"ED",'Pres Converted'!$C$2:$C$10000,$BE115)</f>
        <v>6</v>
      </c>
      <c r="BR115">
        <f>BG115/SUMIF('By HD'!$A$3:$A$42,$BE115,'By HD'!$B$3:$B$42)</f>
        <v>0.50653370013755161</v>
      </c>
      <c r="BS115">
        <f>$BR115*SUMIF('By HD'!$A$3:$A$42,$BE115,'By HD'!W$3:W$42)</f>
        <v>122.58115543328749</v>
      </c>
      <c r="BT115">
        <f>(DA115-SUMIF('By HD'!$A$3:$A$42,$BE115,'By HD'!M$3:M$42))*$BR115*SUMIF('By HD'!$A$3:$A$42,$BE115,'By HD'!$W$3:$W$42)+$BR115*SUMIF('By HD'!$A$3:$A$42,$BE115,'By HD'!X$3:X$42)</f>
        <v>63.899751007040294</v>
      </c>
      <c r="BU115">
        <f>(DB115-SUMIF('By HD'!$A$3:$A$42,$BE115,'By HD'!N$3:N$42))*$BR115*SUMIF('By HD'!$A$3:$A$42,$BE115,'By HD'!$W$3:$W$42)+$BR115*SUMIF('By HD'!$A$3:$A$42,$BE115,'By HD'!Y$3:Y$42)</f>
        <v>53.321120269654081</v>
      </c>
      <c r="BV115">
        <f>(DC115-SUMIF('By HD'!$A$3:$A$42,$BE115,'By HD'!O$3:O$42))*$BR115*SUMIF('By HD'!$A$3:$A$42,$BE115,'By HD'!$W$3:$W$42)+$BR115*SUMIF('By HD'!$A$3:$A$42,$BE115,'By HD'!Z$3:Z$42)</f>
        <v>1.4928055035769088</v>
      </c>
      <c r="BW115">
        <f>(DD115-SUMIF('By HD'!$A$3:$A$42,$BE115,'By HD'!P$3:P$42))*$BR115*SUMIF('By HD'!$A$3:$A$42,$BE115,'By HD'!$W$3:$W$42)+$BR115*SUMIF('By HD'!$A$3:$A$42,$BE115,'By HD'!AA$3:AA$42)</f>
        <v>0.86090001683918949</v>
      </c>
      <c r="BX115">
        <f>(DE115-SUMIF('By HD'!$A$3:$A$42,$BE115,'By HD'!Q$3:Q$42))*$BR115*SUMIF('By HD'!$A$3:$A$42,$BE115,'By HD'!$W$3:$W$42)+$BR115*SUMIF('By HD'!$A$3:$A$42,$BE115,'By HD'!AB$3:AB$42)</f>
        <v>2.6330288877242309</v>
      </c>
      <c r="BY115">
        <f>(DF115-SUMIF('By HD'!$A$3:$A$42,$BE115,'By HD'!R$3:R$42))*$BR115*SUMIF('By HD'!$A$3:$A$42,$BE115,'By HD'!$W$3:$W$42)+$BR115*SUMIF('By HD'!$A$3:$A$42,$BE115,'By HD'!AC$3:AC$42)</f>
        <v>0.37354974845278122</v>
      </c>
      <c r="CD115">
        <f>$BR115*SUMIF('By HD'!$A$3:$A$42,$BE115,'By HD'!AR$3:AR$42)</f>
        <v>122.07462173314994</v>
      </c>
      <c r="CE115">
        <f>(DA115-SUMIF('By HD'!$A$3:$A$42,$BE115,'By HD'!M$3:M$42))*$BR115*SUMIF('By HD'!$A$3:$A$42,$BE115,'By HD'!$AR$3:$AR$42)+$BR115*SUMIF('By HD'!$A$3:$A$42,$BE115,'By HD'!AS$3:AS$42)</f>
        <v>66.44047583008691</v>
      </c>
      <c r="CF115">
        <f>(DB115-SUMIF('By HD'!$A$3:$A$42,$BE115,'By HD'!N$3:N$42))*$BR115*SUMIF('By HD'!$A$3:$A$42,$BE115,'By HD'!$AR$3:$AR$42)+$BR115*SUMIF('By HD'!$A$3:$A$42,$BE115,'By HD'!AT$3:AT$42)</f>
        <v>49.264106250555791</v>
      </c>
      <c r="CG115">
        <f>(DC115-SUMIF('By HD'!$A$3:$A$42,$BE115,'By HD'!O$3:O$42))*$BR115*SUMIF('By HD'!$A$3:$A$42,$BE115,'By HD'!$AR$3:$AR$42)+$BR115*SUMIF('By HD'!$A$3:$A$42,$BE115,'By HD'!AU$3:AU$42)</f>
        <v>0.47775571444518644</v>
      </c>
      <c r="CH115">
        <f>(DD115-SUMIF('By HD'!$A$3:$A$42,$BE115,'By HD'!P$3:P$42))*$BR115*SUMIF('By HD'!$A$3:$A$42,$BE115,'By HD'!$AR$3:$AR$42)+$BR115*SUMIF('By HD'!$A$3:$A$42,$BE115,'By HD'!AV$3:AV$42)</f>
        <v>1.8725030934915587</v>
      </c>
      <c r="CI115">
        <f>(DE115-SUMIF('By HD'!$A$3:$A$42,$BE115,'By HD'!Q$3:Q$42))*$BR115*SUMIF('By HD'!$A$3:$A$42,$BE115,'By HD'!$AR$3:$AR$42)+$BR115*SUMIF('By HD'!$A$3:$A$42,$BE115,'By HD'!AW$3:AW$42)</f>
        <v>2.1260804752435534</v>
      </c>
      <c r="CJ115">
        <f>(DF115-SUMIF('By HD'!$A$3:$A$42,$BE115,'By HD'!R$3:R$42))*$BR115*SUMIF('By HD'!$A$3:$A$42,$BE115,'By HD'!$AR$3:$AR$42)+$BR115*SUMIF('By HD'!$A$3:$A$42,$BE115,'By HD'!AX$3:AX$42)</f>
        <v>1.8937003693269434</v>
      </c>
      <c r="CO115">
        <f t="shared" si="82"/>
        <v>1717.6557771664375</v>
      </c>
      <c r="CP115">
        <f t="shared" si="83"/>
        <v>915.34022683712726</v>
      </c>
      <c r="CQ115">
        <f t="shared" si="84"/>
        <v>713.58522652020986</v>
      </c>
      <c r="CR115">
        <f t="shared" si="85"/>
        <v>25.970561218022095</v>
      </c>
      <c r="CS115">
        <f t="shared" si="86"/>
        <v>25.733403110330748</v>
      </c>
      <c r="CT115">
        <f t="shared" si="87"/>
        <v>28.759109362967784</v>
      </c>
      <c r="CU115">
        <f t="shared" si="88"/>
        <v>8.2672501177797244</v>
      </c>
      <c r="CZ115" s="7"/>
      <c r="DA115">
        <f t="shared" si="89"/>
        <v>0.53292600135777324</v>
      </c>
      <c r="DB115">
        <f t="shared" si="90"/>
        <v>0.41479972844534962</v>
      </c>
      <c r="DC115">
        <f t="shared" si="91"/>
        <v>1.6293279022403257E-2</v>
      </c>
      <c r="DD115">
        <f t="shared" si="92"/>
        <v>1.5614392396469789E-2</v>
      </c>
      <c r="DE115">
        <f t="shared" si="93"/>
        <v>1.6293279022403257E-2</v>
      </c>
      <c r="DF115">
        <f t="shared" si="94"/>
        <v>4.0733197556008143E-3</v>
      </c>
      <c r="DG115">
        <f t="shared" si="95"/>
        <v>0</v>
      </c>
      <c r="DH115">
        <f t="shared" si="96"/>
        <v>0</v>
      </c>
      <c r="DI115">
        <f t="shared" si="97"/>
        <v>0</v>
      </c>
      <c r="DJ115">
        <f t="shared" si="98"/>
        <v>0</v>
      </c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</row>
    <row r="116" spans="4:149" x14ac:dyDescent="0.3"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V116" s="7"/>
      <c r="AW116" s="7"/>
      <c r="AX116" s="7"/>
      <c r="AY116" s="7"/>
      <c r="AZ116" s="7"/>
      <c r="BA116" s="7"/>
      <c r="BD116" s="7"/>
      <c r="BE116">
        <v>23</v>
      </c>
      <c r="BF116" t="s">
        <v>1003</v>
      </c>
      <c r="BG116">
        <f>SUMIFS('Pres Converted'!O$2:O$10000,'Pres Converted'!$E$2:$E$10000,$BF116,'Pres Converted'!$D$2:$D$10000,"ED",'Pres Converted'!$C$2:$C$10000,$BE116)</f>
        <v>769</v>
      </c>
      <c r="BH116">
        <f>SUMIFS('Pres Converted'!I$2:I$10000,'Pres Converted'!$E$2:$E$10000,$BF116,'Pres Converted'!$D$2:$D$10000,"ED",'Pres Converted'!$C$2:$C$10000,$BE116)</f>
        <v>393</v>
      </c>
      <c r="BI116">
        <f>SUMIFS('Pres Converted'!J$2:J$10000,'Pres Converted'!$E$2:$E$10000,$BF116,'Pres Converted'!$D$2:$D$10000,"ED",'Pres Converted'!$C$2:$C$10000,$BE116)</f>
        <v>348</v>
      </c>
      <c r="BJ116">
        <f>SUMIFS('Pres Converted'!K$2:K$10000,'Pres Converted'!$E$2:$E$10000,$BF116,'Pres Converted'!$D$2:$D$10000,"ED",'Pres Converted'!$C$2:$C$10000,$BE116)</f>
        <v>11</v>
      </c>
      <c r="BK116">
        <f>SUMIFS('Pres Converted'!L$2:L$10000,'Pres Converted'!$E$2:$E$10000,$BF116,'Pres Converted'!$D$2:$D$10000,"ED",'Pres Converted'!$C$2:$C$10000,$BE116)</f>
        <v>9</v>
      </c>
      <c r="BL116">
        <f>SUMIFS('Pres Converted'!M$2:M$10000,'Pres Converted'!$E$2:$E$10000,$BF116,'Pres Converted'!$D$2:$D$10000,"ED",'Pres Converted'!$C$2:$C$10000,$BE116)</f>
        <v>6</v>
      </c>
      <c r="BM116">
        <f>SUMIFS('Pres Converted'!N$2:N$10000,'Pres Converted'!$E$2:$E$10000,$BF116,'Pres Converted'!$D$2:$D$10000,"ED",'Pres Converted'!$C$2:$C$10000,$BE116)</f>
        <v>2</v>
      </c>
      <c r="BR116">
        <f>BG116/SUMIF('By HD'!$A$3:$A$42,$BE116,'By HD'!$B$3:$B$42)</f>
        <v>0.25573661456601265</v>
      </c>
      <c r="BS116">
        <f>$BR116*SUMIF('By HD'!$A$3:$A$42,$BE116,'By HD'!W$3:W$42)</f>
        <v>68.537412703691388</v>
      </c>
      <c r="BT116">
        <f>(DA116-SUMIF('By HD'!$A$3:$A$42,$BE116,'By HD'!M$3:M$42))*$BR116*SUMIF('By HD'!$A$3:$A$42,$BE116,'By HD'!$W$3:$W$42)+$BR116*SUMIF('By HD'!$A$3:$A$42,$BE116,'By HD'!X$3:X$42)</f>
        <v>30.281749744996961</v>
      </c>
      <c r="BU116">
        <f>(DB116-SUMIF('By HD'!$A$3:$A$42,$BE116,'By HD'!N$3:N$42))*$BR116*SUMIF('By HD'!$A$3:$A$42,$BE116,'By HD'!$W$3:$W$42)+$BR116*SUMIF('By HD'!$A$3:$A$42,$BE116,'By HD'!Y$3:Y$42)</f>
        <v>34.897179610506427</v>
      </c>
      <c r="BV116">
        <f>(DC116-SUMIF('By HD'!$A$3:$A$42,$BE116,'By HD'!O$3:O$42))*$BR116*SUMIF('By HD'!$A$3:$A$42,$BE116,'By HD'!$W$3:$W$42)+$BR116*SUMIF('By HD'!$A$3:$A$42,$BE116,'By HD'!Z$3:Z$42)</f>
        <v>1.0410176941089349</v>
      </c>
      <c r="BW116">
        <f>(DD116-SUMIF('By HD'!$A$3:$A$42,$BE116,'By HD'!P$3:P$42))*$BR116*SUMIF('By HD'!$A$3:$A$42,$BE116,'By HD'!$W$3:$W$42)+$BR116*SUMIF('By HD'!$A$3:$A$42,$BE116,'By HD'!AA$3:AA$42)</f>
        <v>1.0045404531649851</v>
      </c>
      <c r="BX116">
        <f>(DE116-SUMIF('By HD'!$A$3:$A$42,$BE116,'By HD'!Q$3:Q$42))*$BR116*SUMIF('By HD'!$A$3:$A$42,$BE116,'By HD'!$W$3:$W$42)+$BR116*SUMIF('By HD'!$A$3:$A$42,$BE116,'By HD'!AB$3:AB$42)</f>
        <v>1.3398080457206105</v>
      </c>
      <c r="BY116">
        <f>(DF116-SUMIF('By HD'!$A$3:$A$42,$BE116,'By HD'!R$3:R$42))*$BR116*SUMIF('By HD'!$A$3:$A$42,$BE116,'By HD'!$W$3:$W$42)+$BR116*SUMIF('By HD'!$A$3:$A$42,$BE116,'By HD'!AC$3:AC$42)</f>
        <v>-2.688284480652561E-2</v>
      </c>
      <c r="CD116">
        <f>$BR116*SUMIF('By HD'!$A$3:$A$42,$BE116,'By HD'!AR$3:AR$42)</f>
        <v>35.291652810109746</v>
      </c>
      <c r="CE116">
        <f>(DA116-SUMIF('By HD'!$A$3:$A$42,$BE116,'By HD'!M$3:M$42))*$BR116*SUMIF('By HD'!$A$3:$A$42,$BE116,'By HD'!$AR$3:$AR$42)+$BR116*SUMIF('By HD'!$A$3:$A$42,$BE116,'By HD'!AS$3:AS$42)</f>
        <v>21.10262939296171</v>
      </c>
      <c r="CF116">
        <f>(DB116-SUMIF('By HD'!$A$3:$A$42,$BE116,'By HD'!N$3:N$42))*$BR116*SUMIF('By HD'!$A$3:$A$42,$BE116,'By HD'!$AR$3:$AR$42)+$BR116*SUMIF('By HD'!$A$3:$A$42,$BE116,'By HD'!AT$3:AT$42)</f>
        <v>13.148617199486534</v>
      </c>
      <c r="CG116">
        <f>(DC116-SUMIF('By HD'!$A$3:$A$42,$BE116,'By HD'!O$3:O$42))*$BR116*SUMIF('By HD'!$A$3:$A$42,$BE116,'By HD'!$AR$3:$AR$42)+$BR116*SUMIF('By HD'!$A$3:$A$42,$BE116,'By HD'!AU$3:AU$42)</f>
        <v>0.39672722410595213</v>
      </c>
      <c r="CH116">
        <f>(DD116-SUMIF('By HD'!$A$3:$A$42,$BE116,'By HD'!P$3:P$42))*$BR116*SUMIF('By HD'!$A$3:$A$42,$BE116,'By HD'!$AR$3:$AR$42)+$BR116*SUMIF('By HD'!$A$3:$A$42,$BE116,'By HD'!AV$3:AV$42)</f>
        <v>0.24625889552246399</v>
      </c>
      <c r="CI116">
        <f>(DE116-SUMIF('By HD'!$A$3:$A$42,$BE116,'By HD'!Q$3:Q$42))*$BR116*SUMIF('By HD'!$A$3:$A$42,$BE116,'By HD'!$AR$3:$AR$42)+$BR116*SUMIF('By HD'!$A$3:$A$42,$BE116,'By HD'!AW$3:AW$42)</f>
        <v>0.41126275692600212</v>
      </c>
      <c r="CJ116">
        <f>(DF116-SUMIF('By HD'!$A$3:$A$42,$BE116,'By HD'!R$3:R$42))*$BR116*SUMIF('By HD'!$A$3:$A$42,$BE116,'By HD'!$AR$3:$AR$42)+$BR116*SUMIF('By HD'!$A$3:$A$42,$BE116,'By HD'!AX$3:AX$42)</f>
        <v>-1.3842658892912441E-2</v>
      </c>
      <c r="CO116">
        <f t="shared" si="82"/>
        <v>872.8290655138012</v>
      </c>
      <c r="CP116">
        <f t="shared" si="83"/>
        <v>444.38437913795866</v>
      </c>
      <c r="CQ116">
        <f t="shared" si="84"/>
        <v>396.04579680999296</v>
      </c>
      <c r="CR116">
        <f t="shared" si="85"/>
        <v>12.437744918214888</v>
      </c>
      <c r="CS116">
        <f t="shared" si="86"/>
        <v>10.250799348687449</v>
      </c>
      <c r="CT116">
        <f t="shared" si="87"/>
        <v>7.7510708026466126</v>
      </c>
      <c r="CU116">
        <f t="shared" si="88"/>
        <v>1.9592744963005619</v>
      </c>
      <c r="CZ116" s="7"/>
      <c r="DA116">
        <f t="shared" si="89"/>
        <v>0.51105331599479842</v>
      </c>
      <c r="DB116">
        <f t="shared" si="90"/>
        <v>0.45253576072821844</v>
      </c>
      <c r="DC116">
        <f t="shared" si="91"/>
        <v>1.4304291287386216E-2</v>
      </c>
      <c r="DD116">
        <f t="shared" si="92"/>
        <v>1.1703511053315995E-2</v>
      </c>
      <c r="DE116">
        <f t="shared" si="93"/>
        <v>7.8023407022106634E-3</v>
      </c>
      <c r="DF116">
        <f t="shared" si="94"/>
        <v>2.6007802340702211E-3</v>
      </c>
      <c r="DG116">
        <f t="shared" si="95"/>
        <v>0</v>
      </c>
      <c r="DH116">
        <f t="shared" si="96"/>
        <v>0</v>
      </c>
      <c r="DI116">
        <f t="shared" si="97"/>
        <v>0</v>
      </c>
      <c r="DJ116">
        <f t="shared" si="98"/>
        <v>0</v>
      </c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</row>
    <row r="117" spans="4:149" x14ac:dyDescent="0.3"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V117" s="7"/>
      <c r="AW117" s="7"/>
      <c r="AX117" s="7"/>
      <c r="AY117" s="7"/>
      <c r="AZ117" s="7"/>
      <c r="BA117" s="7"/>
      <c r="BD117" s="7"/>
      <c r="BE117">
        <v>23</v>
      </c>
      <c r="BF117" t="s">
        <v>1004</v>
      </c>
      <c r="BG117">
        <f>SUMIFS('Pres Converted'!O$2:O$10000,'Pres Converted'!$E$2:$E$10000,$BF117,'Pres Converted'!$D$2:$D$10000,"ED",'Pres Converted'!$C$2:$C$10000,$BE117)</f>
        <v>2238</v>
      </c>
      <c r="BH117">
        <f>SUMIFS('Pres Converted'!I$2:I$10000,'Pres Converted'!$E$2:$E$10000,$BF117,'Pres Converted'!$D$2:$D$10000,"ED",'Pres Converted'!$C$2:$C$10000,$BE117)</f>
        <v>1285</v>
      </c>
      <c r="BI117">
        <f>SUMIFS('Pres Converted'!J$2:J$10000,'Pres Converted'!$E$2:$E$10000,$BF117,'Pres Converted'!$D$2:$D$10000,"ED",'Pres Converted'!$C$2:$C$10000,$BE117)</f>
        <v>873</v>
      </c>
      <c r="BJ117">
        <f>SUMIFS('Pres Converted'!K$2:K$10000,'Pres Converted'!$E$2:$E$10000,$BF117,'Pres Converted'!$D$2:$D$10000,"ED",'Pres Converted'!$C$2:$C$10000,$BE117)</f>
        <v>20</v>
      </c>
      <c r="BK117">
        <f>SUMIFS('Pres Converted'!L$2:L$10000,'Pres Converted'!$E$2:$E$10000,$BF117,'Pres Converted'!$D$2:$D$10000,"ED",'Pres Converted'!$C$2:$C$10000,$BE117)</f>
        <v>27</v>
      </c>
      <c r="BL117">
        <f>SUMIFS('Pres Converted'!M$2:M$10000,'Pres Converted'!$E$2:$E$10000,$BF117,'Pres Converted'!$D$2:$D$10000,"ED",'Pres Converted'!$C$2:$C$10000,$BE117)</f>
        <v>26</v>
      </c>
      <c r="BM117">
        <f>SUMIFS('Pres Converted'!N$2:N$10000,'Pres Converted'!$E$2:$E$10000,$BF117,'Pres Converted'!$D$2:$D$10000,"ED",'Pres Converted'!$C$2:$C$10000,$BE117)</f>
        <v>7</v>
      </c>
      <c r="BR117">
        <f>BG117/SUMIF('By HD'!$A$3:$A$42,$BE117,'By HD'!$B$3:$B$42)</f>
        <v>0.7442633854339874</v>
      </c>
      <c r="BS117">
        <f>$BR117*SUMIF('By HD'!$A$3:$A$42,$BE117,'By HD'!W$3:W$42)</f>
        <v>199.46258729630861</v>
      </c>
      <c r="BT117">
        <f>(DA117-SUMIF('By HD'!$A$3:$A$42,$BE117,'By HD'!M$3:M$42))*$BR117*SUMIF('By HD'!$A$3:$A$42,$BE117,'By HD'!$W$3:$W$42)+$BR117*SUMIF('By HD'!$A$3:$A$42,$BE117,'By HD'!X$3:X$42)</f>
        <v>100.71825025500304</v>
      </c>
      <c r="BU117">
        <f>(DB117-SUMIF('By HD'!$A$3:$A$42,$BE117,'By HD'!N$3:N$42))*$BR117*SUMIF('By HD'!$A$3:$A$42,$BE117,'By HD'!$W$3:$W$42)+$BR117*SUMIF('By HD'!$A$3:$A$42,$BE117,'By HD'!Y$3:Y$42)</f>
        <v>89.102820389493573</v>
      </c>
      <c r="BV117">
        <f>(DC117-SUMIF('By HD'!$A$3:$A$42,$BE117,'By HD'!O$3:O$42))*$BR117*SUMIF('By HD'!$A$3:$A$42,$BE117,'By HD'!$W$3:$W$42)+$BR117*SUMIF('By HD'!$A$3:$A$42,$BE117,'By HD'!Z$3:Z$42)</f>
        <v>1.9589823058910651</v>
      </c>
      <c r="BW117">
        <f>(DD117-SUMIF('By HD'!$A$3:$A$42,$BE117,'By HD'!P$3:P$42))*$BR117*SUMIF('By HD'!$A$3:$A$42,$BE117,'By HD'!$W$3:$W$42)+$BR117*SUMIF('By HD'!$A$3:$A$42,$BE117,'By HD'!AA$3:AA$42)</f>
        <v>2.9954595468350149</v>
      </c>
      <c r="BX117">
        <f>(DE117-SUMIF('By HD'!$A$3:$A$42,$BE117,'By HD'!Q$3:Q$42))*$BR117*SUMIF('By HD'!$A$3:$A$42,$BE117,'By HD'!$W$3:$W$42)+$BR117*SUMIF('By HD'!$A$3:$A$42,$BE117,'By HD'!AB$3:AB$42)</f>
        <v>4.6601919542793899</v>
      </c>
      <c r="BY117">
        <f>(DF117-SUMIF('By HD'!$A$3:$A$42,$BE117,'By HD'!R$3:R$42))*$BR117*SUMIF('By HD'!$A$3:$A$42,$BE117,'By HD'!$W$3:$W$42)+$BR117*SUMIF('By HD'!$A$3:$A$42,$BE117,'By HD'!AC$3:AC$42)</f>
        <v>2.6882844806525606E-2</v>
      </c>
      <c r="CD117">
        <f>$BR117*SUMIF('By HD'!$A$3:$A$42,$BE117,'By HD'!AR$3:AR$42)</f>
        <v>102.70834718989026</v>
      </c>
      <c r="CE117">
        <f>(DA117-SUMIF('By HD'!$A$3:$A$42,$BE117,'By HD'!M$3:M$42))*$BR117*SUMIF('By HD'!$A$3:$A$42,$BE117,'By HD'!$AR$3:$AR$42)+$BR117*SUMIF('By HD'!$A$3:$A$42,$BE117,'By HD'!AS$3:AS$42)</f>
        <v>67.897370607038297</v>
      </c>
      <c r="CF117">
        <f>(DB117-SUMIF('By HD'!$A$3:$A$42,$BE117,'By HD'!N$3:N$42))*$BR117*SUMIF('By HD'!$A$3:$A$42,$BE117,'By HD'!$AR$3:$AR$42)+$BR117*SUMIF('By HD'!$A$3:$A$42,$BE117,'By HD'!AT$3:AT$42)</f>
        <v>31.85138280051347</v>
      </c>
      <c r="CG117">
        <f>(DC117-SUMIF('By HD'!$A$3:$A$42,$BE117,'By HD'!O$3:O$42))*$BR117*SUMIF('By HD'!$A$3:$A$42,$BE117,'By HD'!$AR$3:$AR$42)+$BR117*SUMIF('By HD'!$A$3:$A$42,$BE117,'By HD'!AU$3:AU$42)</f>
        <v>0.60327277589404793</v>
      </c>
      <c r="CH117">
        <f>(DD117-SUMIF('By HD'!$A$3:$A$42,$BE117,'By HD'!P$3:P$42))*$BR117*SUMIF('By HD'!$A$3:$A$42,$BE117,'By HD'!$AR$3:$AR$42)+$BR117*SUMIF('By HD'!$A$3:$A$42,$BE117,'By HD'!AV$3:AV$42)</f>
        <v>0.75374110447753595</v>
      </c>
      <c r="CI117">
        <f>(DE117-SUMIF('By HD'!$A$3:$A$42,$BE117,'By HD'!Q$3:Q$42))*$BR117*SUMIF('By HD'!$A$3:$A$42,$BE117,'By HD'!$AR$3:$AR$42)+$BR117*SUMIF('By HD'!$A$3:$A$42,$BE117,'By HD'!AW$3:AW$42)</f>
        <v>1.5887372430739981</v>
      </c>
      <c r="CJ117">
        <f>(DF117-SUMIF('By HD'!$A$3:$A$42,$BE117,'By HD'!R$3:R$42))*$BR117*SUMIF('By HD'!$A$3:$A$42,$BE117,'By HD'!$AR$3:$AR$42)+$BR117*SUMIF('By HD'!$A$3:$A$42,$BE117,'By HD'!AX$3:AX$42)</f>
        <v>1.3842658892912439E-2</v>
      </c>
      <c r="CO117">
        <f t="shared" si="82"/>
        <v>2540.1709344861993</v>
      </c>
      <c r="CP117">
        <f t="shared" si="83"/>
        <v>1453.6156208620414</v>
      </c>
      <c r="CQ117">
        <f t="shared" si="84"/>
        <v>993.95420319000709</v>
      </c>
      <c r="CR117">
        <f t="shared" si="85"/>
        <v>22.562255081785114</v>
      </c>
      <c r="CS117">
        <f t="shared" si="86"/>
        <v>30.749200651312549</v>
      </c>
      <c r="CT117">
        <f t="shared" si="87"/>
        <v>32.248929197353391</v>
      </c>
      <c r="CU117">
        <f t="shared" si="88"/>
        <v>7.0407255036994378</v>
      </c>
      <c r="CZ117" s="7"/>
      <c r="DA117">
        <f t="shared" si="89"/>
        <v>0.57417336907953531</v>
      </c>
      <c r="DB117">
        <f t="shared" si="90"/>
        <v>0.39008042895442357</v>
      </c>
      <c r="DC117">
        <f t="shared" si="91"/>
        <v>8.9365504915102766E-3</v>
      </c>
      <c r="DD117">
        <f t="shared" si="92"/>
        <v>1.2064343163538873E-2</v>
      </c>
      <c r="DE117">
        <f t="shared" si="93"/>
        <v>1.161751563896336E-2</v>
      </c>
      <c r="DF117">
        <f t="shared" si="94"/>
        <v>3.1277926720285972E-3</v>
      </c>
      <c r="DG117">
        <f t="shared" si="95"/>
        <v>0</v>
      </c>
      <c r="DH117">
        <f t="shared" si="96"/>
        <v>0</v>
      </c>
      <c r="DI117">
        <f t="shared" si="97"/>
        <v>0</v>
      </c>
      <c r="DJ117">
        <f t="shared" si="98"/>
        <v>0</v>
      </c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</row>
    <row r="118" spans="4:149" x14ac:dyDescent="0.3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V118" s="7"/>
      <c r="AW118" s="7"/>
      <c r="AX118" s="7"/>
      <c r="AY118" s="7"/>
      <c r="AZ118" s="7"/>
      <c r="BA118" s="7"/>
      <c r="BD118" s="7"/>
      <c r="BE118">
        <v>24</v>
      </c>
      <c r="BF118" t="s">
        <v>999</v>
      </c>
      <c r="BG118">
        <f>SUMIFS('Pres Converted'!O$2:O$10000,'Pres Converted'!$E$2:$E$10000,$BF118,'Pres Converted'!$D$2:$D$10000,"ED",'Pres Converted'!$C$2:$C$10000,$BE118)</f>
        <v>1706</v>
      </c>
      <c r="BH118">
        <f>SUMIFS('Pres Converted'!I$2:I$10000,'Pres Converted'!$E$2:$E$10000,$BF118,'Pres Converted'!$D$2:$D$10000,"ED",'Pres Converted'!$C$2:$C$10000,$BE118)</f>
        <v>919</v>
      </c>
      <c r="BI118">
        <f>SUMIFS('Pres Converted'!J$2:J$10000,'Pres Converted'!$E$2:$E$10000,$BF118,'Pres Converted'!$D$2:$D$10000,"ED",'Pres Converted'!$C$2:$C$10000,$BE118)</f>
        <v>708</v>
      </c>
      <c r="BJ118">
        <f>SUMIFS('Pres Converted'!K$2:K$10000,'Pres Converted'!$E$2:$E$10000,$BF118,'Pres Converted'!$D$2:$D$10000,"ED",'Pres Converted'!$C$2:$C$10000,$BE118)</f>
        <v>15</v>
      </c>
      <c r="BK118">
        <f>SUMIFS('Pres Converted'!L$2:L$10000,'Pres Converted'!$E$2:$E$10000,$BF118,'Pres Converted'!$D$2:$D$10000,"ED",'Pres Converted'!$C$2:$C$10000,$BE118)</f>
        <v>14</v>
      </c>
      <c r="BL118">
        <f>SUMIFS('Pres Converted'!M$2:M$10000,'Pres Converted'!$E$2:$E$10000,$BF118,'Pres Converted'!$D$2:$D$10000,"ED",'Pres Converted'!$C$2:$C$10000,$BE118)</f>
        <v>44</v>
      </c>
      <c r="BM118">
        <f>SUMIFS('Pres Converted'!N$2:N$10000,'Pres Converted'!$E$2:$E$10000,$BF118,'Pres Converted'!$D$2:$D$10000,"ED",'Pres Converted'!$C$2:$C$10000,$BE118)</f>
        <v>6</v>
      </c>
      <c r="BR118">
        <f>BG118/SUMIF('By HD'!$A$3:$A$42,$BE118,'By HD'!$B$3:$B$42)</f>
        <v>0.59339130434782605</v>
      </c>
      <c r="BS118">
        <f>$BR118*SUMIF('By HD'!$A$3:$A$42,$BE118,'By HD'!W$3:W$42)</f>
        <v>188.10504347826085</v>
      </c>
      <c r="BT118">
        <f>(DA118-SUMIF('By HD'!$A$3:$A$42,$BE118,'By HD'!M$3:M$42))*$BR118*SUMIF('By HD'!$A$3:$A$42,$BE118,'By HD'!$W$3:$W$42)+$BR118*SUMIF('By HD'!$A$3:$A$42,$BE118,'By HD'!X$3:X$42)</f>
        <v>112.39468098298674</v>
      </c>
      <c r="BU118">
        <f>(DB118-SUMIF('By HD'!$A$3:$A$42,$BE118,'By HD'!N$3:N$42))*$BR118*SUMIF('By HD'!$A$3:$A$42,$BE118,'By HD'!$W$3:$W$42)+$BR118*SUMIF('By HD'!$A$3:$A$42,$BE118,'By HD'!Y$3:Y$42)</f>
        <v>66.796246381852555</v>
      </c>
      <c r="BV118">
        <f>(DC118-SUMIF('By HD'!$A$3:$A$42,$BE118,'By HD'!O$3:O$42))*$BR118*SUMIF('By HD'!$A$3:$A$42,$BE118,'By HD'!$W$3:$W$42)+$BR118*SUMIF('By HD'!$A$3:$A$42,$BE118,'By HD'!Z$3:Z$42)</f>
        <v>0.28446911153119075</v>
      </c>
      <c r="BW118">
        <f>(DD118-SUMIF('By HD'!$A$3:$A$42,$BE118,'By HD'!P$3:P$42))*$BR118*SUMIF('By HD'!$A$3:$A$42,$BE118,'By HD'!$W$3:$W$42)+$BR118*SUMIF('By HD'!$A$3:$A$42,$BE118,'By HD'!AA$3:AA$42)</f>
        <v>-0.54549801134215481</v>
      </c>
      <c r="BX118">
        <f>(DE118-SUMIF('By HD'!$A$3:$A$42,$BE118,'By HD'!Q$3:Q$42))*$BR118*SUMIF('By HD'!$A$3:$A$42,$BE118,'By HD'!$W$3:$W$42)+$BR118*SUMIF('By HD'!$A$3:$A$42,$BE118,'By HD'!AB$3:AB$42)</f>
        <v>7.1914007712665402</v>
      </c>
      <c r="BY118">
        <f>(DF118-SUMIF('By HD'!$A$3:$A$42,$BE118,'By HD'!R$3:R$42))*$BR118*SUMIF('By HD'!$A$3:$A$42,$BE118,'By HD'!$W$3:$W$42)+$BR118*SUMIF('By HD'!$A$3:$A$42,$BE118,'By HD'!AC$3:AC$42)</f>
        <v>1.9837442419659734</v>
      </c>
      <c r="CD118">
        <f>$BR118*SUMIF('By HD'!$A$3:$A$42,$BE118,'By HD'!AR$3:AR$42)</f>
        <v>101.46991304347826</v>
      </c>
      <c r="CE118">
        <f>(DA118-SUMIF('By HD'!$A$3:$A$42,$BE118,'By HD'!M$3:M$42))*$BR118*SUMIF('By HD'!$A$3:$A$42,$BE118,'By HD'!$AR$3:$AR$42)+$BR118*SUMIF('By HD'!$A$3:$A$42,$BE118,'By HD'!AS$3:AS$42)</f>
        <v>49.97634238185254</v>
      </c>
      <c r="CF118">
        <f>(DB118-SUMIF('By HD'!$A$3:$A$42,$BE118,'By HD'!N$3:N$42))*$BR118*SUMIF('By HD'!$A$3:$A$42,$BE118,'By HD'!$AR$3:$AR$42)+$BR118*SUMIF('By HD'!$A$3:$A$42,$BE118,'By HD'!AT$3:AT$42)</f>
        <v>48.24617158412098</v>
      </c>
      <c r="CG118">
        <f>(DC118-SUMIF('By HD'!$A$3:$A$42,$BE118,'By HD'!O$3:O$42))*$BR118*SUMIF('By HD'!$A$3:$A$42,$BE118,'By HD'!$AR$3:$AR$42)+$BR118*SUMIF('By HD'!$A$3:$A$42,$BE118,'By HD'!AU$3:AU$42)</f>
        <v>1.0201400378071832</v>
      </c>
      <c r="CH118">
        <f>(DD118-SUMIF('By HD'!$A$3:$A$42,$BE118,'By HD'!P$3:P$42))*$BR118*SUMIF('By HD'!$A$3:$A$42,$BE118,'By HD'!$AR$3:$AR$42)+$BR118*SUMIF('By HD'!$A$3:$A$42,$BE118,'By HD'!AV$3:AV$42)</f>
        <v>-0.61435354253308117</v>
      </c>
      <c r="CI118">
        <f>(DE118-SUMIF('By HD'!$A$3:$A$42,$BE118,'By HD'!Q$3:Q$42))*$BR118*SUMIF('By HD'!$A$3:$A$42,$BE118,'By HD'!$AR$3:$AR$42)+$BR118*SUMIF('By HD'!$A$3:$A$42,$BE118,'By HD'!AW$3:AW$42)</f>
        <v>1.5450175879017012</v>
      </c>
      <c r="CJ118">
        <f>(DF118-SUMIF('By HD'!$A$3:$A$42,$BE118,'By HD'!R$3:R$42))*$BR118*SUMIF('By HD'!$A$3:$A$42,$BE118,'By HD'!$AR$3:$AR$42)+$BR118*SUMIF('By HD'!$A$3:$A$42,$BE118,'By HD'!AX$3:AX$42)</f>
        <v>1.2965949943289226</v>
      </c>
      <c r="CO118">
        <f t="shared" si="82"/>
        <v>1995.5749565217391</v>
      </c>
      <c r="CP118">
        <f t="shared" si="83"/>
        <v>1081.3710233648394</v>
      </c>
      <c r="CQ118">
        <f t="shared" si="84"/>
        <v>823.04241796597353</v>
      </c>
      <c r="CR118">
        <f t="shared" si="85"/>
        <v>16.304609149338376</v>
      </c>
      <c r="CS118">
        <f t="shared" si="86"/>
        <v>12.840148446124765</v>
      </c>
      <c r="CT118">
        <f t="shared" si="87"/>
        <v>52.73641835916824</v>
      </c>
      <c r="CU118">
        <f t="shared" si="88"/>
        <v>9.2803392362948962</v>
      </c>
      <c r="CZ118" s="7"/>
      <c r="DA118">
        <f t="shared" si="89"/>
        <v>0.5386869871043376</v>
      </c>
      <c r="DB118">
        <f t="shared" si="90"/>
        <v>0.41500586166471276</v>
      </c>
      <c r="DC118">
        <f t="shared" si="91"/>
        <v>8.7924970691676436E-3</v>
      </c>
      <c r="DD118">
        <f t="shared" si="92"/>
        <v>8.2063305978898014E-3</v>
      </c>
      <c r="DE118">
        <f t="shared" si="93"/>
        <v>2.5791324736225089E-2</v>
      </c>
      <c r="DF118">
        <f t="shared" si="94"/>
        <v>3.5169988276670576E-3</v>
      </c>
      <c r="DG118">
        <f t="shared" si="95"/>
        <v>0</v>
      </c>
      <c r="DH118">
        <f t="shared" si="96"/>
        <v>0</v>
      </c>
      <c r="DI118">
        <f t="shared" si="97"/>
        <v>0</v>
      </c>
      <c r="DJ118">
        <f t="shared" si="98"/>
        <v>0</v>
      </c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</row>
    <row r="119" spans="4:149" x14ac:dyDescent="0.3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V119" s="7"/>
      <c r="AW119" s="7"/>
      <c r="AX119" s="7"/>
      <c r="AY119" s="7"/>
      <c r="AZ119" s="7"/>
      <c r="BA119" s="7"/>
      <c r="BD119" s="7"/>
      <c r="BE119">
        <v>24</v>
      </c>
      <c r="BF119" t="s">
        <v>1005</v>
      </c>
      <c r="BG119">
        <f>SUMIFS('Pres Converted'!O$2:O$10000,'Pres Converted'!$E$2:$E$10000,$BF119,'Pres Converted'!$D$2:$D$10000,"ED",'Pres Converted'!$C$2:$C$10000,$BE119)</f>
        <v>532</v>
      </c>
      <c r="BH119">
        <f>SUMIFS('Pres Converted'!I$2:I$10000,'Pres Converted'!$E$2:$E$10000,$BF119,'Pres Converted'!$D$2:$D$10000,"ED",'Pres Converted'!$C$2:$C$10000,$BE119)</f>
        <v>290</v>
      </c>
      <c r="BI119">
        <f>SUMIFS('Pres Converted'!J$2:J$10000,'Pres Converted'!$E$2:$E$10000,$BF119,'Pres Converted'!$D$2:$D$10000,"ED",'Pres Converted'!$C$2:$C$10000,$BE119)</f>
        <v>207</v>
      </c>
      <c r="BJ119">
        <f>SUMIFS('Pres Converted'!K$2:K$10000,'Pres Converted'!$E$2:$E$10000,$BF119,'Pres Converted'!$D$2:$D$10000,"ED",'Pres Converted'!$C$2:$C$10000,$BE119)</f>
        <v>6</v>
      </c>
      <c r="BK119">
        <f>SUMIFS('Pres Converted'!L$2:L$10000,'Pres Converted'!$E$2:$E$10000,$BF119,'Pres Converted'!$D$2:$D$10000,"ED",'Pres Converted'!$C$2:$C$10000,$BE119)</f>
        <v>15</v>
      </c>
      <c r="BL119">
        <f>SUMIFS('Pres Converted'!M$2:M$10000,'Pres Converted'!$E$2:$E$10000,$BF119,'Pres Converted'!$D$2:$D$10000,"ED",'Pres Converted'!$C$2:$C$10000,$BE119)</f>
        <v>14</v>
      </c>
      <c r="BM119">
        <f>SUMIFS('Pres Converted'!N$2:N$10000,'Pres Converted'!$E$2:$E$10000,$BF119,'Pres Converted'!$D$2:$D$10000,"ED",'Pres Converted'!$C$2:$C$10000,$BE119)</f>
        <v>0</v>
      </c>
      <c r="BR119">
        <f>BG119/SUMIF('By HD'!$A$3:$A$42,$BE119,'By HD'!$B$3:$B$42)</f>
        <v>0.18504347826086956</v>
      </c>
      <c r="BS119">
        <f>$BR119*SUMIF('By HD'!$A$3:$A$42,$BE119,'By HD'!W$3:W$42)</f>
        <v>58.658782608695653</v>
      </c>
      <c r="BT119">
        <f>(DA119-SUMIF('By HD'!$A$3:$A$42,$BE119,'By HD'!M$3:M$42))*$BR119*SUMIF('By HD'!$A$3:$A$42,$BE119,'By HD'!$W$3:$W$42)+$BR119*SUMIF('By HD'!$A$3:$A$42,$BE119,'By HD'!X$3:X$42)</f>
        <v>35.426149867674852</v>
      </c>
      <c r="BU119">
        <f>(DB119-SUMIF('By HD'!$A$3:$A$42,$BE119,'By HD'!N$3:N$42))*$BR119*SUMIF('By HD'!$A$3:$A$42,$BE119,'By HD'!$W$3:$W$42)+$BR119*SUMIF('By HD'!$A$3:$A$42,$BE119,'By HD'!Y$3:Y$42)</f>
        <v>19.310040438563327</v>
      </c>
      <c r="BV119">
        <f>(DC119-SUMIF('By HD'!$A$3:$A$42,$BE119,'By HD'!O$3:O$42))*$BR119*SUMIF('By HD'!$A$3:$A$42,$BE119,'By HD'!$W$3:$W$42)+$BR119*SUMIF('By HD'!$A$3:$A$42,$BE119,'By HD'!Z$3:Z$42)</f>
        <v>0.23451705103969744</v>
      </c>
      <c r="BW119">
        <f>(DD119-SUMIF('By HD'!$A$3:$A$42,$BE119,'By HD'!P$3:P$42))*$BR119*SUMIF('By HD'!$A$3:$A$42,$BE119,'By HD'!$W$3:$W$42)+$BR119*SUMIF('By HD'!$A$3:$A$42,$BE119,'By HD'!AA$3:AA$42)</f>
        <v>1.0024312741020793</v>
      </c>
      <c r="BX119">
        <f>(DE119-SUMIF('By HD'!$A$3:$A$42,$BE119,'By HD'!Q$3:Q$42))*$BR119*SUMIF('By HD'!$A$3:$A$42,$BE119,'By HD'!$W$3:$W$42)+$BR119*SUMIF('By HD'!$A$3:$A$42,$BE119,'By HD'!AB$3:AB$42)</f>
        <v>2.2733349262759921</v>
      </c>
      <c r="BY119">
        <f>(DF119-SUMIF('By HD'!$A$3:$A$42,$BE119,'By HD'!R$3:R$42))*$BR119*SUMIF('By HD'!$A$3:$A$42,$BE119,'By HD'!$W$3:$W$42)+$BR119*SUMIF('By HD'!$A$3:$A$42,$BE119,'By HD'!AC$3:AC$42)</f>
        <v>0.41230905103969756</v>
      </c>
      <c r="CD119">
        <f>$BR119*SUMIF('By HD'!$A$3:$A$42,$BE119,'By HD'!AR$3:AR$42)</f>
        <v>31.642434782608696</v>
      </c>
      <c r="CE119">
        <f>(DA119-SUMIF('By HD'!$A$3:$A$42,$BE119,'By HD'!M$3:M$42))*$BR119*SUMIF('By HD'!$A$3:$A$42,$BE119,'By HD'!$AR$3:$AR$42)+$BR119*SUMIF('By HD'!$A$3:$A$42,$BE119,'By HD'!AS$3:AS$42)</f>
        <v>15.787978525519849</v>
      </c>
      <c r="CF119">
        <f>(DB119-SUMIF('By HD'!$A$3:$A$42,$BE119,'By HD'!N$3:N$42))*$BR119*SUMIF('By HD'!$A$3:$A$42,$BE119,'By HD'!$AR$3:$AR$42)+$BR119*SUMIF('By HD'!$A$3:$A$42,$BE119,'By HD'!AT$3:AT$42)</f>
        <v>14.225317383742912</v>
      </c>
      <c r="CG119">
        <f>(DC119-SUMIF('By HD'!$A$3:$A$42,$BE119,'By HD'!O$3:O$42))*$BR119*SUMIF('By HD'!$A$3:$A$42,$BE119,'By HD'!$AR$3:$AR$42)+$BR119*SUMIF('By HD'!$A$3:$A$42,$BE119,'By HD'!AU$3:AU$42)</f>
        <v>0.39677459357277878</v>
      </c>
      <c r="CH119">
        <f>(DD119-SUMIF('By HD'!$A$3:$A$42,$BE119,'By HD'!P$3:P$42))*$BR119*SUMIF('By HD'!$A$3:$A$42,$BE119,'By HD'!$AR$3:$AR$42)+$BR119*SUMIF('By HD'!$A$3:$A$42,$BE119,'By HD'!AV$3:AV$42)</f>
        <v>0.44092527788279773</v>
      </c>
      <c r="CI119">
        <f>(DE119-SUMIF('By HD'!$A$3:$A$42,$BE119,'By HD'!Q$3:Q$42))*$BR119*SUMIF('By HD'!$A$3:$A$42,$BE119,'By HD'!$AR$3:$AR$42)+$BR119*SUMIF('By HD'!$A$3:$A$42,$BE119,'By HD'!AW$3:AW$42)</f>
        <v>0.49839449527410196</v>
      </c>
      <c r="CJ119">
        <f>(DF119-SUMIF('By HD'!$A$3:$A$42,$BE119,'By HD'!R$3:R$42))*$BR119*SUMIF('By HD'!$A$3:$A$42,$BE119,'By HD'!$AR$3:$AR$42)+$BR119*SUMIF('By HD'!$A$3:$A$42,$BE119,'By HD'!AX$3:AX$42)</f>
        <v>0.29304450661625708</v>
      </c>
      <c r="CO119">
        <f t="shared" si="82"/>
        <v>622.30121739130436</v>
      </c>
      <c r="CP119">
        <f t="shared" si="83"/>
        <v>341.2141283931947</v>
      </c>
      <c r="CQ119">
        <f t="shared" si="84"/>
        <v>240.53535782230625</v>
      </c>
      <c r="CR119">
        <f t="shared" si="85"/>
        <v>6.6312916446124763</v>
      </c>
      <c r="CS119">
        <f t="shared" si="86"/>
        <v>16.443356551984877</v>
      </c>
      <c r="CT119">
        <f t="shared" si="87"/>
        <v>16.771729421550095</v>
      </c>
      <c r="CU119">
        <f t="shared" si="88"/>
        <v>0.70535355765595464</v>
      </c>
      <c r="CZ119" s="7"/>
      <c r="DA119">
        <f t="shared" si="89"/>
        <v>0.54511278195488722</v>
      </c>
      <c r="DB119">
        <f t="shared" si="90"/>
        <v>0.38909774436090228</v>
      </c>
      <c r="DC119">
        <f t="shared" si="91"/>
        <v>1.1278195488721804E-2</v>
      </c>
      <c r="DD119">
        <f t="shared" si="92"/>
        <v>2.819548872180451E-2</v>
      </c>
      <c r="DE119">
        <f t="shared" si="93"/>
        <v>2.6315789473684209E-2</v>
      </c>
      <c r="DF119">
        <f t="shared" si="94"/>
        <v>0</v>
      </c>
      <c r="DG119">
        <f t="shared" si="95"/>
        <v>0</v>
      </c>
      <c r="DH119">
        <f t="shared" si="96"/>
        <v>0</v>
      </c>
      <c r="DI119">
        <f t="shared" si="97"/>
        <v>0</v>
      </c>
      <c r="DJ119">
        <f t="shared" si="98"/>
        <v>0</v>
      </c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</row>
    <row r="120" spans="4:149" x14ac:dyDescent="0.3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V120" s="7"/>
      <c r="AW120" s="7"/>
      <c r="AX120" s="7"/>
      <c r="AY120" s="7"/>
      <c r="AZ120" s="7"/>
      <c r="BA120" s="7"/>
      <c r="BD120" s="7"/>
      <c r="BE120">
        <v>24</v>
      </c>
      <c r="BF120" t="s">
        <v>1003</v>
      </c>
      <c r="BG120">
        <f>SUMIFS('Pres Converted'!O$2:O$10000,'Pres Converted'!$E$2:$E$10000,$BF120,'Pres Converted'!$D$2:$D$10000,"ED",'Pres Converted'!$C$2:$C$10000,$BE120)</f>
        <v>589</v>
      </c>
      <c r="BH120">
        <f>SUMIFS('Pres Converted'!I$2:I$10000,'Pres Converted'!$E$2:$E$10000,$BF120,'Pres Converted'!$D$2:$D$10000,"ED",'Pres Converted'!$C$2:$C$10000,$BE120)</f>
        <v>317</v>
      </c>
      <c r="BI120">
        <f>SUMIFS('Pres Converted'!J$2:J$10000,'Pres Converted'!$E$2:$E$10000,$BF120,'Pres Converted'!$D$2:$D$10000,"ED",'Pres Converted'!$C$2:$C$10000,$BE120)</f>
        <v>245</v>
      </c>
      <c r="BJ120">
        <f>SUMIFS('Pres Converted'!K$2:K$10000,'Pres Converted'!$E$2:$E$10000,$BF120,'Pres Converted'!$D$2:$D$10000,"ED",'Pres Converted'!$C$2:$C$10000,$BE120)</f>
        <v>9</v>
      </c>
      <c r="BK120">
        <f>SUMIFS('Pres Converted'!L$2:L$10000,'Pres Converted'!$E$2:$E$10000,$BF120,'Pres Converted'!$D$2:$D$10000,"ED",'Pres Converted'!$C$2:$C$10000,$BE120)</f>
        <v>11</v>
      </c>
      <c r="BL120">
        <f>SUMIFS('Pres Converted'!M$2:M$10000,'Pres Converted'!$E$2:$E$10000,$BF120,'Pres Converted'!$D$2:$D$10000,"ED",'Pres Converted'!$C$2:$C$10000,$BE120)</f>
        <v>6</v>
      </c>
      <c r="BM120">
        <f>SUMIFS('Pres Converted'!N$2:N$10000,'Pres Converted'!$E$2:$E$10000,$BF120,'Pres Converted'!$D$2:$D$10000,"ED",'Pres Converted'!$C$2:$C$10000,$BE120)</f>
        <v>1</v>
      </c>
      <c r="BR120">
        <f>BG120/SUMIF('By HD'!$A$3:$A$42,$BE120,'By HD'!$B$3:$B$42)</f>
        <v>0.2048695652173913</v>
      </c>
      <c r="BS120">
        <f>$BR120*SUMIF('By HD'!$A$3:$A$42,$BE120,'By HD'!W$3:W$42)</f>
        <v>64.943652173913037</v>
      </c>
      <c r="BT120">
        <f>(DA120-SUMIF('By HD'!$A$3:$A$42,$BE120,'By HD'!M$3:M$42))*$BR120*SUMIF('By HD'!$A$3:$A$42,$BE120,'By HD'!$W$3:$W$42)+$BR120*SUMIF('By HD'!$A$3:$A$42,$BE120,'By HD'!X$3:X$42)</f>
        <v>38.772889527410207</v>
      </c>
      <c r="BU120">
        <f>(DB120-SUMIF('By HD'!$A$3:$A$42,$BE120,'By HD'!N$3:N$42))*$BR120*SUMIF('By HD'!$A$3:$A$42,$BE120,'By HD'!$W$3:$W$42)+$BR120*SUMIF('By HD'!$A$3:$A$42,$BE120,'By HD'!Y$3:Y$42)</f>
        <v>23.1234578147448</v>
      </c>
      <c r="BV120">
        <f>(DC120-SUMIF('By HD'!$A$3:$A$42,$BE120,'By HD'!O$3:O$42))*$BR120*SUMIF('By HD'!$A$3:$A$42,$BE120,'By HD'!$W$3:$W$42)+$BR120*SUMIF('By HD'!$A$3:$A$42,$BE120,'By HD'!Z$3:Z$42)</f>
        <v>0.51954449905482036</v>
      </c>
      <c r="BW120">
        <f>(DD120-SUMIF('By HD'!$A$3:$A$42,$BE120,'By HD'!P$3:P$42))*$BR120*SUMIF('By HD'!$A$3:$A$42,$BE120,'By HD'!$W$3:$W$42)+$BR120*SUMIF('By HD'!$A$3:$A$42,$BE120,'By HD'!AA$3:AA$42)</f>
        <v>0.49158617769376178</v>
      </c>
      <c r="BX120">
        <f>(DE120-SUMIF('By HD'!$A$3:$A$42,$BE120,'By HD'!Q$3:Q$42))*$BR120*SUMIF('By HD'!$A$3:$A$42,$BE120,'By HD'!$W$3:$W$42)+$BR120*SUMIF('By HD'!$A$3:$A$42,$BE120,'By HD'!AB$3:AB$42)</f>
        <v>1.4694282646502832</v>
      </c>
      <c r="BY120">
        <f>(DF120-SUMIF('By HD'!$A$3:$A$42,$BE120,'By HD'!R$3:R$42))*$BR120*SUMIF('By HD'!$A$3:$A$42,$BE120,'By HD'!$W$3:$W$42)+$BR120*SUMIF('By HD'!$A$3:$A$42,$BE120,'By HD'!AC$3:AC$42)</f>
        <v>0.56674589035916823</v>
      </c>
      <c r="CD120">
        <f>$BR120*SUMIF('By HD'!$A$3:$A$42,$BE120,'By HD'!AR$3:AR$42)</f>
        <v>35.032695652173913</v>
      </c>
      <c r="CE120">
        <f>(DA120-SUMIF('By HD'!$A$3:$A$42,$BE120,'By HD'!M$3:M$42))*$BR120*SUMIF('By HD'!$A$3:$A$42,$BE120,'By HD'!$AR$3:$AR$42)+$BR120*SUMIF('By HD'!$A$3:$A$42,$BE120,'By HD'!AS$3:AS$42)</f>
        <v>17.237386162570886</v>
      </c>
      <c r="CF120">
        <f>(DB120-SUMIF('By HD'!$A$3:$A$42,$BE120,'By HD'!N$3:N$42))*$BR120*SUMIF('By HD'!$A$3:$A$42,$BE120,'By HD'!$AR$3:$AR$42)+$BR120*SUMIF('By HD'!$A$3:$A$42,$BE120,'By HD'!AT$3:AT$42)</f>
        <v>16.690489587901698</v>
      </c>
      <c r="CG120">
        <f>(DC120-SUMIF('By HD'!$A$3:$A$42,$BE120,'By HD'!O$3:O$42))*$BR120*SUMIF('By HD'!$A$3:$A$42,$BE120,'By HD'!$AR$3:$AR$42)+$BR120*SUMIF('By HD'!$A$3:$A$42,$BE120,'By HD'!AU$3:AU$42)</f>
        <v>0.57948491493383747</v>
      </c>
      <c r="CH120">
        <f>(DD120-SUMIF('By HD'!$A$3:$A$42,$BE120,'By HD'!P$3:P$42))*$BR120*SUMIF('By HD'!$A$3:$A$42,$BE120,'By HD'!$AR$3:$AR$42)+$BR120*SUMIF('By HD'!$A$3:$A$42,$BE120,'By HD'!AV$3:AV$42)</f>
        <v>0.15466416635160679</v>
      </c>
      <c r="CI120">
        <f>(DE120-SUMIF('By HD'!$A$3:$A$42,$BE120,'By HD'!Q$3:Q$42))*$BR120*SUMIF('By HD'!$A$3:$A$42,$BE120,'By HD'!$AR$3:$AR$42)+$BR120*SUMIF('By HD'!$A$3:$A$42,$BE120,'By HD'!AW$3:AW$42)</f>
        <v>-1.3249572778827989E-2</v>
      </c>
      <c r="CJ120">
        <f>(DF120-SUMIF('By HD'!$A$3:$A$42,$BE120,'By HD'!R$3:R$42))*$BR120*SUMIF('By HD'!$A$3:$A$42,$BE120,'By HD'!$AR$3:$AR$42)+$BR120*SUMIF('By HD'!$A$3:$A$42,$BE120,'By HD'!AX$3:AX$42)</f>
        <v>0.383920393194707</v>
      </c>
      <c r="CO120">
        <f t="shared" si="82"/>
        <v>688.97634782608702</v>
      </c>
      <c r="CP120">
        <f t="shared" si="83"/>
        <v>373.01027568998109</v>
      </c>
      <c r="CQ120">
        <f t="shared" si="84"/>
        <v>284.81394740264648</v>
      </c>
      <c r="CR120">
        <f t="shared" si="85"/>
        <v>10.099029413988658</v>
      </c>
      <c r="CS120">
        <f t="shared" si="86"/>
        <v>11.646250344045368</v>
      </c>
      <c r="CT120">
        <f t="shared" si="87"/>
        <v>7.4561786918714557</v>
      </c>
      <c r="CU120">
        <f t="shared" si="88"/>
        <v>1.9506662835538753</v>
      </c>
      <c r="CZ120" s="7"/>
      <c r="DA120">
        <f t="shared" si="89"/>
        <v>0.53820033955857383</v>
      </c>
      <c r="DB120">
        <f t="shared" si="90"/>
        <v>0.41595925297113751</v>
      </c>
      <c r="DC120">
        <f t="shared" si="91"/>
        <v>1.5280135823429542E-2</v>
      </c>
      <c r="DD120">
        <f t="shared" si="92"/>
        <v>1.8675721561969439E-2</v>
      </c>
      <c r="DE120">
        <f t="shared" si="93"/>
        <v>1.0186757215619695E-2</v>
      </c>
      <c r="DF120">
        <f t="shared" si="94"/>
        <v>1.697792869269949E-3</v>
      </c>
      <c r="DG120">
        <f t="shared" si="95"/>
        <v>0</v>
      </c>
      <c r="DH120">
        <f t="shared" si="96"/>
        <v>0</v>
      </c>
      <c r="DI120">
        <f t="shared" si="97"/>
        <v>0</v>
      </c>
      <c r="DJ120">
        <f t="shared" si="98"/>
        <v>0</v>
      </c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</row>
    <row r="121" spans="4:149" x14ac:dyDescent="0.3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V121" s="7"/>
      <c r="AW121" s="7"/>
      <c r="AX121" s="7"/>
      <c r="AY121" s="7"/>
      <c r="AZ121" s="7"/>
      <c r="BA121" s="7"/>
      <c r="BD121" s="7"/>
      <c r="BE121">
        <v>24</v>
      </c>
      <c r="BF121" t="s">
        <v>992</v>
      </c>
      <c r="BG121">
        <f>SUMIFS('Pres Converted'!O$2:O$10000,'Pres Converted'!$E$2:$E$10000,$BF121,'Pres Converted'!$D$2:$D$10000,"ED",'Pres Converted'!$C$2:$C$10000,$BE121)</f>
        <v>48</v>
      </c>
      <c r="BH121">
        <f>SUMIFS('Pres Converted'!I$2:I$10000,'Pres Converted'!$E$2:$E$10000,$BF121,'Pres Converted'!$D$2:$D$10000,"ED",'Pres Converted'!$C$2:$C$10000,$BE121)</f>
        <v>19</v>
      </c>
      <c r="BI121">
        <f>SUMIFS('Pres Converted'!J$2:J$10000,'Pres Converted'!$E$2:$E$10000,$BF121,'Pres Converted'!$D$2:$D$10000,"ED",'Pres Converted'!$C$2:$C$10000,$BE121)</f>
        <v>28</v>
      </c>
      <c r="BJ121">
        <f>SUMIFS('Pres Converted'!K$2:K$10000,'Pres Converted'!$E$2:$E$10000,$BF121,'Pres Converted'!$D$2:$D$10000,"ED",'Pres Converted'!$C$2:$C$10000,$BE121)</f>
        <v>0</v>
      </c>
      <c r="BK121">
        <f>SUMIFS('Pres Converted'!L$2:L$10000,'Pres Converted'!$E$2:$E$10000,$BF121,'Pres Converted'!$D$2:$D$10000,"ED",'Pres Converted'!$C$2:$C$10000,$BE121)</f>
        <v>1</v>
      </c>
      <c r="BL121">
        <f>SUMIFS('Pres Converted'!M$2:M$10000,'Pres Converted'!$E$2:$E$10000,$BF121,'Pres Converted'!$D$2:$D$10000,"ED",'Pres Converted'!$C$2:$C$10000,$BE121)</f>
        <v>0</v>
      </c>
      <c r="BM121">
        <f>SUMIFS('Pres Converted'!N$2:N$10000,'Pres Converted'!$E$2:$E$10000,$BF121,'Pres Converted'!$D$2:$D$10000,"ED",'Pres Converted'!$C$2:$C$10000,$BE121)</f>
        <v>0</v>
      </c>
      <c r="BR121">
        <f>BG121/SUMIF('By HD'!$A$3:$A$42,$BE121,'By HD'!$B$3:$B$42)</f>
        <v>1.6695652173913042E-2</v>
      </c>
      <c r="BS121">
        <f>$BR121*SUMIF('By HD'!$A$3:$A$42,$BE121,'By HD'!W$3:W$42)</f>
        <v>5.292521739130434</v>
      </c>
      <c r="BT121">
        <f>(DA121-SUMIF('By HD'!$A$3:$A$42,$BE121,'By HD'!M$3:M$42))*$BR121*SUMIF('By HD'!$A$3:$A$42,$BE121,'By HD'!$W$3:$W$42)+$BR121*SUMIF('By HD'!$A$3:$A$42,$BE121,'By HD'!X$3:X$42)</f>
        <v>2.4062796219281659</v>
      </c>
      <c r="BU121">
        <f>(DB121-SUMIF('By HD'!$A$3:$A$42,$BE121,'By HD'!N$3:N$42))*$BR121*SUMIF('By HD'!$A$3:$A$42,$BE121,'By HD'!$W$3:$W$42)+$BR121*SUMIF('By HD'!$A$3:$A$42,$BE121,'By HD'!Y$3:Y$42)</f>
        <v>2.7702553648393193</v>
      </c>
      <c r="BV121">
        <f>(DC121-SUMIF('By HD'!$A$3:$A$42,$BE121,'By HD'!O$3:O$42))*$BR121*SUMIF('By HD'!$A$3:$A$42,$BE121,'By HD'!$W$3:$W$42)+$BR121*SUMIF('By HD'!$A$3:$A$42,$BE121,'By HD'!Z$3:Z$42)</f>
        <v>-3.8530661625708888E-2</v>
      </c>
      <c r="BW121">
        <f>(DD121-SUMIF('By HD'!$A$3:$A$42,$BE121,'By HD'!P$3:P$42))*$BR121*SUMIF('By HD'!$A$3:$A$42,$BE121,'By HD'!$W$3:$W$42)+$BR121*SUMIF('By HD'!$A$3:$A$42,$BE121,'By HD'!AA$3:AA$42)</f>
        <v>5.1480559546313788E-2</v>
      </c>
      <c r="BX121">
        <f>(DE121-SUMIF('By HD'!$A$3:$A$42,$BE121,'By HD'!Q$3:Q$42))*$BR121*SUMIF('By HD'!$A$3:$A$42,$BE121,'By HD'!$W$3:$W$42)+$BR121*SUMIF('By HD'!$A$3:$A$42,$BE121,'By HD'!AB$3:AB$42)</f>
        <v>6.5836037807183334E-2</v>
      </c>
      <c r="BY121">
        <f>(DF121-SUMIF('By HD'!$A$3:$A$42,$BE121,'By HD'!R$3:R$42))*$BR121*SUMIF('By HD'!$A$3:$A$42,$BE121,'By HD'!$W$3:$W$42)+$BR121*SUMIF('By HD'!$A$3:$A$42,$BE121,'By HD'!AC$3:AC$42)</f>
        <v>3.7200816635160679E-2</v>
      </c>
      <c r="CD121">
        <f>$BR121*SUMIF('By HD'!$A$3:$A$42,$BE121,'By HD'!AR$3:AR$42)</f>
        <v>2.8549565217391302</v>
      </c>
      <c r="CE121">
        <f>(DA121-SUMIF('By HD'!$A$3:$A$42,$BE121,'By HD'!M$3:M$42))*$BR121*SUMIF('By HD'!$A$3:$A$42,$BE121,'By HD'!$AR$3:$AR$42)+$BR121*SUMIF('By HD'!$A$3:$A$42,$BE121,'By HD'!AS$3:AS$42)</f>
        <v>0.9982929300567106</v>
      </c>
      <c r="CF121">
        <f>(DB121-SUMIF('By HD'!$A$3:$A$42,$BE121,'By HD'!N$3:N$42))*$BR121*SUMIF('By HD'!$A$3:$A$42,$BE121,'By HD'!$AR$3:$AR$42)+$BR121*SUMIF('By HD'!$A$3:$A$42,$BE121,'By HD'!AT$3:AT$42)</f>
        <v>1.8380214442344045</v>
      </c>
      <c r="CG121">
        <f>(DC121-SUMIF('By HD'!$A$3:$A$42,$BE121,'By HD'!O$3:O$42))*$BR121*SUMIF('By HD'!$A$3:$A$42,$BE121,'By HD'!$AR$3:$AR$42)+$BR121*SUMIF('By HD'!$A$3:$A$42,$BE121,'By HD'!AU$3:AU$42)</f>
        <v>3.6004536862003743E-3</v>
      </c>
      <c r="CH121">
        <f>(DD121-SUMIF('By HD'!$A$3:$A$42,$BE121,'By HD'!P$3:P$42))*$BR121*SUMIF('By HD'!$A$3:$A$42,$BE121,'By HD'!$AR$3:$AR$42)+$BR121*SUMIF('By HD'!$A$3:$A$42,$BE121,'By HD'!AV$3:AV$42)</f>
        <v>1.8764098298676743E-2</v>
      </c>
      <c r="CI121">
        <f>(DE121-SUMIF('By HD'!$A$3:$A$42,$BE121,'By HD'!Q$3:Q$42))*$BR121*SUMIF('By HD'!$A$3:$A$42,$BE121,'By HD'!$AR$3:$AR$42)+$BR121*SUMIF('By HD'!$A$3:$A$42,$BE121,'By HD'!AW$3:AW$42)</f>
        <v>-3.0162510396975428E-2</v>
      </c>
      <c r="CJ121">
        <f>(DF121-SUMIF('By HD'!$A$3:$A$42,$BE121,'By HD'!R$3:R$42))*$BR121*SUMIF('By HD'!$A$3:$A$42,$BE121,'By HD'!$AR$3:$AR$42)+$BR121*SUMIF('By HD'!$A$3:$A$42,$BE121,'By HD'!AX$3:AX$42)</f>
        <v>2.644010586011342E-2</v>
      </c>
      <c r="CO121">
        <f t="shared" si="82"/>
        <v>56.147478260869569</v>
      </c>
      <c r="CP121">
        <f t="shared" si="83"/>
        <v>22.404572551984877</v>
      </c>
      <c r="CQ121">
        <f t="shared" si="84"/>
        <v>32.608276809073722</v>
      </c>
      <c r="CR121">
        <f t="shared" si="85"/>
        <v>-3.4930207939508517E-2</v>
      </c>
      <c r="CS121">
        <f t="shared" si="86"/>
        <v>1.0702446578449905</v>
      </c>
      <c r="CT121">
        <f t="shared" si="87"/>
        <v>3.5673527410207906E-2</v>
      </c>
      <c r="CU121">
        <f t="shared" si="88"/>
        <v>6.3640922495274102E-2</v>
      </c>
      <c r="CZ121" s="7"/>
      <c r="DA121">
        <f t="shared" si="89"/>
        <v>0.39583333333333331</v>
      </c>
      <c r="DB121">
        <f t="shared" si="90"/>
        <v>0.58333333333333337</v>
      </c>
      <c r="DC121">
        <f t="shared" si="91"/>
        <v>0</v>
      </c>
      <c r="DD121">
        <f t="shared" si="92"/>
        <v>2.0833333333333332E-2</v>
      </c>
      <c r="DE121">
        <f t="shared" si="93"/>
        <v>0</v>
      </c>
      <c r="DF121">
        <f t="shared" si="94"/>
        <v>0</v>
      </c>
      <c r="DG121">
        <f t="shared" si="95"/>
        <v>0</v>
      </c>
      <c r="DH121">
        <f t="shared" si="96"/>
        <v>0</v>
      </c>
      <c r="DI121">
        <f t="shared" si="97"/>
        <v>0</v>
      </c>
      <c r="DJ121">
        <f t="shared" si="98"/>
        <v>0</v>
      </c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</row>
    <row r="122" spans="4:149" x14ac:dyDescent="0.3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V122" s="7"/>
      <c r="AW122" s="7"/>
      <c r="AX122" s="7"/>
      <c r="AY122" s="7"/>
      <c r="AZ122" s="7"/>
      <c r="BA122" s="7"/>
      <c r="BB122" s="7"/>
      <c r="BC122" s="4"/>
      <c r="BD122" s="7"/>
      <c r="BE122">
        <v>25</v>
      </c>
      <c r="BF122" t="s">
        <v>1005</v>
      </c>
      <c r="BG122">
        <f>SUMIFS('Pres Converted'!O$2:O$10000,'Pres Converted'!$E$2:$E$10000,$BF122,'Pres Converted'!$D$2:$D$10000,"ED",'Pres Converted'!$C$2:$C$10000,$BE122)</f>
        <v>2838</v>
      </c>
      <c r="BH122">
        <f>SUMIFS('Pres Converted'!I$2:I$10000,'Pres Converted'!$E$2:$E$10000,$BF122,'Pres Converted'!$D$2:$D$10000,"ED",'Pres Converted'!$C$2:$C$10000,$BE122)</f>
        <v>1470</v>
      </c>
      <c r="BI122">
        <f>SUMIFS('Pres Converted'!J$2:J$10000,'Pres Converted'!$E$2:$E$10000,$BF122,'Pres Converted'!$D$2:$D$10000,"ED",'Pres Converted'!$C$2:$C$10000,$BE122)</f>
        <v>1278</v>
      </c>
      <c r="BJ122">
        <f>SUMIFS('Pres Converted'!K$2:K$10000,'Pres Converted'!$E$2:$E$10000,$BF122,'Pres Converted'!$D$2:$D$10000,"ED",'Pres Converted'!$C$2:$C$10000,$BE122)</f>
        <v>23</v>
      </c>
      <c r="BK122">
        <f>SUMIFS('Pres Converted'!L$2:L$10000,'Pres Converted'!$E$2:$E$10000,$BF122,'Pres Converted'!$D$2:$D$10000,"ED",'Pres Converted'!$C$2:$C$10000,$BE122)</f>
        <v>30</v>
      </c>
      <c r="BL122">
        <f>SUMIFS('Pres Converted'!M$2:M$10000,'Pres Converted'!$E$2:$E$10000,$BF122,'Pres Converted'!$D$2:$D$10000,"ED",'Pres Converted'!$C$2:$C$10000,$BE122)</f>
        <v>33</v>
      </c>
      <c r="BM122">
        <f>SUMIFS('Pres Converted'!N$2:N$10000,'Pres Converted'!$E$2:$E$10000,$BF122,'Pres Converted'!$D$2:$D$10000,"ED",'Pres Converted'!$C$2:$C$10000,$BE122)</f>
        <v>4</v>
      </c>
      <c r="BR122">
        <f>BG122/SUMIF('By HD'!$A$3:$A$42,$BE122,'By HD'!$B$3:$B$42)</f>
        <v>1</v>
      </c>
      <c r="BS122">
        <f>$BR122*SUMIF('By HD'!$A$3:$A$42,$BE122,'By HD'!W$3:W$42)</f>
        <v>158</v>
      </c>
      <c r="BT122">
        <f>(DA122-SUMIF('By HD'!$A$3:$A$42,$BE122,'By HD'!M$3:M$42))*$BR122*SUMIF('By HD'!$A$3:$A$42,$BE122,'By HD'!$W$3:$W$42)+$BR122*SUMIF('By HD'!$A$3:$A$42,$BE122,'By HD'!X$3:X$42)</f>
        <v>70</v>
      </c>
      <c r="BU122">
        <f>(DB122-SUMIF('By HD'!$A$3:$A$42,$BE122,'By HD'!N$3:N$42))*$BR122*SUMIF('By HD'!$A$3:$A$42,$BE122,'By HD'!$W$3:$W$42)+$BR122*SUMIF('By HD'!$A$3:$A$42,$BE122,'By HD'!Y$3:Y$42)</f>
        <v>82</v>
      </c>
      <c r="BV122">
        <f>(DC122-SUMIF('By HD'!$A$3:$A$42,$BE122,'By HD'!O$3:O$42))*$BR122*SUMIF('By HD'!$A$3:$A$42,$BE122,'By HD'!$W$3:$W$42)+$BR122*SUMIF('By HD'!$A$3:$A$42,$BE122,'By HD'!Z$3:Z$42)</f>
        <v>5</v>
      </c>
      <c r="BW122">
        <f>(DD122-SUMIF('By HD'!$A$3:$A$42,$BE122,'By HD'!P$3:P$42))*$BR122*SUMIF('By HD'!$A$3:$A$42,$BE122,'By HD'!$W$3:$W$42)+$BR122*SUMIF('By HD'!$A$3:$A$42,$BE122,'By HD'!AA$3:AA$42)</f>
        <v>0</v>
      </c>
      <c r="BX122">
        <f>(DE122-SUMIF('By HD'!$A$3:$A$42,$BE122,'By HD'!Q$3:Q$42))*$BR122*SUMIF('By HD'!$A$3:$A$42,$BE122,'By HD'!$W$3:$W$42)+$BR122*SUMIF('By HD'!$A$3:$A$42,$BE122,'By HD'!AB$3:AB$42)</f>
        <v>0</v>
      </c>
      <c r="BY122">
        <f>(DF122-SUMIF('By HD'!$A$3:$A$42,$BE122,'By HD'!R$3:R$42))*$BR122*SUMIF('By HD'!$A$3:$A$42,$BE122,'By HD'!$W$3:$W$42)+$BR122*SUMIF('By HD'!$A$3:$A$42,$BE122,'By HD'!AC$3:AC$42)</f>
        <v>1</v>
      </c>
      <c r="CD122">
        <f>$BR122*SUMIF('By HD'!$A$3:$A$42,$BE122,'By HD'!AR$3:AR$42)</f>
        <v>149</v>
      </c>
      <c r="CE122">
        <f>(DA122-SUMIF('By HD'!$A$3:$A$42,$BE122,'By HD'!M$3:M$42))*$BR122*SUMIF('By HD'!$A$3:$A$42,$BE122,'By HD'!$AR$3:$AR$42)+$BR122*SUMIF('By HD'!$A$3:$A$42,$BE122,'By HD'!AS$3:AS$42)</f>
        <v>71</v>
      </c>
      <c r="CF122">
        <f>(DB122-SUMIF('By HD'!$A$3:$A$42,$BE122,'By HD'!N$3:N$42))*$BR122*SUMIF('By HD'!$A$3:$A$42,$BE122,'By HD'!$AR$3:$AR$42)+$BR122*SUMIF('By HD'!$A$3:$A$42,$BE122,'By HD'!AT$3:AT$42)</f>
        <v>70</v>
      </c>
      <c r="CG122">
        <f>(DC122-SUMIF('By HD'!$A$3:$A$42,$BE122,'By HD'!O$3:O$42))*$BR122*SUMIF('By HD'!$A$3:$A$42,$BE122,'By HD'!$AR$3:$AR$42)+$BR122*SUMIF('By HD'!$A$3:$A$42,$BE122,'By HD'!AU$3:AU$42)</f>
        <v>0</v>
      </c>
      <c r="CH122">
        <f>(DD122-SUMIF('By HD'!$A$3:$A$42,$BE122,'By HD'!P$3:P$42))*$BR122*SUMIF('By HD'!$A$3:$A$42,$BE122,'By HD'!$AR$3:$AR$42)+$BR122*SUMIF('By HD'!$A$3:$A$42,$BE122,'By HD'!AV$3:AV$42)</f>
        <v>1</v>
      </c>
      <c r="CI122">
        <f>(DE122-SUMIF('By HD'!$A$3:$A$42,$BE122,'By HD'!Q$3:Q$42))*$BR122*SUMIF('By HD'!$A$3:$A$42,$BE122,'By HD'!$AR$3:$AR$42)+$BR122*SUMIF('By HD'!$A$3:$A$42,$BE122,'By HD'!AW$3:AW$42)</f>
        <v>6</v>
      </c>
      <c r="CJ122">
        <f>(DF122-SUMIF('By HD'!$A$3:$A$42,$BE122,'By HD'!R$3:R$42))*$BR122*SUMIF('By HD'!$A$3:$A$42,$BE122,'By HD'!$AR$3:$AR$42)+$BR122*SUMIF('By HD'!$A$3:$A$42,$BE122,'By HD'!AX$3:AX$42)</f>
        <v>1</v>
      </c>
      <c r="CO122">
        <f t="shared" si="82"/>
        <v>3145</v>
      </c>
      <c r="CP122">
        <f t="shared" si="83"/>
        <v>1611</v>
      </c>
      <c r="CQ122">
        <f t="shared" si="84"/>
        <v>1430</v>
      </c>
      <c r="CR122">
        <f t="shared" si="85"/>
        <v>28</v>
      </c>
      <c r="CS122">
        <f t="shared" si="86"/>
        <v>31</v>
      </c>
      <c r="CT122">
        <f t="shared" si="87"/>
        <v>39</v>
      </c>
      <c r="CU122">
        <f t="shared" si="88"/>
        <v>6</v>
      </c>
      <c r="CZ122" s="7"/>
      <c r="DA122">
        <f t="shared" si="89"/>
        <v>0.51797040169133191</v>
      </c>
      <c r="DB122">
        <f t="shared" si="90"/>
        <v>0.45031712473572938</v>
      </c>
      <c r="DC122">
        <f t="shared" si="91"/>
        <v>8.1042988019732198E-3</v>
      </c>
      <c r="DD122">
        <f t="shared" si="92"/>
        <v>1.0570824524312896E-2</v>
      </c>
      <c r="DE122">
        <f t="shared" si="93"/>
        <v>1.1627906976744186E-2</v>
      </c>
      <c r="DF122">
        <f t="shared" si="94"/>
        <v>1.4094432699083862E-3</v>
      </c>
      <c r="DG122">
        <f t="shared" si="95"/>
        <v>0</v>
      </c>
      <c r="DH122">
        <f t="shared" si="96"/>
        <v>0</v>
      </c>
      <c r="DI122">
        <f t="shared" si="97"/>
        <v>0</v>
      </c>
      <c r="DJ122">
        <f t="shared" si="98"/>
        <v>0</v>
      </c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</row>
    <row r="123" spans="4:149" x14ac:dyDescent="0.3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V123" s="7"/>
      <c r="AW123" s="7"/>
      <c r="AX123" s="7"/>
      <c r="AY123" s="7"/>
      <c r="AZ123" s="7"/>
      <c r="BA123" s="7"/>
      <c r="BD123" s="7"/>
      <c r="BE123">
        <v>26</v>
      </c>
      <c r="BF123" t="s">
        <v>1006</v>
      </c>
      <c r="BG123">
        <f>SUMIFS('Pres Converted'!O$2:O$10000,'Pres Converted'!$E$2:$E$10000,$BF123,'Pres Converted'!$D$2:$D$10000,"ED",'Pres Converted'!$C$2:$C$10000,$BE123)</f>
        <v>1433</v>
      </c>
      <c r="BH123">
        <f>SUMIFS('Pres Converted'!I$2:I$10000,'Pres Converted'!$E$2:$E$10000,$BF123,'Pres Converted'!$D$2:$D$10000,"ED",'Pres Converted'!$C$2:$C$10000,$BE123)</f>
        <v>927</v>
      </c>
      <c r="BI123">
        <f>SUMIFS('Pres Converted'!J$2:J$10000,'Pres Converted'!$E$2:$E$10000,$BF123,'Pres Converted'!$D$2:$D$10000,"ED",'Pres Converted'!$C$2:$C$10000,$BE123)</f>
        <v>474</v>
      </c>
      <c r="BJ123">
        <f>SUMIFS('Pres Converted'!K$2:K$10000,'Pres Converted'!$E$2:$E$10000,$BF123,'Pres Converted'!$D$2:$D$10000,"ED",'Pres Converted'!$C$2:$C$10000,$BE123)</f>
        <v>6</v>
      </c>
      <c r="BK123">
        <f>SUMIFS('Pres Converted'!L$2:L$10000,'Pres Converted'!$E$2:$E$10000,$BF123,'Pres Converted'!$D$2:$D$10000,"ED",'Pres Converted'!$C$2:$C$10000,$BE123)</f>
        <v>3</v>
      </c>
      <c r="BL123">
        <f>SUMIFS('Pres Converted'!M$2:M$10000,'Pres Converted'!$E$2:$E$10000,$BF123,'Pres Converted'!$D$2:$D$10000,"ED",'Pres Converted'!$C$2:$C$10000,$BE123)</f>
        <v>14</v>
      </c>
      <c r="BM123">
        <f>SUMIFS('Pres Converted'!N$2:N$10000,'Pres Converted'!$E$2:$E$10000,$BF123,'Pres Converted'!$D$2:$D$10000,"ED",'Pres Converted'!$C$2:$C$10000,$BE123)</f>
        <v>9</v>
      </c>
      <c r="BR123">
        <f>BG123/SUMIF('By HD'!$A$3:$A$42,$BE123,'By HD'!$B$3:$B$42)</f>
        <v>0.39916434540389972</v>
      </c>
      <c r="BS123">
        <f>$BR123*SUMIF('By HD'!$A$3:$A$42,$BE123,'By HD'!W$3:W$42)</f>
        <v>328.5122562674095</v>
      </c>
      <c r="BT123">
        <f>(DA123-SUMIF('By HD'!$A$3:$A$42,$BE123,'By HD'!M$3:M$42))*$BR123*SUMIF('By HD'!$A$3:$A$42,$BE123,'By HD'!$W$3:$W$42)+$BR123*SUMIF('By HD'!$A$3:$A$42,$BE123,'By HD'!X$3:X$42)</f>
        <v>240.56572776437179</v>
      </c>
      <c r="BU123">
        <f>(DB123-SUMIF('By HD'!$A$3:$A$42,$BE123,'By HD'!N$3:N$42))*$BR123*SUMIF('By HD'!$A$3:$A$42,$BE123,'By HD'!$W$3:$W$42)+$BR123*SUMIF('By HD'!$A$3:$A$42,$BE123,'By HD'!Y$3:Y$42)</f>
        <v>78.210828205864317</v>
      </c>
      <c r="BV123">
        <f>(DC123-SUMIF('By HD'!$A$3:$A$42,$BE123,'By HD'!O$3:O$42))*$BR123*SUMIF('By HD'!$A$3:$A$42,$BE123,'By HD'!$W$3:$W$42)+$BR123*SUMIF('By HD'!$A$3:$A$42,$BE123,'By HD'!Z$3:Z$42)</f>
        <v>0.89270986413823616</v>
      </c>
      <c r="BW123">
        <f>(DD123-SUMIF('By HD'!$A$3:$A$42,$BE123,'By HD'!P$3:P$42))*$BR123*SUMIF('By HD'!$A$3:$A$42,$BE123,'By HD'!$W$3:$W$42)+$BR123*SUMIF('By HD'!$A$3:$A$42,$BE123,'By HD'!AA$3:AA$42)</f>
        <v>0.27123408415515082</v>
      </c>
      <c r="BX123">
        <f>(DE123-SUMIF('By HD'!$A$3:$A$42,$BE123,'By HD'!Q$3:Q$42))*$BR123*SUMIF('By HD'!$A$3:$A$42,$BE123,'By HD'!$W$3:$W$42)+$BR123*SUMIF('By HD'!$A$3:$A$42,$BE123,'By HD'!AB$3:AB$42)</f>
        <v>7.2658255289763423</v>
      </c>
      <c r="BY123">
        <f>(DF123-SUMIF('By HD'!$A$3:$A$42,$BE123,'By HD'!R$3:R$42))*$BR123*SUMIF('By HD'!$A$3:$A$42,$BE123,'By HD'!$W$3:$W$42)+$BR123*SUMIF('By HD'!$A$3:$A$42,$BE123,'By HD'!AC$3:AC$42)</f>
        <v>1.3059308199036321</v>
      </c>
      <c r="CD123">
        <f>$BR123*SUMIF('By HD'!$A$3:$A$42,$BE123,'By HD'!AR$3:AR$42)</f>
        <v>104.18189415041783</v>
      </c>
      <c r="CE123">
        <f>(DA123-SUMIF('By HD'!$A$3:$A$42,$BE123,'By HD'!M$3:M$42))*$BR123*SUMIF('By HD'!$A$3:$A$42,$BE123,'By HD'!$AR$3:$AR$42)+$BR123*SUMIF('By HD'!$A$3:$A$42,$BE123,'By HD'!AS$3:AS$42)</f>
        <v>74.028618803392277</v>
      </c>
      <c r="CF123">
        <f>(DB123-SUMIF('By HD'!$A$3:$A$42,$BE123,'By HD'!N$3:N$42))*$BR123*SUMIF('By HD'!$A$3:$A$42,$BE123,'By HD'!$AR$3:$AR$42)+$BR123*SUMIF('By HD'!$A$3:$A$42,$BE123,'By HD'!AT$3:AT$42)</f>
        <v>28.195845392261074</v>
      </c>
      <c r="CG123">
        <f>(DC123-SUMIF('By HD'!$A$3:$A$42,$BE123,'By HD'!O$3:O$42))*$BR123*SUMIF('By HD'!$A$3:$A$42,$BE123,'By HD'!$AR$3:$AR$42)+$BR123*SUMIF('By HD'!$A$3:$A$42,$BE123,'By HD'!AU$3:AU$42)</f>
        <v>1.2274243682156407</v>
      </c>
      <c r="CH123">
        <f>(DD123-SUMIF('By HD'!$A$3:$A$42,$BE123,'By HD'!P$3:P$42))*$BR123*SUMIF('By HD'!$A$3:$A$42,$BE123,'By HD'!$AR$3:$AR$42)+$BR123*SUMIF('By HD'!$A$3:$A$42,$BE123,'By HD'!AV$3:AV$42)</f>
        <v>-2.1170381980276376E-2</v>
      </c>
      <c r="CI123">
        <f>(DE123-SUMIF('By HD'!$A$3:$A$42,$BE123,'By HD'!Q$3:Q$42))*$BR123*SUMIF('By HD'!$A$3:$A$42,$BE123,'By HD'!$AR$3:$AR$42)+$BR123*SUMIF('By HD'!$A$3:$A$42,$BE123,'By HD'!AW$3:AW$42)</f>
        <v>0.59019886562022328</v>
      </c>
      <c r="CJ123">
        <f>(DF123-SUMIF('By HD'!$A$3:$A$42,$BE123,'By HD'!R$3:R$42))*$BR123*SUMIF('By HD'!$A$3:$A$42,$BE123,'By HD'!$AR$3:$AR$42)+$BR123*SUMIF('By HD'!$A$3:$A$42,$BE123,'By HD'!AX$3:AX$42)</f>
        <v>0.16097710290888495</v>
      </c>
      <c r="CO123">
        <f t="shared" si="82"/>
        <v>1865.6941504178274</v>
      </c>
      <c r="CP123">
        <f t="shared" si="83"/>
        <v>1241.594346567764</v>
      </c>
      <c r="CQ123">
        <f t="shared" si="84"/>
        <v>580.40667359812539</v>
      </c>
      <c r="CR123">
        <f t="shared" si="85"/>
        <v>8.1201342323538768</v>
      </c>
      <c r="CS123">
        <f t="shared" si="86"/>
        <v>3.2500637021748746</v>
      </c>
      <c r="CT123">
        <f t="shared" si="87"/>
        <v>21.856024394596567</v>
      </c>
      <c r="CU123">
        <f t="shared" si="88"/>
        <v>10.466907922812517</v>
      </c>
      <c r="CZ123" s="7"/>
      <c r="DA123">
        <f t="shared" si="89"/>
        <v>0.64689462665736219</v>
      </c>
      <c r="DB123">
        <f t="shared" si="90"/>
        <v>0.33077459874389392</v>
      </c>
      <c r="DC123">
        <f t="shared" si="91"/>
        <v>4.1870202372644803E-3</v>
      </c>
      <c r="DD123">
        <f t="shared" si="92"/>
        <v>2.0935101186322401E-3</v>
      </c>
      <c r="DE123">
        <f t="shared" si="93"/>
        <v>9.7697138869504534E-3</v>
      </c>
      <c r="DF123">
        <f t="shared" si="94"/>
        <v>6.2805303558967204E-3</v>
      </c>
      <c r="DG123">
        <f t="shared" si="95"/>
        <v>0</v>
      </c>
      <c r="DH123">
        <f t="shared" si="96"/>
        <v>0</v>
      </c>
      <c r="DI123">
        <f t="shared" si="97"/>
        <v>0</v>
      </c>
      <c r="DJ123">
        <f t="shared" si="98"/>
        <v>0</v>
      </c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</row>
    <row r="124" spans="4:149" x14ac:dyDescent="0.3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V124" s="7"/>
      <c r="AW124" s="7"/>
      <c r="AX124" s="7"/>
      <c r="AY124" s="7"/>
      <c r="AZ124" s="7"/>
      <c r="BA124" s="7"/>
      <c r="BD124" s="7"/>
      <c r="BE124">
        <v>26</v>
      </c>
      <c r="BF124" t="s">
        <v>1007</v>
      </c>
      <c r="BG124">
        <f>SUMIFS('Pres Converted'!O$2:O$10000,'Pres Converted'!$E$2:$E$10000,$BF124,'Pres Converted'!$D$2:$D$10000,"ED",'Pres Converted'!$C$2:$C$10000,$BE124)</f>
        <v>374</v>
      </c>
      <c r="BH124">
        <f>SUMIFS('Pres Converted'!I$2:I$10000,'Pres Converted'!$E$2:$E$10000,$BF124,'Pres Converted'!$D$2:$D$10000,"ED",'Pres Converted'!$C$2:$C$10000,$BE124)</f>
        <v>240</v>
      </c>
      <c r="BI124">
        <f>SUMIFS('Pres Converted'!J$2:J$10000,'Pres Converted'!$E$2:$E$10000,$BF124,'Pres Converted'!$D$2:$D$10000,"ED",'Pres Converted'!$C$2:$C$10000,$BE124)</f>
        <v>124</v>
      </c>
      <c r="BJ124">
        <f>SUMIFS('Pres Converted'!K$2:K$10000,'Pres Converted'!$E$2:$E$10000,$BF124,'Pres Converted'!$D$2:$D$10000,"ED",'Pres Converted'!$C$2:$C$10000,$BE124)</f>
        <v>0</v>
      </c>
      <c r="BK124">
        <f>SUMIFS('Pres Converted'!L$2:L$10000,'Pres Converted'!$E$2:$E$10000,$BF124,'Pres Converted'!$D$2:$D$10000,"ED",'Pres Converted'!$C$2:$C$10000,$BE124)</f>
        <v>1</v>
      </c>
      <c r="BL124">
        <f>SUMIFS('Pres Converted'!M$2:M$10000,'Pres Converted'!$E$2:$E$10000,$BF124,'Pres Converted'!$D$2:$D$10000,"ED",'Pres Converted'!$C$2:$C$10000,$BE124)</f>
        <v>5</v>
      </c>
      <c r="BM124">
        <f>SUMIFS('Pres Converted'!N$2:N$10000,'Pres Converted'!$E$2:$E$10000,$BF124,'Pres Converted'!$D$2:$D$10000,"ED",'Pres Converted'!$C$2:$C$10000,$BE124)</f>
        <v>4</v>
      </c>
      <c r="BR124">
        <f>BG124/SUMIF('By HD'!$A$3:$A$42,$BE124,'By HD'!$B$3:$B$42)</f>
        <v>0.10417827298050139</v>
      </c>
      <c r="BS124">
        <f>$BR124*SUMIF('By HD'!$A$3:$A$42,$BE124,'By HD'!W$3:W$42)</f>
        <v>85.73871866295265</v>
      </c>
      <c r="BT124">
        <f>(DA124-SUMIF('By HD'!$A$3:$A$42,$BE124,'By HD'!M$3:M$42))*$BR124*SUMIF('By HD'!$A$3:$A$42,$BE124,'By HD'!$W$3:$W$42)+$BR124*SUMIF('By HD'!$A$3:$A$42,$BE124,'By HD'!X$3:X$42)</f>
        <v>62.341054771455838</v>
      </c>
      <c r="BU124">
        <f>(DB124-SUMIF('By HD'!$A$3:$A$42,$BE124,'By HD'!N$3:N$42))*$BR124*SUMIF('By HD'!$A$3:$A$42,$BE124,'By HD'!$W$3:$W$42)+$BR124*SUMIF('By HD'!$A$3:$A$42,$BE124,'By HD'!Y$3:Y$42)</f>
        <v>20.478867327224336</v>
      </c>
      <c r="BV124">
        <f>(DC124-SUMIF('By HD'!$A$3:$A$42,$BE124,'By HD'!O$3:O$42))*$BR124*SUMIF('By HD'!$A$3:$A$42,$BE124,'By HD'!$W$3:$W$42)+$BR124*SUMIF('By HD'!$A$3:$A$42,$BE124,'By HD'!Z$3:Z$42)</f>
        <v>-0.12600057417307436</v>
      </c>
      <c r="BW124">
        <f>(DD124-SUMIF('By HD'!$A$3:$A$42,$BE124,'By HD'!P$3:P$42))*$BR124*SUMIF('By HD'!$A$3:$A$42,$BE124,'By HD'!$W$3:$W$42)+$BR124*SUMIF('By HD'!$A$3:$A$42,$BE124,'By HD'!AA$3:AA$42)</f>
        <v>0.12054267114625122</v>
      </c>
      <c r="BX124">
        <f>(DE124-SUMIF('By HD'!$A$3:$A$42,$BE124,'By HD'!Q$3:Q$42))*$BR124*SUMIF('By HD'!$A$3:$A$42,$BE124,'By HD'!$W$3:$W$42)+$BR124*SUMIF('By HD'!$A$3:$A$42,$BE124,'By HD'!AB$3:AB$42)</f>
        <v>2.2049113523327724</v>
      </c>
      <c r="BY124">
        <f>(DF124-SUMIF('By HD'!$A$3:$A$42,$BE124,'By HD'!R$3:R$42))*$BR124*SUMIF('By HD'!$A$3:$A$42,$BE124,'By HD'!$W$3:$W$42)+$BR124*SUMIF('By HD'!$A$3:$A$42,$BE124,'By HD'!AC$3:AC$42)</f>
        <v>0.71934311496651948</v>
      </c>
      <c r="CD124">
        <f>$BR124*SUMIF('By HD'!$A$3:$A$42,$BE124,'By HD'!AR$3:AR$42)</f>
        <v>27.190529247910863</v>
      </c>
      <c r="CE124">
        <f>(DA124-SUMIF('By HD'!$A$3:$A$42,$BE124,'By HD'!M$3:M$42))*$BR124*SUMIF('By HD'!$A$3:$A$42,$BE124,'By HD'!$AR$3:$AR$42)+$BR124*SUMIF('By HD'!$A$3:$A$42,$BE124,'By HD'!AS$3:AS$42)</f>
        <v>19.179858629278172</v>
      </c>
      <c r="CF124">
        <f>(DB124-SUMIF('By HD'!$A$3:$A$42,$BE124,'By HD'!N$3:N$42))*$BR124*SUMIF('By HD'!$A$3:$A$42,$BE124,'By HD'!$AR$3:$AR$42)+$BR124*SUMIF('By HD'!$A$3:$A$42,$BE124,'By HD'!AT$3:AT$42)</f>
        <v>7.3799652392517121</v>
      </c>
      <c r="CG124">
        <f>(DC124-SUMIF('By HD'!$A$3:$A$42,$BE124,'By HD'!O$3:O$42))*$BR124*SUMIF('By HD'!$A$3:$A$42,$BE124,'By HD'!$AR$3:$AR$42)+$BR124*SUMIF('By HD'!$A$3:$A$42,$BE124,'By HD'!AU$3:AU$42)</f>
        <v>0.20649932883823058</v>
      </c>
      <c r="CH124">
        <f>(DD124-SUMIF('By HD'!$A$3:$A$42,$BE124,'By HD'!P$3:P$42))*$BR124*SUMIF('By HD'!$A$3:$A$42,$BE124,'By HD'!$AR$3:$AR$42)+$BR124*SUMIF('By HD'!$A$3:$A$42,$BE124,'By HD'!AV$3:AV$42)</f>
        <v>1.0253024107510028E-2</v>
      </c>
      <c r="CI124">
        <f>(DE124-SUMIF('By HD'!$A$3:$A$42,$BE124,'By HD'!Q$3:Q$42))*$BR124*SUMIF('By HD'!$A$3:$A$42,$BE124,'By HD'!$AR$3:$AR$42)+$BR124*SUMIF('By HD'!$A$3:$A$42,$BE124,'By HD'!AW$3:AW$42)</f>
        <v>0.25190260783203106</v>
      </c>
      <c r="CJ124">
        <f>(DF124-SUMIF('By HD'!$A$3:$A$42,$BE124,'By HD'!R$3:R$42))*$BR124*SUMIF('By HD'!$A$3:$A$42,$BE124,'By HD'!$AR$3:$AR$42)+$BR124*SUMIF('By HD'!$A$3:$A$42,$BE124,'By HD'!AX$3:AX$42)</f>
        <v>0.16205041860320757</v>
      </c>
      <c r="CO124">
        <f t="shared" si="82"/>
        <v>486.92924791086352</v>
      </c>
      <c r="CP124">
        <f t="shared" si="83"/>
        <v>321.520913400734</v>
      </c>
      <c r="CQ124">
        <f t="shared" si="84"/>
        <v>151.85883256647605</v>
      </c>
      <c r="CR124">
        <f t="shared" si="85"/>
        <v>8.0498754665156214E-2</v>
      </c>
      <c r="CS124">
        <f t="shared" si="86"/>
        <v>1.1307956952537612</v>
      </c>
      <c r="CT124">
        <f t="shared" si="87"/>
        <v>7.4568139601648031</v>
      </c>
      <c r="CU124">
        <f t="shared" si="88"/>
        <v>4.8813935335697272</v>
      </c>
      <c r="CZ124" s="7"/>
      <c r="DA124">
        <f t="shared" si="89"/>
        <v>0.64171122994652408</v>
      </c>
      <c r="DB124">
        <f t="shared" si="90"/>
        <v>0.33155080213903743</v>
      </c>
      <c r="DC124">
        <f t="shared" si="91"/>
        <v>0</v>
      </c>
      <c r="DD124">
        <f t="shared" si="92"/>
        <v>2.6737967914438501E-3</v>
      </c>
      <c r="DE124">
        <f t="shared" si="93"/>
        <v>1.3368983957219251E-2</v>
      </c>
      <c r="DF124">
        <f t="shared" si="94"/>
        <v>1.06951871657754E-2</v>
      </c>
      <c r="DG124">
        <f t="shared" si="95"/>
        <v>0</v>
      </c>
      <c r="DH124">
        <f t="shared" si="96"/>
        <v>0</v>
      </c>
      <c r="DI124">
        <f t="shared" si="97"/>
        <v>0</v>
      </c>
      <c r="DJ124">
        <f t="shared" si="98"/>
        <v>0</v>
      </c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</row>
    <row r="125" spans="4:149" x14ac:dyDescent="0.3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V125" s="7"/>
      <c r="AW125" s="7"/>
      <c r="AX125" s="7"/>
      <c r="AY125" s="7"/>
      <c r="AZ125" s="7"/>
      <c r="BA125" s="7"/>
      <c r="BD125" s="7"/>
      <c r="BE125">
        <v>26</v>
      </c>
      <c r="BF125" t="s">
        <v>891</v>
      </c>
      <c r="BG125">
        <f>SUMIFS('Pres Converted'!O$2:O$10000,'Pres Converted'!$E$2:$E$10000,$BF125,'Pres Converted'!$D$2:$D$10000,"ED",'Pres Converted'!$C$2:$C$10000,$BE125)</f>
        <v>1056</v>
      </c>
      <c r="BH125">
        <f>SUMIFS('Pres Converted'!I$2:I$10000,'Pres Converted'!$E$2:$E$10000,$BF125,'Pres Converted'!$D$2:$D$10000,"ED",'Pres Converted'!$C$2:$C$10000,$BE125)</f>
        <v>592</v>
      </c>
      <c r="BI125">
        <f>SUMIFS('Pres Converted'!J$2:J$10000,'Pres Converted'!$E$2:$E$10000,$BF125,'Pres Converted'!$D$2:$D$10000,"ED",'Pres Converted'!$C$2:$C$10000,$BE125)</f>
        <v>420</v>
      </c>
      <c r="BJ125">
        <f>SUMIFS('Pres Converted'!K$2:K$10000,'Pres Converted'!$E$2:$E$10000,$BF125,'Pres Converted'!$D$2:$D$10000,"ED",'Pres Converted'!$C$2:$C$10000,$BE125)</f>
        <v>5</v>
      </c>
      <c r="BK125">
        <f>SUMIFS('Pres Converted'!L$2:L$10000,'Pres Converted'!$E$2:$E$10000,$BF125,'Pres Converted'!$D$2:$D$10000,"ED",'Pres Converted'!$C$2:$C$10000,$BE125)</f>
        <v>11</v>
      </c>
      <c r="BL125">
        <f>SUMIFS('Pres Converted'!M$2:M$10000,'Pres Converted'!$E$2:$E$10000,$BF125,'Pres Converted'!$D$2:$D$10000,"ED",'Pres Converted'!$C$2:$C$10000,$BE125)</f>
        <v>25</v>
      </c>
      <c r="BM125">
        <f>SUMIFS('Pres Converted'!N$2:N$10000,'Pres Converted'!$E$2:$E$10000,$BF125,'Pres Converted'!$D$2:$D$10000,"ED",'Pres Converted'!$C$2:$C$10000,$BE125)</f>
        <v>3</v>
      </c>
      <c r="BR125">
        <f>BG125/SUMIF('By HD'!$A$3:$A$42,$BE125,'By HD'!$B$3:$B$42)</f>
        <v>0.29415041782729806</v>
      </c>
      <c r="BS125">
        <f>$BR125*SUMIF('By HD'!$A$3:$A$42,$BE125,'By HD'!W$3:W$42)</f>
        <v>242.08579387186631</v>
      </c>
      <c r="BT125">
        <f>(DA125-SUMIF('By HD'!$A$3:$A$42,$BE125,'By HD'!M$3:M$42))*$BR125*SUMIF('By HD'!$A$3:$A$42,$BE125,'By HD'!$W$3:$W$42)+$BR125*SUMIF('By HD'!$A$3:$A$42,$BE125,'By HD'!X$3:X$42)</f>
        <v>156.38739240074176</v>
      </c>
      <c r="BU125">
        <f>(DB125-SUMIF('By HD'!$A$3:$A$42,$BE125,'By HD'!N$3:N$42))*$BR125*SUMIF('By HD'!$A$3:$A$42,$BE125,'By HD'!$W$3:$W$42)+$BR125*SUMIF('By HD'!$A$3:$A$42,$BE125,'By HD'!Y$3:Y$42)</f>
        <v>73.843067636036338</v>
      </c>
      <c r="BV125">
        <f>(DC125-SUMIF('By HD'!$A$3:$A$42,$BE125,'By HD'!O$3:O$42))*$BR125*SUMIF('By HD'!$A$3:$A$42,$BE125,'By HD'!$W$3:$W$42)+$BR125*SUMIF('By HD'!$A$3:$A$42,$BE125,'By HD'!Z$3:Z$42)</f>
        <v>0.79047322724063296</v>
      </c>
      <c r="BW125">
        <f>(DD125-SUMIF('By HD'!$A$3:$A$42,$BE125,'By HD'!P$3:P$42))*$BR125*SUMIF('By HD'!$A$3:$A$42,$BE125,'By HD'!$W$3:$W$42)+$BR125*SUMIF('By HD'!$A$3:$A$42,$BE125,'By HD'!AA$3:AA$42)</f>
        <v>2.2147945779439948</v>
      </c>
      <c r="BX125">
        <f>(DE125-SUMIF('By HD'!$A$3:$A$42,$BE125,'By HD'!Q$3:Q$42))*$BR125*SUMIF('By HD'!$A$3:$A$42,$BE125,'By HD'!$W$3:$W$42)+$BR125*SUMIF('By HD'!$A$3:$A$42,$BE125,'By HD'!AB$3:AB$42)</f>
        <v>8.7203887306895513</v>
      </c>
      <c r="BY125">
        <f>(DF125-SUMIF('By HD'!$A$3:$A$42,$BE125,'By HD'!R$3:R$42))*$BR125*SUMIF('By HD'!$A$3:$A$42,$BE125,'By HD'!$W$3:$W$42)+$BR125*SUMIF('By HD'!$A$3:$A$42,$BE125,'By HD'!AC$3:AC$42)</f>
        <v>0.12967729921400362</v>
      </c>
      <c r="CD125">
        <f>$BR125*SUMIF('By HD'!$A$3:$A$42,$BE125,'By HD'!AR$3:AR$42)</f>
        <v>76.7732590529248</v>
      </c>
      <c r="CE125">
        <f>(DA125-SUMIF('By HD'!$A$3:$A$42,$BE125,'By HD'!M$3:M$42))*$BR125*SUMIF('By HD'!$A$3:$A$42,$BE125,'By HD'!$AR$3:$AR$42)+$BR125*SUMIF('By HD'!$A$3:$A$42,$BE125,'By HD'!AS$3:AS$42)</f>
        <v>47.928186776949275</v>
      </c>
      <c r="CF125">
        <f>(DB125-SUMIF('By HD'!$A$3:$A$42,$BE125,'By HD'!N$3:N$42))*$BR125*SUMIF('By HD'!$A$3:$A$42,$BE125,'By HD'!$AR$3:$AR$42)+$BR125*SUMIF('By HD'!$A$3:$A$42,$BE125,'By HD'!AT$3:AT$42)</f>
        <v>25.918132230507211</v>
      </c>
      <c r="CG125">
        <f>(DC125-SUMIF('By HD'!$A$3:$A$42,$BE125,'By HD'!O$3:O$42))*$BR125*SUMIF('By HD'!$A$3:$A$42,$BE125,'By HD'!$AR$3:$AR$42)+$BR125*SUMIF('By HD'!$A$3:$A$42,$BE125,'By HD'!AU$3:AU$42)</f>
        <v>0.94656667778803716</v>
      </c>
      <c r="CH125">
        <f>(DD125-SUMIF('By HD'!$A$3:$A$42,$BE125,'By HD'!P$3:P$42))*$BR125*SUMIF('By HD'!$A$3:$A$42,$BE125,'By HD'!$AR$3:$AR$42)+$BR125*SUMIF('By HD'!$A$3:$A$42,$BE125,'By HD'!AV$3:AV$42)</f>
        <v>0.62339506987065585</v>
      </c>
      <c r="CI125">
        <f>(DE125-SUMIF('By HD'!$A$3:$A$42,$BE125,'By HD'!Q$3:Q$42))*$BR125*SUMIF('By HD'!$A$3:$A$42,$BE125,'By HD'!$AR$3:$AR$42)+$BR125*SUMIF('By HD'!$A$3:$A$42,$BE125,'By HD'!AW$3:AW$42)</f>
        <v>1.5024227000100869</v>
      </c>
      <c r="CJ125">
        <f>(DF125-SUMIF('By HD'!$A$3:$A$42,$BE125,'By HD'!R$3:R$42))*$BR125*SUMIF('By HD'!$A$3:$A$42,$BE125,'By HD'!$AR$3:$AR$42)+$BR125*SUMIF('By HD'!$A$3:$A$42,$BE125,'By HD'!AX$3:AX$42)</f>
        <v>-0.14544440220047952</v>
      </c>
      <c r="CO125">
        <f t="shared" si="82"/>
        <v>1374.8590529247913</v>
      </c>
      <c r="CP125">
        <f t="shared" si="83"/>
        <v>796.31557917769101</v>
      </c>
      <c r="CQ125">
        <f t="shared" si="84"/>
        <v>519.76119986654351</v>
      </c>
      <c r="CR125">
        <f t="shared" si="85"/>
        <v>6.73703990502867</v>
      </c>
      <c r="CS125">
        <f t="shared" si="86"/>
        <v>13.838189647814652</v>
      </c>
      <c r="CT125">
        <f t="shared" si="87"/>
        <v>35.222811430699636</v>
      </c>
      <c r="CU125">
        <f t="shared" si="88"/>
        <v>2.9842328970135239</v>
      </c>
      <c r="CZ125" s="7"/>
      <c r="DA125">
        <f t="shared" si="89"/>
        <v>0.56060606060606055</v>
      </c>
      <c r="DB125">
        <f t="shared" si="90"/>
        <v>0.39772727272727271</v>
      </c>
      <c r="DC125">
        <f t="shared" si="91"/>
        <v>4.734848484848485E-3</v>
      </c>
      <c r="DD125">
        <f t="shared" si="92"/>
        <v>1.0416666666666666E-2</v>
      </c>
      <c r="DE125">
        <f t="shared" si="93"/>
        <v>2.3674242424242424E-2</v>
      </c>
      <c r="DF125">
        <f t="shared" si="94"/>
        <v>2.840909090909091E-3</v>
      </c>
      <c r="DG125">
        <f t="shared" si="95"/>
        <v>0</v>
      </c>
      <c r="DH125">
        <f t="shared" si="96"/>
        <v>0</v>
      </c>
      <c r="DI125">
        <f t="shared" si="97"/>
        <v>0</v>
      </c>
      <c r="DJ125">
        <f t="shared" si="98"/>
        <v>0</v>
      </c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</row>
    <row r="126" spans="4:149" x14ac:dyDescent="0.3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V126" s="7"/>
      <c r="AW126" s="7"/>
      <c r="AX126" s="7"/>
      <c r="AY126" s="7"/>
      <c r="AZ126" s="7"/>
      <c r="BA126" s="7"/>
      <c r="BB126" s="7"/>
      <c r="BC126" s="4"/>
      <c r="BD126" s="7"/>
      <c r="BE126">
        <v>26</v>
      </c>
      <c r="BF126" t="s">
        <v>1008</v>
      </c>
      <c r="BG126">
        <f>SUMIFS('Pres Converted'!O$2:O$10000,'Pres Converted'!$E$2:$E$10000,$BF126,'Pres Converted'!$D$2:$D$10000,"ED",'Pres Converted'!$C$2:$C$10000,$BE126)</f>
        <v>340</v>
      </c>
      <c r="BH126">
        <f>SUMIFS('Pres Converted'!I$2:I$10000,'Pres Converted'!$E$2:$E$10000,$BF126,'Pres Converted'!$D$2:$D$10000,"ED",'Pres Converted'!$C$2:$C$10000,$BE126)</f>
        <v>217</v>
      </c>
      <c r="BI126">
        <f>SUMIFS('Pres Converted'!J$2:J$10000,'Pres Converted'!$E$2:$E$10000,$BF126,'Pres Converted'!$D$2:$D$10000,"ED",'Pres Converted'!$C$2:$C$10000,$BE126)</f>
        <v>115</v>
      </c>
      <c r="BJ126">
        <f>SUMIFS('Pres Converted'!K$2:K$10000,'Pres Converted'!$E$2:$E$10000,$BF126,'Pres Converted'!$D$2:$D$10000,"ED",'Pres Converted'!$C$2:$C$10000,$BE126)</f>
        <v>1</v>
      </c>
      <c r="BK126">
        <f>SUMIFS('Pres Converted'!L$2:L$10000,'Pres Converted'!$E$2:$E$10000,$BF126,'Pres Converted'!$D$2:$D$10000,"ED",'Pres Converted'!$C$2:$C$10000,$BE126)</f>
        <v>3</v>
      </c>
      <c r="BL126">
        <f>SUMIFS('Pres Converted'!M$2:M$10000,'Pres Converted'!$E$2:$E$10000,$BF126,'Pres Converted'!$D$2:$D$10000,"ED",'Pres Converted'!$C$2:$C$10000,$BE126)</f>
        <v>4</v>
      </c>
      <c r="BM126">
        <f>SUMIFS('Pres Converted'!N$2:N$10000,'Pres Converted'!$E$2:$E$10000,$BF126,'Pres Converted'!$D$2:$D$10000,"ED",'Pres Converted'!$C$2:$C$10000,$BE126)</f>
        <v>0</v>
      </c>
      <c r="BR126">
        <f>BG126/SUMIF('By HD'!$A$3:$A$42,$BE126,'By HD'!$B$3:$B$42)</f>
        <v>9.4707520891364902E-2</v>
      </c>
      <c r="BS126">
        <f>$BR126*SUMIF('By HD'!$A$3:$A$42,$BE126,'By HD'!W$3:W$42)</f>
        <v>77.944289693593319</v>
      </c>
      <c r="BT126">
        <f>(DA126-SUMIF('By HD'!$A$3:$A$42,$BE126,'By HD'!M$3:M$42))*$BR126*SUMIF('By HD'!$A$3:$A$42,$BE126,'By HD'!$W$3:$W$42)+$BR126*SUMIF('By HD'!$A$3:$A$42,$BE126,'By HD'!X$3:X$42)</f>
        <v>56.402756806666609</v>
      </c>
      <c r="BU126">
        <f>(DB126-SUMIF('By HD'!$A$3:$A$42,$BE126,'By HD'!N$3:N$42))*$BR126*SUMIF('By HD'!$A$3:$A$42,$BE126,'By HD'!$W$3:$W$42)+$BR126*SUMIF('By HD'!$A$3:$A$42,$BE126,'By HD'!Y$3:Y$42)</f>
        <v>19.138170094893738</v>
      </c>
      <c r="BV126">
        <f>(DC126-SUMIF('By HD'!$A$3:$A$42,$BE126,'By HD'!O$3:O$42))*$BR126*SUMIF('By HD'!$A$3:$A$42,$BE126,'By HD'!$W$3:$W$42)+$BR126*SUMIF('By HD'!$A$3:$A$42,$BE126,'By HD'!Z$3:Z$42)</f>
        <v>0.11470193434253305</v>
      </c>
      <c r="BW126">
        <f>(DD126-SUMIF('By HD'!$A$3:$A$42,$BE126,'By HD'!P$3:P$42))*$BR126*SUMIF('By HD'!$A$3:$A$42,$BE126,'By HD'!$W$3:$W$42)+$BR126*SUMIF('By HD'!$A$3:$A$42,$BE126,'By HD'!AA$3:AA$42)</f>
        <v>0.58892078739302145</v>
      </c>
      <c r="BX126">
        <f>(DE126-SUMIF('By HD'!$A$3:$A$42,$BE126,'By HD'!Q$3:Q$42))*$BR126*SUMIF('By HD'!$A$3:$A$42,$BE126,'By HD'!$W$3:$W$42)+$BR126*SUMIF('By HD'!$A$3:$A$42,$BE126,'By HD'!AB$3:AB$42)</f>
        <v>1.8794205507406057</v>
      </c>
      <c r="BY126">
        <f>(DF126-SUMIF('By HD'!$A$3:$A$42,$BE126,'By HD'!R$3:R$42))*$BR126*SUMIF('By HD'!$A$3:$A$42,$BE126,'By HD'!$W$3:$W$42)+$BR126*SUMIF('By HD'!$A$3:$A$42,$BE126,'By HD'!AC$3:AC$42)</f>
        <v>-0.17968048044319954</v>
      </c>
      <c r="CD126">
        <f>$BR126*SUMIF('By HD'!$A$3:$A$42,$BE126,'By HD'!AR$3:AR$42)</f>
        <v>24.718662952646241</v>
      </c>
      <c r="CE126">
        <f>(DA126-SUMIF('By HD'!$A$3:$A$42,$BE126,'By HD'!M$3:M$42))*$BR126*SUMIF('By HD'!$A$3:$A$42,$BE126,'By HD'!$AR$3:$AR$42)+$BR126*SUMIF('By HD'!$A$3:$A$42,$BE126,'By HD'!AS$3:AS$42)</f>
        <v>17.350314631326572</v>
      </c>
      <c r="CF126">
        <f>(DB126-SUMIF('By HD'!$A$3:$A$42,$BE126,'By HD'!N$3:N$42))*$BR126*SUMIF('By HD'!$A$3:$A$42,$BE126,'By HD'!$AR$3:$AR$42)+$BR126*SUMIF('By HD'!$A$3:$A$42,$BE126,'By HD'!AT$3:AT$42)</f>
        <v>6.8742910126395671</v>
      </c>
      <c r="CG126">
        <f>(DC126-SUMIF('By HD'!$A$3:$A$42,$BE126,'By HD'!O$3:O$42))*$BR126*SUMIF('By HD'!$A$3:$A$42,$BE126,'By HD'!$AR$3:$AR$42)+$BR126*SUMIF('By HD'!$A$3:$A$42,$BE126,'By HD'!AU$3:AU$42)</f>
        <v>0.26042861244093385</v>
      </c>
      <c r="CH126">
        <f>(DD126-SUMIF('By HD'!$A$3:$A$42,$BE126,'By HD'!P$3:P$42))*$BR126*SUMIF('By HD'!$A$3:$A$42,$BE126,'By HD'!$AR$3:$AR$42)+$BR126*SUMIF('By HD'!$A$3:$A$42,$BE126,'By HD'!AV$3:AV$42)</f>
        <v>0.1613340988974325</v>
      </c>
      <c r="CI126">
        <f>(DE126-SUMIF('By HD'!$A$3:$A$42,$BE126,'By HD'!Q$3:Q$42))*$BR126*SUMIF('By HD'!$A$3:$A$42,$BE126,'By HD'!$AR$3:$AR$42)+$BR126*SUMIF('By HD'!$A$3:$A$42,$BE126,'By HD'!AW$3:AW$42)</f>
        <v>0.18934676174145143</v>
      </c>
      <c r="CJ126">
        <f>(DF126-SUMIF('By HD'!$A$3:$A$42,$BE126,'By HD'!R$3:R$42))*$BR126*SUMIF('By HD'!$A$3:$A$42,$BE126,'By HD'!$AR$3:$AR$42)+$BR126*SUMIF('By HD'!$A$3:$A$42,$BE126,'By HD'!AX$3:AX$42)</f>
        <v>-0.11705216439971758</v>
      </c>
      <c r="CO126">
        <f t="shared" si="82"/>
        <v>442.66295264623955</v>
      </c>
      <c r="CP126">
        <f t="shared" si="83"/>
        <v>290.75307143799319</v>
      </c>
      <c r="CQ126">
        <f t="shared" si="84"/>
        <v>141.01246110753331</v>
      </c>
      <c r="CR126">
        <f t="shared" si="85"/>
        <v>1.3751305467834669</v>
      </c>
      <c r="CS126">
        <f t="shared" si="86"/>
        <v>3.7502548862904539</v>
      </c>
      <c r="CT126">
        <f t="shared" si="87"/>
        <v>6.0687673124820574</v>
      </c>
      <c r="CU126">
        <f t="shared" si="88"/>
        <v>-0.29673264484291711</v>
      </c>
      <c r="CZ126" s="7"/>
      <c r="DA126">
        <f t="shared" si="89"/>
        <v>0.63823529411764701</v>
      </c>
      <c r="DB126">
        <f t="shared" si="90"/>
        <v>0.33823529411764708</v>
      </c>
      <c r="DC126">
        <f t="shared" si="91"/>
        <v>2.9411764705882353E-3</v>
      </c>
      <c r="DD126">
        <f t="shared" si="92"/>
        <v>8.8235294117647058E-3</v>
      </c>
      <c r="DE126">
        <f t="shared" si="93"/>
        <v>1.1764705882352941E-2</v>
      </c>
      <c r="DF126">
        <f t="shared" si="94"/>
        <v>0</v>
      </c>
      <c r="DG126">
        <f t="shared" si="95"/>
        <v>0</v>
      </c>
      <c r="DH126">
        <f t="shared" si="96"/>
        <v>0</v>
      </c>
      <c r="DI126">
        <f t="shared" si="97"/>
        <v>0</v>
      </c>
      <c r="DJ126">
        <f t="shared" si="98"/>
        <v>0</v>
      </c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</row>
    <row r="127" spans="4:149" x14ac:dyDescent="0.3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V127" s="7"/>
      <c r="AW127" s="7"/>
      <c r="AX127" s="7"/>
      <c r="AY127" s="7"/>
      <c r="AZ127" s="7"/>
      <c r="BA127" s="7"/>
      <c r="BD127" s="7"/>
      <c r="BE127">
        <v>26</v>
      </c>
      <c r="BF127" t="s">
        <v>1009</v>
      </c>
      <c r="BG127">
        <f>SUMIFS('Pres Converted'!O$2:O$10000,'Pres Converted'!$E$2:$E$10000,$BF127,'Pres Converted'!$D$2:$D$10000,"ED",'Pres Converted'!$C$2:$C$10000,$BE127)</f>
        <v>387</v>
      </c>
      <c r="BH127">
        <f>SUMIFS('Pres Converted'!I$2:I$10000,'Pres Converted'!$E$2:$E$10000,$BF127,'Pres Converted'!$D$2:$D$10000,"ED",'Pres Converted'!$C$2:$C$10000,$BE127)</f>
        <v>230</v>
      </c>
      <c r="BI127">
        <f>SUMIFS('Pres Converted'!J$2:J$10000,'Pres Converted'!$E$2:$E$10000,$BF127,'Pres Converted'!$D$2:$D$10000,"ED",'Pres Converted'!$C$2:$C$10000,$BE127)</f>
        <v>142</v>
      </c>
      <c r="BJ127">
        <f>SUMIFS('Pres Converted'!K$2:K$10000,'Pres Converted'!$E$2:$E$10000,$BF127,'Pres Converted'!$D$2:$D$10000,"ED",'Pres Converted'!$C$2:$C$10000,$BE127)</f>
        <v>2</v>
      </c>
      <c r="BK127">
        <f>SUMIFS('Pres Converted'!L$2:L$10000,'Pres Converted'!$E$2:$E$10000,$BF127,'Pres Converted'!$D$2:$D$10000,"ED",'Pres Converted'!$C$2:$C$10000,$BE127)</f>
        <v>4</v>
      </c>
      <c r="BL127">
        <f>SUMIFS('Pres Converted'!M$2:M$10000,'Pres Converted'!$E$2:$E$10000,$BF127,'Pres Converted'!$D$2:$D$10000,"ED",'Pres Converted'!$C$2:$C$10000,$BE127)</f>
        <v>8</v>
      </c>
      <c r="BM127">
        <f>SUMIFS('Pres Converted'!N$2:N$10000,'Pres Converted'!$E$2:$E$10000,$BF127,'Pres Converted'!$D$2:$D$10000,"ED",'Pres Converted'!$C$2:$C$10000,$BE127)</f>
        <v>1</v>
      </c>
      <c r="BR127">
        <f>BG127/SUMIF('By HD'!$A$3:$A$42,$BE127,'By HD'!$B$3:$B$42)</f>
        <v>0.10779944289693594</v>
      </c>
      <c r="BS127">
        <f>$BR127*SUMIF('By HD'!$A$3:$A$42,$BE127,'By HD'!W$3:W$42)</f>
        <v>88.718941504178275</v>
      </c>
      <c r="BT127">
        <f>(DA127-SUMIF('By HD'!$A$3:$A$42,$BE127,'By HD'!M$3:M$42))*$BR127*SUMIF('By HD'!$A$3:$A$42,$BE127,'By HD'!$W$3:$W$42)+$BR127*SUMIF('By HD'!$A$3:$A$42,$BE127,'By HD'!X$3:X$42)</f>
        <v>60.303068256763993</v>
      </c>
      <c r="BU127">
        <f>(DB127-SUMIF('By HD'!$A$3:$A$42,$BE127,'By HD'!N$3:N$42))*$BR127*SUMIF('By HD'!$A$3:$A$42,$BE127,'By HD'!$W$3:$W$42)+$BR127*SUMIF('By HD'!$A$3:$A$42,$BE127,'By HD'!Y$3:Y$42)</f>
        <v>24.329066735981254</v>
      </c>
      <c r="BV127">
        <f>(DC127-SUMIF('By HD'!$A$3:$A$42,$BE127,'By HD'!O$3:O$42))*$BR127*SUMIF('By HD'!$A$3:$A$42,$BE127,'By HD'!$W$3:$W$42)+$BR127*SUMIF('By HD'!$A$3:$A$42,$BE127,'By HD'!Z$3:Z$42)</f>
        <v>0.32811554845167251</v>
      </c>
      <c r="BW127">
        <f>(DD127-SUMIF('By HD'!$A$3:$A$42,$BE127,'By HD'!P$3:P$42))*$BR127*SUMIF('By HD'!$A$3:$A$42,$BE127,'By HD'!$W$3:$W$42)+$BR127*SUMIF('By HD'!$A$3:$A$42,$BE127,'By HD'!AA$3:AA$42)</f>
        <v>0.80450787936158163</v>
      </c>
      <c r="BX127">
        <f>(DE127-SUMIF('By HD'!$A$3:$A$42,$BE127,'By HD'!Q$3:Q$42))*$BR127*SUMIF('By HD'!$A$3:$A$42,$BE127,'By HD'!$W$3:$W$42)+$BR127*SUMIF('By HD'!$A$3:$A$42,$BE127,'By HD'!AB$3:AB$42)</f>
        <v>2.9294538372607293</v>
      </c>
      <c r="BY127">
        <f>(DF127-SUMIF('By HD'!$A$3:$A$42,$BE127,'By HD'!R$3:R$42))*$BR127*SUMIF('By HD'!$A$3:$A$42,$BE127,'By HD'!$W$3:$W$42)+$BR127*SUMIF('By HD'!$A$3:$A$42,$BE127,'By HD'!AC$3:AC$42)</f>
        <v>2.4729246359044388E-2</v>
      </c>
      <c r="CD127">
        <f>$BR127*SUMIF('By HD'!$A$3:$A$42,$BE127,'By HD'!AR$3:AR$42)</f>
        <v>28.135654596100281</v>
      </c>
      <c r="CE127">
        <f>(DA127-SUMIF('By HD'!$A$3:$A$42,$BE127,'By HD'!M$3:M$42))*$BR127*SUMIF('By HD'!$A$3:$A$42,$BE127,'By HD'!$AR$3:$AR$42)+$BR127*SUMIF('By HD'!$A$3:$A$42,$BE127,'By HD'!AS$3:AS$42)</f>
        <v>18.5130211590537</v>
      </c>
      <c r="CF127">
        <f>(DB127-SUMIF('By HD'!$A$3:$A$42,$BE127,'By HD'!N$3:N$42))*$BR127*SUMIF('By HD'!$A$3:$A$42,$BE127,'By HD'!$AR$3:$AR$42)+$BR127*SUMIF('By HD'!$A$3:$A$42,$BE127,'By HD'!AT$3:AT$42)</f>
        <v>8.6317661253404303</v>
      </c>
      <c r="CG127">
        <f>(DC127-SUMIF('By HD'!$A$3:$A$42,$BE127,'By HD'!O$3:O$42))*$BR127*SUMIF('By HD'!$A$3:$A$42,$BE127,'By HD'!$AR$3:$AR$42)+$BR127*SUMIF('By HD'!$A$3:$A$42,$BE127,'By HD'!AU$3:AU$42)</f>
        <v>0.3590810127171577</v>
      </c>
      <c r="CH127">
        <f>(DD127-SUMIF('By HD'!$A$3:$A$42,$BE127,'By HD'!P$3:P$42))*$BR127*SUMIF('By HD'!$A$3:$A$42,$BE127,'By HD'!$AR$3:$AR$42)+$BR127*SUMIF('By HD'!$A$3:$A$42,$BE127,'By HD'!AV$3:AV$42)</f>
        <v>0.22618818910467797</v>
      </c>
      <c r="CI127">
        <f>(DE127-SUMIF('By HD'!$A$3:$A$42,$BE127,'By HD'!Q$3:Q$42))*$BR127*SUMIF('By HD'!$A$3:$A$42,$BE127,'By HD'!$AR$3:$AR$42)+$BR127*SUMIF('By HD'!$A$3:$A$42,$BE127,'By HD'!AW$3:AW$42)</f>
        <v>0.46612906479620742</v>
      </c>
      <c r="CJ127">
        <f>(DF127-SUMIF('By HD'!$A$3:$A$42,$BE127,'By HD'!R$3:R$42))*$BR127*SUMIF('By HD'!$A$3:$A$42,$BE127,'By HD'!$AR$3:$AR$42)+$BR127*SUMIF('By HD'!$A$3:$A$42,$BE127,'By HD'!AX$3:AX$42)</f>
        <v>-6.0530954911895474E-2</v>
      </c>
      <c r="CO127">
        <f t="shared" si="82"/>
        <v>503.85459610027851</v>
      </c>
      <c r="CP127">
        <f t="shared" si="83"/>
        <v>308.81608941581771</v>
      </c>
      <c r="CQ127">
        <f t="shared" si="84"/>
        <v>174.96083286132168</v>
      </c>
      <c r="CR127">
        <f t="shared" si="85"/>
        <v>2.6871965611688302</v>
      </c>
      <c r="CS127">
        <f t="shared" si="86"/>
        <v>5.0306960684662592</v>
      </c>
      <c r="CT127">
        <f t="shared" si="87"/>
        <v>11.395582902056937</v>
      </c>
      <c r="CU127">
        <f t="shared" si="88"/>
        <v>0.96419829144714897</v>
      </c>
      <c r="CZ127" s="7"/>
      <c r="DA127">
        <f t="shared" si="89"/>
        <v>0.59431524547803616</v>
      </c>
      <c r="DB127">
        <f t="shared" si="90"/>
        <v>0.36692506459948321</v>
      </c>
      <c r="DC127">
        <f t="shared" si="91"/>
        <v>5.1679586563307496E-3</v>
      </c>
      <c r="DD127">
        <f t="shared" si="92"/>
        <v>1.0335917312661499E-2</v>
      </c>
      <c r="DE127">
        <f t="shared" si="93"/>
        <v>2.0671834625322998E-2</v>
      </c>
      <c r="DF127">
        <f t="shared" si="94"/>
        <v>2.5839793281653748E-3</v>
      </c>
      <c r="DG127">
        <f t="shared" si="95"/>
        <v>0</v>
      </c>
      <c r="DH127">
        <f t="shared" si="96"/>
        <v>0</v>
      </c>
      <c r="DI127">
        <f t="shared" si="97"/>
        <v>0</v>
      </c>
      <c r="DJ127">
        <f t="shared" si="98"/>
        <v>0</v>
      </c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</row>
    <row r="128" spans="4:149" x14ac:dyDescent="0.3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V128" s="7"/>
      <c r="AW128" s="7"/>
      <c r="AX128" s="7"/>
      <c r="AY128" s="7"/>
      <c r="AZ128" s="7"/>
      <c r="BA128" s="7"/>
      <c r="BD128" s="7"/>
      <c r="BE128">
        <v>27</v>
      </c>
      <c r="BF128" t="s">
        <v>1010</v>
      </c>
      <c r="BG128">
        <f>SUMIFS('Pres Converted'!O$2:O$10000,'Pres Converted'!$E$2:$E$10000,$BF128,'Pres Converted'!$D$2:$D$10000,"ED",'Pres Converted'!$C$2:$C$10000,$BE128)</f>
        <v>2993</v>
      </c>
      <c r="BH128">
        <f>SUMIFS('Pres Converted'!I$2:I$10000,'Pres Converted'!$E$2:$E$10000,$BF128,'Pres Converted'!$D$2:$D$10000,"ED",'Pres Converted'!$C$2:$C$10000,$BE128)</f>
        <v>1865</v>
      </c>
      <c r="BI128">
        <f>SUMIFS('Pres Converted'!J$2:J$10000,'Pres Converted'!$E$2:$E$10000,$BF128,'Pres Converted'!$D$2:$D$10000,"ED",'Pres Converted'!$C$2:$C$10000,$BE128)</f>
        <v>1009</v>
      </c>
      <c r="BJ128">
        <f>SUMIFS('Pres Converted'!K$2:K$10000,'Pres Converted'!$E$2:$E$10000,$BF128,'Pres Converted'!$D$2:$D$10000,"ED",'Pres Converted'!$C$2:$C$10000,$BE128)</f>
        <v>17</v>
      </c>
      <c r="BK128">
        <f>SUMIFS('Pres Converted'!L$2:L$10000,'Pres Converted'!$E$2:$E$10000,$BF128,'Pres Converted'!$D$2:$D$10000,"ED",'Pres Converted'!$C$2:$C$10000,$BE128)</f>
        <v>7</v>
      </c>
      <c r="BL128">
        <f>SUMIFS('Pres Converted'!M$2:M$10000,'Pres Converted'!$E$2:$E$10000,$BF128,'Pres Converted'!$D$2:$D$10000,"ED",'Pres Converted'!$C$2:$C$10000,$BE128)</f>
        <v>77</v>
      </c>
      <c r="BM128">
        <f>SUMIFS('Pres Converted'!N$2:N$10000,'Pres Converted'!$E$2:$E$10000,$BF128,'Pres Converted'!$D$2:$D$10000,"ED",'Pres Converted'!$C$2:$C$10000,$BE128)</f>
        <v>18</v>
      </c>
      <c r="BR128">
        <f>BG128/SUMIF('By HD'!$A$3:$A$42,$BE128,'By HD'!$B$3:$B$42)</f>
        <v>0.98324572930354792</v>
      </c>
      <c r="BS128">
        <f>$BR128*SUMIF('By HD'!$A$3:$A$42,$BE128,'By HD'!W$3:W$42)</f>
        <v>880.98817345597899</v>
      </c>
      <c r="BT128">
        <f>(DA128-SUMIF('By HD'!$A$3:$A$42,$BE128,'By HD'!M$3:M$42))*$BR128*SUMIF('By HD'!$A$3:$A$42,$BE128,'By HD'!$W$3:$W$42)+$BR128*SUMIF('By HD'!$A$3:$A$42,$BE128,'By HD'!X$3:X$42)</f>
        <v>586.35494697999206</v>
      </c>
      <c r="BU128">
        <f>(DB128-SUMIF('By HD'!$A$3:$A$42,$BE128,'By HD'!N$3:N$42))*$BR128*SUMIF('By HD'!$A$3:$A$42,$BE128,'By HD'!$W$3:$W$42)+$BR128*SUMIF('By HD'!$A$3:$A$42,$BE128,'By HD'!Y$3:Y$42)</f>
        <v>268.77139362931064</v>
      </c>
      <c r="BV128">
        <f>(DC128-SUMIF('By HD'!$A$3:$A$42,$BE128,'By HD'!O$3:O$42))*$BR128*SUMIF('By HD'!$A$3:$A$42,$BE128,'By HD'!$W$3:$W$42)+$BR128*SUMIF('By HD'!$A$3:$A$42,$BE128,'By HD'!Z$3:Z$42)</f>
        <v>3.7274023908647753</v>
      </c>
      <c r="BW128">
        <f>(DD128-SUMIF('By HD'!$A$3:$A$42,$BE128,'By HD'!P$3:P$42))*$BR128*SUMIF('By HD'!$A$3:$A$42,$BE128,'By HD'!$W$3:$W$42)+$BR128*SUMIF('By HD'!$A$3:$A$42,$BE128,'By HD'!AA$3:AA$42)</f>
        <v>3.4521283116999903E-2</v>
      </c>
      <c r="BX128">
        <f>(DE128-SUMIF('By HD'!$A$3:$A$42,$BE128,'By HD'!Q$3:Q$42))*$BR128*SUMIF('By HD'!$A$3:$A$42,$BE128,'By HD'!$W$3:$W$42)+$BR128*SUMIF('By HD'!$A$3:$A$42,$BE128,'By HD'!AB$3:AB$42)</f>
        <v>19.061402971054406</v>
      </c>
      <c r="BY128">
        <f>(DF128-SUMIF('By HD'!$A$3:$A$42,$BE128,'By HD'!R$3:R$42))*$BR128*SUMIF('By HD'!$A$3:$A$42,$BE128,'By HD'!$W$3:$W$42)+$BR128*SUMIF('By HD'!$A$3:$A$42,$BE128,'By HD'!AC$3:AC$42)</f>
        <v>3.0385062016400708</v>
      </c>
      <c r="CD128">
        <f>$BR128*SUMIF('By HD'!$A$3:$A$42,$BE128,'By HD'!AR$3:AR$42)</f>
        <v>239.9119579500657</v>
      </c>
      <c r="CE128">
        <f>(DA128-SUMIF('By HD'!$A$3:$A$42,$BE128,'By HD'!M$3:M$42))*$BR128*SUMIF('By HD'!$A$3:$A$42,$BE128,'By HD'!$AR$3:$AR$42)+$BR128*SUMIF('By HD'!$A$3:$A$42,$BE128,'By HD'!AS$3:AS$42)</f>
        <v>158.12752688989002</v>
      </c>
      <c r="CF128">
        <f>(DB128-SUMIF('By HD'!$A$3:$A$42,$BE128,'By HD'!N$3:N$42))*$BR128*SUMIF('By HD'!$A$3:$A$42,$BE128,'By HD'!$AR$3:$AR$42)+$BR128*SUMIF('By HD'!$A$3:$A$42,$BE128,'By HD'!AT$3:AT$42)</f>
        <v>72.854219152819525</v>
      </c>
      <c r="CG128">
        <f>(DC128-SUMIF('By HD'!$A$3:$A$42,$BE128,'By HD'!O$3:O$42))*$BR128*SUMIF('By HD'!$A$3:$A$42,$BE128,'By HD'!$AR$3:$AR$42)+$BR128*SUMIF('By HD'!$A$3:$A$42,$BE128,'By HD'!AU$3:AU$42)</f>
        <v>0.92726174668160866</v>
      </c>
      <c r="CH128">
        <f>(DD128-SUMIF('By HD'!$A$3:$A$42,$BE128,'By HD'!P$3:P$42))*$BR128*SUMIF('By HD'!$A$3:$A$42,$BE128,'By HD'!$AR$3:$AR$42)+$BR128*SUMIF('By HD'!$A$3:$A$42,$BE128,'By HD'!AV$3:AV$42)</f>
        <v>9.400885134540151E-3</v>
      </c>
      <c r="CI128">
        <f>(DE128-SUMIF('By HD'!$A$3:$A$42,$BE128,'By HD'!Q$3:Q$42))*$BR128*SUMIF('By HD'!$A$3:$A$42,$BE128,'By HD'!$AR$3:$AR$42)+$BR128*SUMIF('By HD'!$A$3:$A$42,$BE128,'By HD'!AW$3:AW$42)</f>
        <v>7.9693755709083245</v>
      </c>
      <c r="CJ128">
        <f>(DF128-SUMIF('By HD'!$A$3:$A$42,$BE128,'By HD'!R$3:R$42))*$BR128*SUMIF('By HD'!$A$3:$A$42,$BE128,'By HD'!$AR$3:$AR$42)+$BR128*SUMIF('By HD'!$A$3:$A$42,$BE128,'By HD'!AX$3:AX$42)</f>
        <v>2.417370463167438E-2</v>
      </c>
      <c r="CO128">
        <f t="shared" si="82"/>
        <v>4113.9001314060442</v>
      </c>
      <c r="CP128">
        <f t="shared" si="83"/>
        <v>2609.4824738698817</v>
      </c>
      <c r="CQ128">
        <f t="shared" si="84"/>
        <v>1350.6256127821302</v>
      </c>
      <c r="CR128">
        <f t="shared" si="85"/>
        <v>21.654664137546384</v>
      </c>
      <c r="CS128">
        <f t="shared" si="86"/>
        <v>7.0439221682515401</v>
      </c>
      <c r="CT128">
        <f t="shared" si="87"/>
        <v>104.03077854196273</v>
      </c>
      <c r="CU128">
        <f t="shared" si="88"/>
        <v>21.062679906271747</v>
      </c>
      <c r="CZ128" s="7"/>
      <c r="DA128">
        <f t="shared" si="89"/>
        <v>0.62312061476779146</v>
      </c>
      <c r="DB128">
        <f t="shared" si="90"/>
        <v>0.33711994654193117</v>
      </c>
      <c r="DC128">
        <f t="shared" si="91"/>
        <v>5.6799198128967589E-3</v>
      </c>
      <c r="DD128">
        <f t="shared" si="92"/>
        <v>2.3387905111927833E-3</v>
      </c>
      <c r="DE128">
        <f t="shared" si="93"/>
        <v>2.5726695623120615E-2</v>
      </c>
      <c r="DF128">
        <f t="shared" si="94"/>
        <v>6.0140327430671563E-3</v>
      </c>
      <c r="DG128">
        <f t="shared" si="95"/>
        <v>0</v>
      </c>
      <c r="DH128">
        <f t="shared" si="96"/>
        <v>0</v>
      </c>
      <c r="DI128">
        <f t="shared" si="97"/>
        <v>0</v>
      </c>
      <c r="DJ128">
        <f t="shared" si="98"/>
        <v>0</v>
      </c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</row>
    <row r="129" spans="4:149" x14ac:dyDescent="0.3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V129" s="7"/>
      <c r="AW129" s="7"/>
      <c r="AX129" s="7"/>
      <c r="AY129" s="7"/>
      <c r="AZ129" s="7"/>
      <c r="BA129" s="7"/>
      <c r="BD129" s="7"/>
      <c r="BE129">
        <v>27</v>
      </c>
      <c r="BF129" t="s">
        <v>1008</v>
      </c>
      <c r="BG129">
        <f>SUMIFS('Pres Converted'!O$2:O$10000,'Pres Converted'!$E$2:$E$10000,$BF129,'Pres Converted'!$D$2:$D$10000,"ED",'Pres Converted'!$C$2:$C$10000,$BE129)</f>
        <v>51</v>
      </c>
      <c r="BH129">
        <f>SUMIFS('Pres Converted'!I$2:I$10000,'Pres Converted'!$E$2:$E$10000,$BF129,'Pres Converted'!$D$2:$D$10000,"ED",'Pres Converted'!$C$2:$C$10000,$BE129)</f>
        <v>34</v>
      </c>
      <c r="BI129">
        <f>SUMIFS('Pres Converted'!J$2:J$10000,'Pres Converted'!$E$2:$E$10000,$BF129,'Pres Converted'!$D$2:$D$10000,"ED",'Pres Converted'!$C$2:$C$10000,$BE129)</f>
        <v>16</v>
      </c>
      <c r="BJ129">
        <f>SUMIFS('Pres Converted'!K$2:K$10000,'Pres Converted'!$E$2:$E$10000,$BF129,'Pres Converted'!$D$2:$D$10000,"ED",'Pres Converted'!$C$2:$C$10000,$BE129)</f>
        <v>1</v>
      </c>
      <c r="BK129">
        <f>SUMIFS('Pres Converted'!L$2:L$10000,'Pres Converted'!$E$2:$E$10000,$BF129,'Pres Converted'!$D$2:$D$10000,"ED",'Pres Converted'!$C$2:$C$10000,$BE129)</f>
        <v>0</v>
      </c>
      <c r="BL129">
        <f>SUMIFS('Pres Converted'!M$2:M$10000,'Pres Converted'!$E$2:$E$10000,$BF129,'Pres Converted'!$D$2:$D$10000,"ED",'Pres Converted'!$C$2:$C$10000,$BE129)</f>
        <v>0</v>
      </c>
      <c r="BM129">
        <f>SUMIFS('Pres Converted'!N$2:N$10000,'Pres Converted'!$E$2:$E$10000,$BF129,'Pres Converted'!$D$2:$D$10000,"ED",'Pres Converted'!$C$2:$C$10000,$BE129)</f>
        <v>0</v>
      </c>
      <c r="BR129">
        <f>BG129/SUMIF('By HD'!$A$3:$A$42,$BE129,'By HD'!$B$3:$B$42)</f>
        <v>1.6754270696452037E-2</v>
      </c>
      <c r="BS129">
        <f>$BR129*SUMIF('By HD'!$A$3:$A$42,$BE129,'By HD'!W$3:W$42)</f>
        <v>15.011826544021025</v>
      </c>
      <c r="BT129">
        <f>(DA129-SUMIF('By HD'!$A$3:$A$42,$BE129,'By HD'!M$3:M$42))*$BR129*SUMIF('By HD'!$A$3:$A$42,$BE129,'By HD'!$W$3:$W$42)+$BR129*SUMIF('By HD'!$A$3:$A$42,$BE129,'By HD'!X$3:X$42)</f>
        <v>10.645053020007909</v>
      </c>
      <c r="BU129">
        <f>(DB129-SUMIF('By HD'!$A$3:$A$42,$BE129,'By HD'!N$3:N$42))*$BR129*SUMIF('By HD'!$A$3:$A$42,$BE129,'By HD'!$W$3:$W$42)+$BR129*SUMIF('By HD'!$A$3:$A$42,$BE129,'By HD'!Y$3:Y$42)</f>
        <v>4.2286063706893726</v>
      </c>
      <c r="BV129">
        <f>(DC129-SUMIF('By HD'!$A$3:$A$42,$BE129,'By HD'!O$3:O$42))*$BR129*SUMIF('By HD'!$A$3:$A$42,$BE129,'By HD'!$W$3:$W$42)+$BR129*SUMIF('By HD'!$A$3:$A$42,$BE129,'By HD'!Z$3:Z$42)</f>
        <v>0.27259760913522391</v>
      </c>
      <c r="BW129">
        <f>(DD129-SUMIF('By HD'!$A$3:$A$42,$BE129,'By HD'!P$3:P$42))*$BR129*SUMIF('By HD'!$A$3:$A$42,$BE129,'By HD'!$W$3:$W$42)+$BR129*SUMIF('By HD'!$A$3:$A$42,$BE129,'By HD'!AA$3:AA$42)</f>
        <v>-3.4521283116999729E-2</v>
      </c>
      <c r="BX129">
        <f>(DE129-SUMIF('By HD'!$A$3:$A$42,$BE129,'By HD'!Q$3:Q$42))*$BR129*SUMIF('By HD'!$A$3:$A$42,$BE129,'By HD'!$W$3:$W$42)+$BR129*SUMIF('By HD'!$A$3:$A$42,$BE129,'By HD'!AB$3:AB$42)</f>
        <v>-6.1402971054408284E-2</v>
      </c>
      <c r="BY129">
        <f>(DF129-SUMIF('By HD'!$A$3:$A$42,$BE129,'By HD'!R$3:R$42))*$BR129*SUMIF('By HD'!$A$3:$A$42,$BE129,'By HD'!$W$3:$W$42)+$BR129*SUMIF('By HD'!$A$3:$A$42,$BE129,'By HD'!AC$3:AC$42)</f>
        <v>-3.8506201640071777E-2</v>
      </c>
      <c r="CD129">
        <f>$BR129*SUMIF('By HD'!$A$3:$A$42,$BE129,'By HD'!AR$3:AR$42)</f>
        <v>4.0880420499342973</v>
      </c>
      <c r="CE129">
        <f>(DA129-SUMIF('By HD'!$A$3:$A$42,$BE129,'By HD'!M$3:M$42))*$BR129*SUMIF('By HD'!$A$3:$A$42,$BE129,'By HD'!$AR$3:$AR$42)+$BR129*SUMIF('By HD'!$A$3:$A$42,$BE129,'By HD'!AS$3:AS$42)</f>
        <v>2.872473110109977</v>
      </c>
      <c r="CF129">
        <f>(DB129-SUMIF('By HD'!$A$3:$A$42,$BE129,'By HD'!N$3:N$42))*$BR129*SUMIF('By HD'!$A$3:$A$42,$BE129,'By HD'!$AR$3:$AR$42)+$BR129*SUMIF('By HD'!$A$3:$A$42,$BE129,'By HD'!AT$3:AT$42)</f>
        <v>1.1457808471804682</v>
      </c>
      <c r="CG129">
        <f>(DC129-SUMIF('By HD'!$A$3:$A$42,$BE129,'By HD'!O$3:O$42))*$BR129*SUMIF('By HD'!$A$3:$A$42,$BE129,'By HD'!$AR$3:$AR$42)+$BR129*SUMIF('By HD'!$A$3:$A$42,$BE129,'By HD'!AU$3:AU$42)</f>
        <v>7.2738253318391149E-2</v>
      </c>
      <c r="CH129">
        <f>(DD129-SUMIF('By HD'!$A$3:$A$42,$BE129,'By HD'!P$3:P$42))*$BR129*SUMIF('By HD'!$A$3:$A$42,$BE129,'By HD'!$AR$3:$AR$42)+$BR129*SUMIF('By HD'!$A$3:$A$42,$BE129,'By HD'!AV$3:AV$42)</f>
        <v>-9.4008851345401042E-3</v>
      </c>
      <c r="CI129">
        <f>(DE129-SUMIF('By HD'!$A$3:$A$42,$BE129,'By HD'!Q$3:Q$42))*$BR129*SUMIF('By HD'!$A$3:$A$42,$BE129,'By HD'!$AR$3:$AR$42)+$BR129*SUMIF('By HD'!$A$3:$A$42,$BE129,'By HD'!AW$3:AW$42)</f>
        <v>3.0624429091675148E-2</v>
      </c>
      <c r="CJ129">
        <f>(DF129-SUMIF('By HD'!$A$3:$A$42,$BE129,'By HD'!R$3:R$42))*$BR129*SUMIF('By HD'!$A$3:$A$42,$BE129,'By HD'!$AR$3:$AR$42)+$BR129*SUMIF('By HD'!$A$3:$A$42,$BE129,'By HD'!AX$3:AX$42)</f>
        <v>-2.4173704631674557E-2</v>
      </c>
      <c r="CO129">
        <f t="shared" si="82"/>
        <v>70.099868593955321</v>
      </c>
      <c r="CP129">
        <f t="shared" si="83"/>
        <v>47.517526130117886</v>
      </c>
      <c r="CQ129">
        <f t="shared" si="84"/>
        <v>21.374387217869842</v>
      </c>
      <c r="CR129">
        <f t="shared" si="85"/>
        <v>1.3453358624536151</v>
      </c>
      <c r="CS129">
        <f t="shared" si="86"/>
        <v>-4.3922168251539835E-2</v>
      </c>
      <c r="CT129">
        <f t="shared" si="87"/>
        <v>-3.0778541962733136E-2</v>
      </c>
      <c r="CU129">
        <f t="shared" si="88"/>
        <v>-6.2679906271746327E-2</v>
      </c>
      <c r="CZ129" s="7"/>
      <c r="DA129">
        <f t="shared" si="89"/>
        <v>0.66666666666666663</v>
      </c>
      <c r="DB129">
        <f t="shared" si="90"/>
        <v>0.31372549019607843</v>
      </c>
      <c r="DC129">
        <f t="shared" si="91"/>
        <v>1.9607843137254902E-2</v>
      </c>
      <c r="DD129">
        <f t="shared" si="92"/>
        <v>0</v>
      </c>
      <c r="DE129">
        <f t="shared" si="93"/>
        <v>0</v>
      </c>
      <c r="DF129">
        <f t="shared" si="94"/>
        <v>0</v>
      </c>
      <c r="DG129">
        <f t="shared" si="95"/>
        <v>0</v>
      </c>
      <c r="DH129">
        <f t="shared" si="96"/>
        <v>0</v>
      </c>
      <c r="DI129">
        <f t="shared" si="97"/>
        <v>0</v>
      </c>
      <c r="DJ129">
        <f t="shared" si="98"/>
        <v>0</v>
      </c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</row>
    <row r="130" spans="4:149" x14ac:dyDescent="0.3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V130" s="7"/>
      <c r="AW130" s="7"/>
      <c r="AX130" s="7"/>
      <c r="AY130" s="7"/>
      <c r="AZ130" s="7"/>
      <c r="BA130" s="7"/>
      <c r="BD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</row>
    <row r="131" spans="4:149" x14ac:dyDescent="0.3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V131" s="7"/>
      <c r="AW131" s="7"/>
      <c r="AX131" s="7"/>
      <c r="AY131" s="7"/>
      <c r="AZ131" s="7"/>
      <c r="BA131" s="7"/>
      <c r="BC131" s="3"/>
      <c r="BD131" s="7"/>
      <c r="BF131" s="3"/>
      <c r="CZ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</row>
    <row r="132" spans="4:149" x14ac:dyDescent="0.3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V132" s="7"/>
      <c r="AW132" s="7"/>
      <c r="AX132" s="7"/>
      <c r="AY132" s="7"/>
      <c r="AZ132" s="7"/>
      <c r="BA132" s="7"/>
      <c r="BD132" s="7"/>
      <c r="CZ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</row>
    <row r="133" spans="4:149" x14ac:dyDescent="0.3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V133" s="7"/>
      <c r="AW133" s="7"/>
      <c r="AX133" s="7"/>
      <c r="AY133" s="7"/>
      <c r="AZ133" s="7"/>
      <c r="BA133" s="7"/>
      <c r="BD133" s="7"/>
      <c r="CZ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</row>
    <row r="134" spans="4:149" x14ac:dyDescent="0.3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V134" s="7"/>
      <c r="AW134" s="7"/>
      <c r="AX134" s="7"/>
      <c r="AY134" s="7"/>
      <c r="AZ134" s="7"/>
      <c r="BA134" s="7"/>
      <c r="BD134" s="7"/>
      <c r="CZ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</row>
    <row r="135" spans="4:149" x14ac:dyDescent="0.3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V135" s="7"/>
      <c r="AW135" s="7"/>
      <c r="AX135" s="7"/>
      <c r="AY135" s="7"/>
      <c r="AZ135" s="7"/>
      <c r="BA135" s="7"/>
      <c r="BD135" s="7"/>
      <c r="CZ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</row>
    <row r="136" spans="4:149" x14ac:dyDescent="0.3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V136" s="7"/>
      <c r="AW136" s="7"/>
      <c r="AX136" s="7"/>
      <c r="AY136" s="7"/>
      <c r="AZ136" s="7"/>
      <c r="BA136" s="7"/>
      <c r="BD136" s="7"/>
      <c r="CZ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</row>
    <row r="137" spans="4:149" x14ac:dyDescent="0.3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V137" s="7"/>
      <c r="AW137" s="7"/>
      <c r="AX137" s="7"/>
      <c r="AY137" s="7"/>
      <c r="AZ137" s="7"/>
      <c r="BA137" s="7"/>
      <c r="BD137" s="7"/>
      <c r="CZ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</row>
    <row r="138" spans="4:149" x14ac:dyDescent="0.3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V138" s="7"/>
      <c r="AW138" s="7"/>
      <c r="AX138" s="7"/>
      <c r="AY138" s="7"/>
      <c r="AZ138" s="7"/>
      <c r="BA138" s="7"/>
      <c r="BD138" s="7"/>
      <c r="CZ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</row>
    <row r="139" spans="4:149" x14ac:dyDescent="0.3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V139" s="7"/>
      <c r="AW139" s="7"/>
      <c r="AX139" s="7"/>
      <c r="AY139" s="7"/>
      <c r="AZ139" s="7"/>
      <c r="BA139" s="7"/>
      <c r="BD139" s="7"/>
      <c r="CZ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</row>
    <row r="140" spans="4:149" x14ac:dyDescent="0.3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V140" s="7"/>
      <c r="AW140" s="7"/>
      <c r="AX140" s="7"/>
      <c r="AY140" s="7"/>
      <c r="AZ140" s="7"/>
      <c r="BA140" s="7"/>
      <c r="BD140" s="7"/>
      <c r="CZ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</row>
    <row r="141" spans="4:149" x14ac:dyDescent="0.3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V141" s="7"/>
      <c r="AW141" s="7"/>
      <c r="AX141" s="7"/>
      <c r="AY141" s="7"/>
      <c r="AZ141" s="7"/>
      <c r="BA141" s="7"/>
      <c r="BD141" s="7"/>
      <c r="CZ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</row>
    <row r="142" spans="4:149" x14ac:dyDescent="0.3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V142" s="7"/>
      <c r="AW142" s="7"/>
      <c r="AX142" s="7"/>
      <c r="AY142" s="7"/>
      <c r="AZ142" s="7"/>
      <c r="BA142" s="7"/>
      <c r="BD142" s="7"/>
      <c r="CZ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</row>
    <row r="143" spans="4:149" x14ac:dyDescent="0.3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V143" s="7"/>
      <c r="AW143" s="7"/>
      <c r="AX143" s="7"/>
      <c r="AY143" s="7"/>
      <c r="AZ143" s="7"/>
      <c r="BA143" s="7"/>
      <c r="BD143" s="7"/>
      <c r="CZ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</row>
    <row r="144" spans="4:149" x14ac:dyDescent="0.3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V144" s="7"/>
      <c r="AW144" s="7"/>
      <c r="AX144" s="7"/>
      <c r="AY144" s="7"/>
      <c r="AZ144" s="7"/>
      <c r="BA144" s="7"/>
      <c r="BD144" s="7"/>
      <c r="CZ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</row>
    <row r="145" spans="1:149" x14ac:dyDescent="0.3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V145" s="7"/>
      <c r="AW145" s="7"/>
      <c r="AX145" s="7"/>
      <c r="AY145" s="7"/>
      <c r="AZ145" s="7"/>
      <c r="BA145" s="7"/>
      <c r="BB145" s="11"/>
      <c r="BC145" s="3"/>
      <c r="BD145" s="7"/>
      <c r="BE145" s="11"/>
      <c r="BF145" s="3"/>
      <c r="CZ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</row>
    <row r="146" spans="1:149" x14ac:dyDescent="0.3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V146" s="7"/>
      <c r="AW146" s="7"/>
      <c r="AX146" s="7"/>
      <c r="AY146" s="7"/>
      <c r="AZ146" s="7"/>
      <c r="BA146" s="7"/>
      <c r="BB146" s="7"/>
      <c r="BC146" s="7"/>
      <c r="BD146" s="7"/>
      <c r="CD146" s="7"/>
      <c r="CE146" s="7"/>
      <c r="CM146" s="7"/>
      <c r="CN146" s="7"/>
      <c r="CY146" s="7"/>
      <c r="CZ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</row>
    <row r="147" spans="1:149" x14ac:dyDescent="0.3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V147" s="7"/>
      <c r="AW147" s="7"/>
      <c r="AX147" s="7"/>
      <c r="AY147" s="7"/>
      <c r="AZ147" s="7"/>
      <c r="BA147" s="7"/>
      <c r="BB147" s="7"/>
      <c r="BC147" s="7"/>
      <c r="BD147" s="7"/>
      <c r="BE147" t="s">
        <v>57</v>
      </c>
      <c r="BG147">
        <f t="shared" ref="BG147:CY147" si="99">SUM(BG78:BG145)</f>
        <v>161689</v>
      </c>
      <c r="BH147">
        <f t="shared" si="99"/>
        <v>95748</v>
      </c>
      <c r="BI147">
        <f t="shared" si="99"/>
        <v>59072</v>
      </c>
      <c r="BJ147">
        <f t="shared" si="99"/>
        <v>853</v>
      </c>
      <c r="BK147">
        <f t="shared" si="99"/>
        <v>686</v>
      </c>
      <c r="BL147">
        <f t="shared" si="99"/>
        <v>4554</v>
      </c>
      <c r="BM147">
        <f t="shared" si="99"/>
        <v>776</v>
      </c>
      <c r="BN147">
        <f t="shared" si="99"/>
        <v>0</v>
      </c>
      <c r="BO147">
        <f t="shared" si="99"/>
        <v>0</v>
      </c>
      <c r="BP147">
        <f t="shared" si="99"/>
        <v>0</v>
      </c>
      <c r="BQ147">
        <f t="shared" si="99"/>
        <v>0</v>
      </c>
      <c r="BR147">
        <f t="shared" si="99"/>
        <v>27</v>
      </c>
      <c r="BS147">
        <f t="shared" si="99"/>
        <v>27075.999999999996</v>
      </c>
      <c r="BT147">
        <f t="shared" si="99"/>
        <v>16842</v>
      </c>
      <c r="BU147">
        <f t="shared" si="99"/>
        <v>9296.0000000000018</v>
      </c>
      <c r="BV147">
        <f t="shared" si="99"/>
        <v>102.00000000000001</v>
      </c>
      <c r="BW147">
        <f t="shared" si="99"/>
        <v>69</v>
      </c>
      <c r="BX147">
        <f t="shared" si="99"/>
        <v>640.00000000000034</v>
      </c>
      <c r="BY147">
        <f t="shared" si="99"/>
        <v>127.00000000000003</v>
      </c>
      <c r="BZ147">
        <f t="shared" si="99"/>
        <v>0</v>
      </c>
      <c r="CA147">
        <f t="shared" si="99"/>
        <v>0</v>
      </c>
      <c r="CB147">
        <f t="shared" si="99"/>
        <v>0</v>
      </c>
      <c r="CC147">
        <f t="shared" si="99"/>
        <v>0</v>
      </c>
      <c r="CD147">
        <f t="shared" si="99"/>
        <v>11351</v>
      </c>
      <c r="CE147">
        <f t="shared" si="99"/>
        <v>6661.0000000000009</v>
      </c>
      <c r="CF147">
        <f t="shared" si="99"/>
        <v>4216</v>
      </c>
      <c r="CG147">
        <f t="shared" si="99"/>
        <v>69</v>
      </c>
      <c r="CH147">
        <f t="shared" si="99"/>
        <v>60.999999999999993</v>
      </c>
      <c r="CI147">
        <f t="shared" si="99"/>
        <v>290.00000000000006</v>
      </c>
      <c r="CJ147">
        <f t="shared" si="99"/>
        <v>53.999999999999993</v>
      </c>
      <c r="CK147">
        <f t="shared" si="99"/>
        <v>0</v>
      </c>
      <c r="CL147">
        <f t="shared" si="99"/>
        <v>0</v>
      </c>
      <c r="CM147">
        <f t="shared" si="99"/>
        <v>0</v>
      </c>
      <c r="CN147">
        <f t="shared" si="99"/>
        <v>0</v>
      </c>
      <c r="CO147">
        <f t="shared" si="99"/>
        <v>200115.99999999997</v>
      </c>
      <c r="CP147">
        <f t="shared" si="99"/>
        <v>119251.00000000004</v>
      </c>
      <c r="CQ147">
        <f t="shared" si="99"/>
        <v>72583.999999999985</v>
      </c>
      <c r="CR147">
        <f t="shared" si="99"/>
        <v>1024</v>
      </c>
      <c r="CS147">
        <f t="shared" si="99"/>
        <v>815.99999999999989</v>
      </c>
      <c r="CT147">
        <f t="shared" si="99"/>
        <v>5484</v>
      </c>
      <c r="CU147">
        <f t="shared" si="99"/>
        <v>957.00000000000011</v>
      </c>
      <c r="CV147">
        <f t="shared" si="99"/>
        <v>0</v>
      </c>
      <c r="CW147">
        <f t="shared" si="99"/>
        <v>0</v>
      </c>
      <c r="CX147">
        <f t="shared" si="99"/>
        <v>0</v>
      </c>
      <c r="CY147">
        <f t="shared" si="99"/>
        <v>0</v>
      </c>
      <c r="DA147">
        <f t="shared" ref="DA147:DJ147" si="100">BH147/$BG147</f>
        <v>0.59217386464137944</v>
      </c>
      <c r="DB147">
        <f t="shared" si="100"/>
        <v>0.36534334432150611</v>
      </c>
      <c r="DC147">
        <f t="shared" si="100"/>
        <v>5.275559871110589E-3</v>
      </c>
      <c r="DD147">
        <f t="shared" si="100"/>
        <v>4.2427128623468511E-3</v>
      </c>
      <c r="DE147">
        <f t="shared" si="100"/>
        <v>2.816518130485067E-2</v>
      </c>
      <c r="DF147">
        <f t="shared" si="100"/>
        <v>4.7993369988063505E-3</v>
      </c>
      <c r="DG147">
        <f t="shared" si="100"/>
        <v>0</v>
      </c>
      <c r="DH147">
        <f t="shared" si="100"/>
        <v>0</v>
      </c>
      <c r="DI147">
        <f t="shared" si="100"/>
        <v>0</v>
      </c>
      <c r="DJ147">
        <f t="shared" si="100"/>
        <v>0</v>
      </c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</row>
    <row r="148" spans="1:149" x14ac:dyDescent="0.3">
      <c r="A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>
        <f>BG147-'Pres Converted'!O521</f>
        <v>0</v>
      </c>
      <c r="BH148" s="7">
        <f>BH147-'Pres Converted'!I521</f>
        <v>0</v>
      </c>
      <c r="BI148" s="7">
        <f>BI147-'Pres Converted'!J521</f>
        <v>0</v>
      </c>
      <c r="BJ148" s="7">
        <f>BJ147-'Pres Converted'!K521</f>
        <v>0</v>
      </c>
      <c r="BK148" s="7">
        <f>BK147-'Pres Converted'!L521</f>
        <v>0</v>
      </c>
      <c r="BL148" s="7">
        <f>BL147-'Pres Converted'!M521</f>
        <v>0</v>
      </c>
      <c r="BM148" s="7">
        <f>BM147-'Pres Converted'!N521</f>
        <v>0</v>
      </c>
      <c r="BN148" s="7"/>
      <c r="BO148" s="7"/>
      <c r="BP148" s="7"/>
      <c r="BQ148" s="7"/>
      <c r="BR148" s="7"/>
      <c r="BS148" s="7">
        <f>BS147-'Pres Converted'!O522</f>
        <v>0</v>
      </c>
      <c r="BT148" s="7">
        <f>BT147-'Pres Converted'!I522</f>
        <v>0</v>
      </c>
      <c r="BU148" s="7">
        <f>BU147-'Pres Converted'!J522</f>
        <v>0</v>
      </c>
      <c r="BV148" s="7">
        <f>BV147-'Pres Converted'!K522</f>
        <v>0</v>
      </c>
      <c r="BW148" s="7">
        <f>BW147-'Pres Converted'!L522</f>
        <v>0</v>
      </c>
      <c r="BX148" s="7">
        <f>BX147-'Pres Converted'!M522</f>
        <v>0</v>
      </c>
      <c r="BY148" s="7">
        <f>BY147-'Pres Converted'!N522</f>
        <v>0</v>
      </c>
      <c r="BZ148" s="7"/>
      <c r="CA148" s="7"/>
      <c r="CB148" s="7"/>
      <c r="CC148" s="7"/>
      <c r="CD148" s="7">
        <f>CD147-'Pres Converted'!O523</f>
        <v>0</v>
      </c>
      <c r="CE148" s="7">
        <f>CE147-'Pres Converted'!I523</f>
        <v>0</v>
      </c>
      <c r="CF148" s="7">
        <f>CF147-'Pres Converted'!J523</f>
        <v>0</v>
      </c>
      <c r="CG148" s="7">
        <f>CG147-'Pres Converted'!K523</f>
        <v>0</v>
      </c>
      <c r="CH148" s="7">
        <f>CH147-'Pres Converted'!L523</f>
        <v>0</v>
      </c>
      <c r="CI148" s="7">
        <f>CI147-'Pres Converted'!M523</f>
        <v>0</v>
      </c>
      <c r="CJ148" s="7">
        <f>CJ147-'Pres Converted'!N523</f>
        <v>0</v>
      </c>
      <c r="CK148" s="7"/>
      <c r="CL148" s="7"/>
      <c r="CM148" s="7"/>
      <c r="CN148" s="7"/>
      <c r="CO148" s="7">
        <f>CO147-'Pres Converted'!O524</f>
        <v>0</v>
      </c>
      <c r="CP148" s="7">
        <f>CP147-'Pres Converted'!I524</f>
        <v>0</v>
      </c>
      <c r="CQ148" s="7">
        <f>CQ147-'Pres Converted'!J524</f>
        <v>0</v>
      </c>
      <c r="CR148" s="7">
        <f>CR147-'Pres Converted'!K524</f>
        <v>0</v>
      </c>
      <c r="CS148" s="7">
        <f>CS147-'Pres Converted'!L524</f>
        <v>0</v>
      </c>
      <c r="CT148" s="7">
        <f>CT147-'Pres Converted'!M524</f>
        <v>0</v>
      </c>
      <c r="CU148" s="7">
        <f>CU147-'Pres Converted'!N524</f>
        <v>0</v>
      </c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</row>
    <row r="149" spans="1:149" x14ac:dyDescent="0.3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</row>
    <row r="150" spans="1:149" x14ac:dyDescent="0.3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</row>
    <row r="151" spans="1:149" x14ac:dyDescent="0.3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</row>
    <row r="152" spans="1:149" x14ac:dyDescent="0.3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</row>
    <row r="153" spans="1:149" x14ac:dyDescent="0.3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</row>
    <row r="154" spans="1:149" x14ac:dyDescent="0.3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</row>
    <row r="155" spans="1:149" x14ac:dyDescent="0.3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</row>
    <row r="156" spans="1:149" x14ac:dyDescent="0.3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</row>
    <row r="157" spans="1:149" x14ac:dyDescent="0.3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</row>
    <row r="158" spans="1:149" x14ac:dyDescent="0.3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</row>
    <row r="159" spans="1:149" x14ac:dyDescent="0.3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</row>
    <row r="160" spans="1:149" x14ac:dyDescent="0.3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</row>
    <row r="161" spans="4:149" x14ac:dyDescent="0.3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</row>
    <row r="162" spans="4:149" x14ac:dyDescent="0.3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</row>
    <row r="163" spans="4:149" x14ac:dyDescent="0.3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</row>
    <row r="164" spans="4:149" x14ac:dyDescent="0.3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</row>
    <row r="165" spans="4:149" x14ac:dyDescent="0.3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</row>
    <row r="166" spans="4:149" x14ac:dyDescent="0.3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</row>
    <row r="167" spans="4:149" x14ac:dyDescent="0.3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</row>
    <row r="168" spans="4:149" x14ac:dyDescent="0.3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</row>
    <row r="169" spans="4:149" x14ac:dyDescent="0.3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</row>
    <row r="170" spans="4:149" x14ac:dyDescent="0.3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</row>
    <row r="171" spans="4:149" x14ac:dyDescent="0.3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</row>
    <row r="172" spans="4:149" x14ac:dyDescent="0.3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</row>
    <row r="173" spans="4:149" x14ac:dyDescent="0.3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</row>
    <row r="174" spans="4:149" x14ac:dyDescent="0.3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</row>
    <row r="175" spans="4:149" x14ac:dyDescent="0.3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</row>
    <row r="176" spans="4:149" x14ac:dyDescent="0.3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1385-5F36-4EC6-BB3F-7B7D980C3F35}">
  <dimension ref="A1:I34"/>
  <sheetViews>
    <sheetView tabSelected="1" workbookViewId="0">
      <selection activeCell="A7" sqref="A7"/>
    </sheetView>
  </sheetViews>
  <sheetFormatPr defaultRowHeight="14.4" x14ac:dyDescent="0.3"/>
  <sheetData>
    <row r="1" spans="1:9" x14ac:dyDescent="0.3">
      <c r="A1" t="s">
        <v>1085</v>
      </c>
      <c r="B1" t="s">
        <v>1090</v>
      </c>
      <c r="C1" t="s">
        <v>1091</v>
      </c>
      <c r="D1" t="s">
        <v>1092</v>
      </c>
      <c r="E1" t="s">
        <v>1093</v>
      </c>
      <c r="F1" t="s">
        <v>1094</v>
      </c>
      <c r="G1" t="s">
        <v>1086</v>
      </c>
      <c r="H1" t="s">
        <v>1087</v>
      </c>
      <c r="I1" t="s">
        <v>1088</v>
      </c>
    </row>
    <row r="2" spans="1:9" x14ac:dyDescent="0.3">
      <c r="A2" t="s">
        <v>1007</v>
      </c>
      <c r="B2">
        <f>COUNTIFS('Pres Converted'!$E$2:$E$10000,$A2,'Pres Converted'!$W$2:$W$10000,B$1,'Pres Converted'!$D$2:$D$10000,"ED")</f>
        <v>4</v>
      </c>
      <c r="C2">
        <f>COUNTIFS('Pres Converted'!$E$2:$E$10000,$A2,'Pres Converted'!$W$2:$W$10000,C$1,'Pres Converted'!$D$2:$D$10000,"ED")</f>
        <v>0</v>
      </c>
      <c r="D2">
        <f>COUNTIFS('Pres Converted'!$E$2:$E$10000,$A2,'Pres Converted'!$W$2:$W$10000,D$1,'Pres Converted'!$D$2:$D$10000,"ED")</f>
        <v>0</v>
      </c>
      <c r="E2">
        <f>COUNTIFS('Pres Converted'!$E$2:$E$10000,$A2,'Pres Converted'!$W$2:$W$10000,E$1,'Pres Converted'!$D$2:$D$10000,"ED")</f>
        <v>0</v>
      </c>
      <c r="F2">
        <f>COUNTIFS('Pres Converted'!$E$2:$E$10000,$A2,'Pres Converted'!$W$2:$W$10000,F$1,'Pres Converted'!$D$2:$D$10000,"ED")</f>
        <v>0</v>
      </c>
      <c r="G2">
        <f>COUNTIFS('Pres Converted'!$E$2:$E$10000,$A2,'Pres Converted'!$W$2:$W$10000,G$1,'Pres Converted'!$D$2:$D$10000,"ED")</f>
        <v>0</v>
      </c>
      <c r="H2">
        <f>COUNTIFS('Pres Converted'!$E$2:$E$10000,$A2,'Pres Converted'!$W$2:$W$10000,H$1,'Pres Converted'!$D$2:$D$10000,"ED")</f>
        <v>0</v>
      </c>
      <c r="I2">
        <f>SUM(B2:H2)</f>
        <v>4</v>
      </c>
    </row>
    <row r="3" spans="1:9" x14ac:dyDescent="0.3">
      <c r="A3" t="s">
        <v>1006</v>
      </c>
      <c r="B3">
        <f>COUNTIFS('Pres Converted'!$E$2:$E$10000,$A3,'Pres Converted'!$W$2:$W$10000,B$1,'Pres Converted'!$D$2:$D$10000,"ED")</f>
        <v>4</v>
      </c>
      <c r="C3">
        <f>COUNTIFS('Pres Converted'!$E$2:$E$10000,$A3,'Pres Converted'!$W$2:$W$10000,C$1,'Pres Converted'!$D$2:$D$10000,"ED")</f>
        <v>2</v>
      </c>
      <c r="D3">
        <f>COUNTIFS('Pres Converted'!$E$2:$E$10000,$A3,'Pres Converted'!$W$2:$W$10000,D$1,'Pres Converted'!$D$2:$D$10000,"ED")</f>
        <v>0</v>
      </c>
      <c r="E3">
        <f>COUNTIFS('Pres Converted'!$E$2:$E$10000,$A3,'Pres Converted'!$W$2:$W$10000,E$1,'Pres Converted'!$D$2:$D$10000,"ED")</f>
        <v>0</v>
      </c>
      <c r="F3">
        <f>COUNTIFS('Pres Converted'!$E$2:$E$10000,$A3,'Pres Converted'!$W$2:$W$10000,F$1,'Pres Converted'!$D$2:$D$10000,"ED")</f>
        <v>0</v>
      </c>
      <c r="G3">
        <f>COUNTIFS('Pres Converted'!$E$2:$E$10000,$A3,'Pres Converted'!$W$2:$W$10000,G$1,'Pres Converted'!$D$2:$D$10000,"ED")</f>
        <v>0</v>
      </c>
      <c r="H3">
        <f>COUNTIFS('Pres Converted'!$E$2:$E$10000,$A3,'Pres Converted'!$W$2:$W$10000,H$1,'Pres Converted'!$D$2:$D$10000,"ED")</f>
        <v>0</v>
      </c>
      <c r="I3">
        <f>SUM(B3:H3)</f>
        <v>6</v>
      </c>
    </row>
    <row r="4" spans="1:9" x14ac:dyDescent="0.3">
      <c r="A4" t="s">
        <v>994</v>
      </c>
      <c r="B4">
        <f>COUNTIFS('Pres Converted'!$E$2:$E$10000,$A4,'Pres Converted'!$W$2:$W$10000,B$1,'Pres Converted'!$D$2:$D$10000,"ED")</f>
        <v>80</v>
      </c>
      <c r="C4">
        <f>COUNTIFS('Pres Converted'!$E$2:$E$10000,$A4,'Pres Converted'!$W$2:$W$10000,C$1,'Pres Converted'!$D$2:$D$10000,"ED")</f>
        <v>11</v>
      </c>
      <c r="D4">
        <f>COUNTIFS('Pres Converted'!$E$2:$E$10000,$A4,'Pres Converted'!$W$2:$W$10000,D$1,'Pres Converted'!$D$2:$D$10000,"ED")</f>
        <v>0</v>
      </c>
      <c r="E4">
        <f>COUNTIFS('Pres Converted'!$E$2:$E$10000,$A4,'Pres Converted'!$W$2:$W$10000,E$1,'Pres Converted'!$D$2:$D$10000,"ED")</f>
        <v>0</v>
      </c>
      <c r="F4">
        <f>COUNTIFS('Pres Converted'!$E$2:$E$10000,$A4,'Pres Converted'!$W$2:$W$10000,F$1,'Pres Converted'!$D$2:$D$10000,"ED")</f>
        <v>0</v>
      </c>
      <c r="G4">
        <f>COUNTIFS('Pres Converted'!$E$2:$E$10000,$A4,'Pres Converted'!$W$2:$W$10000,G$1,'Pres Converted'!$D$2:$D$10000,"ED")</f>
        <v>0</v>
      </c>
      <c r="H4">
        <f>COUNTIFS('Pres Converted'!$E$2:$E$10000,$A4,'Pres Converted'!$W$2:$W$10000,H$1,'Pres Converted'!$D$2:$D$10000,"ED")</f>
        <v>0</v>
      </c>
      <c r="I4">
        <f>SUM(B4:H4)</f>
        <v>91</v>
      </c>
    </row>
    <row r="5" spans="1:9" x14ac:dyDescent="0.3">
      <c r="A5" t="s">
        <v>1005</v>
      </c>
      <c r="B5">
        <f>COUNTIFS('Pres Converted'!$E$2:$E$10000,$A5,'Pres Converted'!$W$2:$W$10000,B$1,'Pres Converted'!$D$2:$D$10000,"ED")</f>
        <v>21</v>
      </c>
      <c r="C5">
        <f>COUNTIFS('Pres Converted'!$E$2:$E$10000,$A5,'Pres Converted'!$W$2:$W$10000,C$1,'Pres Converted'!$D$2:$D$10000,"ED")</f>
        <v>8</v>
      </c>
      <c r="D5">
        <f>COUNTIFS('Pres Converted'!$E$2:$E$10000,$A5,'Pres Converted'!$W$2:$W$10000,D$1,'Pres Converted'!$D$2:$D$10000,"ED")</f>
        <v>0</v>
      </c>
      <c r="E5">
        <f>COUNTIFS('Pres Converted'!$E$2:$E$10000,$A5,'Pres Converted'!$W$2:$W$10000,E$1,'Pres Converted'!$D$2:$D$10000,"ED")</f>
        <v>0</v>
      </c>
      <c r="F5">
        <f>COUNTIFS('Pres Converted'!$E$2:$E$10000,$A5,'Pres Converted'!$W$2:$W$10000,F$1,'Pres Converted'!$D$2:$D$10000,"ED")</f>
        <v>0</v>
      </c>
      <c r="G5">
        <f>COUNTIFS('Pres Converted'!$E$2:$E$10000,$A5,'Pres Converted'!$W$2:$W$10000,G$1,'Pres Converted'!$D$2:$D$10000,"ED")</f>
        <v>0</v>
      </c>
      <c r="H5">
        <f>COUNTIFS('Pres Converted'!$E$2:$E$10000,$A5,'Pres Converted'!$W$2:$W$10000,H$1,'Pres Converted'!$D$2:$D$10000,"ED")</f>
        <v>3</v>
      </c>
      <c r="I5">
        <f>SUM(B5:H5)</f>
        <v>32</v>
      </c>
    </row>
    <row r="6" spans="1:9" x14ac:dyDescent="0.3">
      <c r="A6" t="s">
        <v>1009</v>
      </c>
      <c r="B6">
        <f>COUNTIFS('Pres Converted'!$E$2:$E$10000,$A6,'Pres Converted'!$W$2:$W$10000,B$1,'Pres Converted'!$D$2:$D$10000,"ED")</f>
        <v>3</v>
      </c>
      <c r="C6">
        <f>COUNTIFS('Pres Converted'!$E$2:$E$10000,$A6,'Pres Converted'!$W$2:$W$10000,C$1,'Pres Converted'!$D$2:$D$10000,"ED")</f>
        <v>0</v>
      </c>
      <c r="D6">
        <f>COUNTIFS('Pres Converted'!$E$2:$E$10000,$A6,'Pres Converted'!$W$2:$W$10000,D$1,'Pres Converted'!$D$2:$D$10000,"ED")</f>
        <v>0</v>
      </c>
      <c r="E6">
        <f>COUNTIFS('Pres Converted'!$E$2:$E$10000,$A6,'Pres Converted'!$W$2:$W$10000,E$1,'Pres Converted'!$D$2:$D$10000,"ED")</f>
        <v>0</v>
      </c>
      <c r="F6">
        <f>COUNTIFS('Pres Converted'!$E$2:$E$10000,$A6,'Pres Converted'!$W$2:$W$10000,F$1,'Pres Converted'!$D$2:$D$10000,"ED")</f>
        <v>0</v>
      </c>
      <c r="G6">
        <f>COUNTIFS('Pres Converted'!$E$2:$E$10000,$A6,'Pres Converted'!$W$2:$W$10000,G$1,'Pres Converted'!$D$2:$D$10000,"ED")</f>
        <v>0</v>
      </c>
      <c r="H6">
        <f>COUNTIFS('Pres Converted'!$E$2:$E$10000,$A6,'Pres Converted'!$W$2:$W$10000,H$1,'Pres Converted'!$D$2:$D$10000,"ED")</f>
        <v>0</v>
      </c>
      <c r="I6">
        <f>SUM(B6:H6)</f>
        <v>3</v>
      </c>
    </row>
    <row r="7" spans="1:9" x14ac:dyDescent="0.3">
      <c r="A7" t="s">
        <v>997</v>
      </c>
      <c r="B7">
        <f>COUNTIFS('Pres Converted'!$E$2:$E$10000,$A7,'Pres Converted'!$W$2:$W$10000,B$1,'Pres Converted'!$D$2:$D$10000,"ED")</f>
        <v>4</v>
      </c>
      <c r="C7">
        <f>COUNTIFS('Pres Converted'!$E$2:$E$10000,$A7,'Pres Converted'!$W$2:$W$10000,C$1,'Pres Converted'!$D$2:$D$10000,"ED")</f>
        <v>1</v>
      </c>
      <c r="D7">
        <f>COUNTIFS('Pres Converted'!$E$2:$E$10000,$A7,'Pres Converted'!$W$2:$W$10000,D$1,'Pres Converted'!$D$2:$D$10000,"ED")</f>
        <v>0</v>
      </c>
      <c r="E7">
        <f>COUNTIFS('Pres Converted'!$E$2:$E$10000,$A7,'Pres Converted'!$W$2:$W$10000,E$1,'Pres Converted'!$D$2:$D$10000,"ED")</f>
        <v>0</v>
      </c>
      <c r="F7">
        <f>COUNTIFS('Pres Converted'!$E$2:$E$10000,$A7,'Pres Converted'!$W$2:$W$10000,F$1,'Pres Converted'!$D$2:$D$10000,"ED")</f>
        <v>0</v>
      </c>
      <c r="G7">
        <f>COUNTIFS('Pres Converted'!$E$2:$E$10000,$A7,'Pres Converted'!$W$2:$W$10000,G$1,'Pres Converted'!$D$2:$D$10000,"ED")</f>
        <v>0</v>
      </c>
      <c r="H7">
        <f>COUNTIFS('Pres Converted'!$E$2:$E$10000,$A7,'Pres Converted'!$W$2:$W$10000,H$1,'Pres Converted'!$D$2:$D$10000,"ED")</f>
        <v>0</v>
      </c>
      <c r="I7">
        <f>SUM(B7:H7)</f>
        <v>5</v>
      </c>
    </row>
    <row r="8" spans="1:9" x14ac:dyDescent="0.3">
      <c r="A8" t="s">
        <v>891</v>
      </c>
      <c r="B8">
        <f>COUNTIFS('Pres Converted'!$E$2:$E$10000,$A8,'Pres Converted'!$W$2:$W$10000,B$1,'Pres Converted'!$D$2:$D$10000,"ED")</f>
        <v>7</v>
      </c>
      <c r="C8">
        <f>COUNTIFS('Pres Converted'!$E$2:$E$10000,$A8,'Pres Converted'!$W$2:$W$10000,C$1,'Pres Converted'!$D$2:$D$10000,"ED")</f>
        <v>1</v>
      </c>
      <c r="D8">
        <f>COUNTIFS('Pres Converted'!$E$2:$E$10000,$A8,'Pres Converted'!$W$2:$W$10000,D$1,'Pres Converted'!$D$2:$D$10000,"ED")</f>
        <v>0</v>
      </c>
      <c r="E8">
        <f>COUNTIFS('Pres Converted'!$E$2:$E$10000,$A8,'Pres Converted'!$W$2:$W$10000,E$1,'Pres Converted'!$D$2:$D$10000,"ED")</f>
        <v>0</v>
      </c>
      <c r="F8">
        <f>COUNTIFS('Pres Converted'!$E$2:$E$10000,$A8,'Pres Converted'!$W$2:$W$10000,F$1,'Pres Converted'!$D$2:$D$10000,"ED")</f>
        <v>0</v>
      </c>
      <c r="G8">
        <f>COUNTIFS('Pres Converted'!$E$2:$E$10000,$A8,'Pres Converted'!$W$2:$W$10000,G$1,'Pres Converted'!$D$2:$D$10000,"ED")</f>
        <v>0</v>
      </c>
      <c r="H8">
        <f>COUNTIFS('Pres Converted'!$E$2:$E$10000,$A8,'Pres Converted'!$W$2:$W$10000,H$1,'Pres Converted'!$D$2:$D$10000,"ED")</f>
        <v>0</v>
      </c>
      <c r="I8">
        <f>SUM(B8:H8)</f>
        <v>8</v>
      </c>
    </row>
    <row r="9" spans="1:9" x14ac:dyDescent="0.3">
      <c r="A9" t="s">
        <v>1000</v>
      </c>
      <c r="B9">
        <f>COUNTIFS('Pres Converted'!$E$2:$E$10000,$A9,'Pres Converted'!$W$2:$W$10000,B$1,'Pres Converted'!$D$2:$D$10000,"ED")</f>
        <v>32</v>
      </c>
      <c r="C9">
        <f>COUNTIFS('Pres Converted'!$E$2:$E$10000,$A9,'Pres Converted'!$W$2:$W$10000,C$1,'Pres Converted'!$D$2:$D$10000,"ED")</f>
        <v>7</v>
      </c>
      <c r="D9">
        <f>COUNTIFS('Pres Converted'!$E$2:$E$10000,$A9,'Pres Converted'!$W$2:$W$10000,D$1,'Pres Converted'!$D$2:$D$10000,"ED")</f>
        <v>0</v>
      </c>
      <c r="E9">
        <f>COUNTIFS('Pres Converted'!$E$2:$E$10000,$A9,'Pres Converted'!$W$2:$W$10000,E$1,'Pres Converted'!$D$2:$D$10000,"ED")</f>
        <v>0</v>
      </c>
      <c r="F9">
        <f>COUNTIFS('Pres Converted'!$E$2:$E$10000,$A9,'Pres Converted'!$W$2:$W$10000,F$1,'Pres Converted'!$D$2:$D$10000,"ED")</f>
        <v>0</v>
      </c>
      <c r="G9">
        <f>COUNTIFS('Pres Converted'!$E$2:$E$10000,$A9,'Pres Converted'!$W$2:$W$10000,G$1,'Pres Converted'!$D$2:$D$10000,"ED")</f>
        <v>0</v>
      </c>
      <c r="H9">
        <f>COUNTIFS('Pres Converted'!$E$2:$E$10000,$A9,'Pres Converted'!$W$2:$W$10000,H$1,'Pres Converted'!$D$2:$D$10000,"ED")</f>
        <v>0</v>
      </c>
      <c r="I9">
        <f>SUM(B9:H9)</f>
        <v>39</v>
      </c>
    </row>
    <row r="10" spans="1:9" x14ac:dyDescent="0.3">
      <c r="A10" t="s">
        <v>989</v>
      </c>
      <c r="B10">
        <f>COUNTIFS('Pres Converted'!$E$2:$E$10000,$A10,'Pres Converted'!$W$2:$W$10000,B$1,'Pres Converted'!$D$2:$D$10000,"ED")</f>
        <v>3</v>
      </c>
      <c r="C10">
        <f>COUNTIFS('Pres Converted'!$E$2:$E$10000,$A10,'Pres Converted'!$W$2:$W$10000,C$1,'Pres Converted'!$D$2:$D$10000,"ED")</f>
        <v>0</v>
      </c>
      <c r="D10">
        <f>COUNTIFS('Pres Converted'!$E$2:$E$10000,$A10,'Pres Converted'!$W$2:$W$10000,D$1,'Pres Converted'!$D$2:$D$10000,"ED")</f>
        <v>0</v>
      </c>
      <c r="E10">
        <f>COUNTIFS('Pres Converted'!$E$2:$E$10000,$A10,'Pres Converted'!$W$2:$W$10000,E$1,'Pres Converted'!$D$2:$D$10000,"ED")</f>
        <v>0</v>
      </c>
      <c r="F10">
        <f>COUNTIFS('Pres Converted'!$E$2:$E$10000,$A10,'Pres Converted'!$W$2:$W$10000,F$1,'Pres Converted'!$D$2:$D$10000,"ED")</f>
        <v>0</v>
      </c>
      <c r="G10">
        <f>COUNTIFS('Pres Converted'!$E$2:$E$10000,$A10,'Pres Converted'!$W$2:$W$10000,G$1,'Pres Converted'!$D$2:$D$10000,"ED")</f>
        <v>0</v>
      </c>
      <c r="H10">
        <f>COUNTIFS('Pres Converted'!$E$2:$E$10000,$A10,'Pres Converted'!$W$2:$W$10000,H$1,'Pres Converted'!$D$2:$D$10000,"ED")</f>
        <v>1</v>
      </c>
      <c r="I10">
        <f>SUM(B10:H10)</f>
        <v>4</v>
      </c>
    </row>
    <row r="11" spans="1:9" x14ac:dyDescent="0.3">
      <c r="A11" t="s">
        <v>988</v>
      </c>
      <c r="B11">
        <f>COUNTIFS('Pres Converted'!$E$2:$E$10000,$A11,'Pres Converted'!$W$2:$W$10000,B$1,'Pres Converted'!$D$2:$D$10000,"ED")</f>
        <v>1</v>
      </c>
      <c r="C11">
        <f>COUNTIFS('Pres Converted'!$E$2:$E$10000,$A11,'Pres Converted'!$W$2:$W$10000,C$1,'Pres Converted'!$D$2:$D$10000,"ED")</f>
        <v>5</v>
      </c>
      <c r="D11">
        <f>COUNTIFS('Pres Converted'!$E$2:$E$10000,$A11,'Pres Converted'!$W$2:$W$10000,D$1,'Pres Converted'!$D$2:$D$10000,"ED")</f>
        <v>0</v>
      </c>
      <c r="E11">
        <f>COUNTIFS('Pres Converted'!$E$2:$E$10000,$A11,'Pres Converted'!$W$2:$W$10000,E$1,'Pres Converted'!$D$2:$D$10000,"ED")</f>
        <v>0</v>
      </c>
      <c r="F11">
        <f>COUNTIFS('Pres Converted'!$E$2:$E$10000,$A11,'Pres Converted'!$W$2:$W$10000,F$1,'Pres Converted'!$D$2:$D$10000,"ED")</f>
        <v>0</v>
      </c>
      <c r="G11">
        <f>COUNTIFS('Pres Converted'!$E$2:$E$10000,$A11,'Pres Converted'!$W$2:$W$10000,G$1,'Pres Converted'!$D$2:$D$10000,"ED")</f>
        <v>0</v>
      </c>
      <c r="H11">
        <f>COUNTIFS('Pres Converted'!$E$2:$E$10000,$A11,'Pres Converted'!$W$2:$W$10000,H$1,'Pres Converted'!$D$2:$D$10000,"ED")</f>
        <v>1</v>
      </c>
      <c r="I11">
        <f>SUM(B11:H11)</f>
        <v>7</v>
      </c>
    </row>
    <row r="12" spans="1:9" x14ac:dyDescent="0.3">
      <c r="A12" t="s">
        <v>991</v>
      </c>
      <c r="B12">
        <f>COUNTIFS('Pres Converted'!$E$2:$E$10000,$A12,'Pres Converted'!$W$2:$W$10000,B$1,'Pres Converted'!$D$2:$D$10000,"ED")</f>
        <v>9</v>
      </c>
      <c r="C12">
        <f>COUNTIFS('Pres Converted'!$E$2:$E$10000,$A12,'Pres Converted'!$W$2:$W$10000,C$1,'Pres Converted'!$D$2:$D$10000,"ED")</f>
        <v>12</v>
      </c>
      <c r="D12">
        <f>COUNTIFS('Pres Converted'!$E$2:$E$10000,$A12,'Pres Converted'!$W$2:$W$10000,D$1,'Pres Converted'!$D$2:$D$10000,"ED")</f>
        <v>0</v>
      </c>
      <c r="E12">
        <f>COUNTIFS('Pres Converted'!$E$2:$E$10000,$A12,'Pres Converted'!$W$2:$W$10000,E$1,'Pres Converted'!$D$2:$D$10000,"ED")</f>
        <v>0</v>
      </c>
      <c r="F12">
        <f>COUNTIFS('Pres Converted'!$E$2:$E$10000,$A12,'Pres Converted'!$W$2:$W$10000,F$1,'Pres Converted'!$D$2:$D$10000,"ED")</f>
        <v>0</v>
      </c>
      <c r="G12">
        <f>COUNTIFS('Pres Converted'!$E$2:$E$10000,$A12,'Pres Converted'!$W$2:$W$10000,G$1,'Pres Converted'!$D$2:$D$10000,"ED")</f>
        <v>0</v>
      </c>
      <c r="H12">
        <f>COUNTIFS('Pres Converted'!$E$2:$E$10000,$A12,'Pres Converted'!$W$2:$W$10000,H$1,'Pres Converted'!$D$2:$D$10000,"ED")</f>
        <v>0</v>
      </c>
      <c r="I12">
        <f>SUM(B12:H12)</f>
        <v>21</v>
      </c>
    </row>
    <row r="13" spans="1:9" x14ac:dyDescent="0.3">
      <c r="A13" t="s">
        <v>992</v>
      </c>
      <c r="B13">
        <f>COUNTIFS('Pres Converted'!$E$2:$E$10000,$A13,'Pres Converted'!$W$2:$W$10000,B$1,'Pres Converted'!$D$2:$D$10000,"ED")</f>
        <v>26</v>
      </c>
      <c r="C13">
        <f>COUNTIFS('Pres Converted'!$E$2:$E$10000,$A13,'Pres Converted'!$W$2:$W$10000,C$1,'Pres Converted'!$D$2:$D$10000,"ED")</f>
        <v>2</v>
      </c>
      <c r="D13">
        <f>COUNTIFS('Pres Converted'!$E$2:$E$10000,$A13,'Pres Converted'!$W$2:$W$10000,D$1,'Pres Converted'!$D$2:$D$10000,"ED")</f>
        <v>0</v>
      </c>
      <c r="E13">
        <f>COUNTIFS('Pres Converted'!$E$2:$E$10000,$A13,'Pres Converted'!$W$2:$W$10000,E$1,'Pres Converted'!$D$2:$D$10000,"ED")</f>
        <v>0</v>
      </c>
      <c r="F13">
        <f>COUNTIFS('Pres Converted'!$E$2:$E$10000,$A13,'Pres Converted'!$W$2:$W$10000,F$1,'Pres Converted'!$D$2:$D$10000,"ED")</f>
        <v>0</v>
      </c>
      <c r="G13">
        <f>COUNTIFS('Pres Converted'!$E$2:$E$10000,$A13,'Pres Converted'!$W$2:$W$10000,G$1,'Pres Converted'!$D$2:$D$10000,"ED")</f>
        <v>0</v>
      </c>
      <c r="H13">
        <f>COUNTIFS('Pres Converted'!$E$2:$E$10000,$A13,'Pres Converted'!$W$2:$W$10000,H$1,'Pres Converted'!$D$2:$D$10000,"ED")</f>
        <v>1</v>
      </c>
      <c r="I13">
        <f>SUM(B13:H13)</f>
        <v>29</v>
      </c>
    </row>
    <row r="14" spans="1:9" x14ac:dyDescent="0.3">
      <c r="A14" t="s">
        <v>984</v>
      </c>
      <c r="B14">
        <f>COUNTIFS('Pres Converted'!$E$2:$E$10000,$A14,'Pres Converted'!$W$2:$W$10000,B$1,'Pres Converted'!$D$2:$D$10000,"ED")</f>
        <v>11</v>
      </c>
      <c r="C14">
        <f>COUNTIFS('Pres Converted'!$E$2:$E$10000,$A14,'Pres Converted'!$W$2:$W$10000,C$1,'Pres Converted'!$D$2:$D$10000,"ED")</f>
        <v>3</v>
      </c>
      <c r="D14">
        <f>COUNTIFS('Pres Converted'!$E$2:$E$10000,$A14,'Pres Converted'!$W$2:$W$10000,D$1,'Pres Converted'!$D$2:$D$10000,"ED")</f>
        <v>0</v>
      </c>
      <c r="E14">
        <f>COUNTIFS('Pres Converted'!$E$2:$E$10000,$A14,'Pres Converted'!$W$2:$W$10000,E$1,'Pres Converted'!$D$2:$D$10000,"ED")</f>
        <v>0</v>
      </c>
      <c r="F14">
        <f>COUNTIFS('Pres Converted'!$E$2:$E$10000,$A14,'Pres Converted'!$W$2:$W$10000,F$1,'Pres Converted'!$D$2:$D$10000,"ED")</f>
        <v>0</v>
      </c>
      <c r="G14">
        <f>COUNTIFS('Pres Converted'!$E$2:$E$10000,$A14,'Pres Converted'!$W$2:$W$10000,G$1,'Pres Converted'!$D$2:$D$10000,"ED")</f>
        <v>0</v>
      </c>
      <c r="H14">
        <f>COUNTIFS('Pres Converted'!$E$2:$E$10000,$A14,'Pres Converted'!$W$2:$W$10000,H$1,'Pres Converted'!$D$2:$D$10000,"ED")</f>
        <v>1</v>
      </c>
      <c r="I14">
        <f>SUM(B14:H14)</f>
        <v>15</v>
      </c>
    </row>
    <row r="15" spans="1:9" x14ac:dyDescent="0.3">
      <c r="A15" t="s">
        <v>1010</v>
      </c>
      <c r="B15">
        <f>COUNTIFS('Pres Converted'!$E$2:$E$10000,$A15,'Pres Converted'!$W$2:$W$10000,B$1,'Pres Converted'!$D$2:$D$10000,"ED")</f>
        <v>9</v>
      </c>
      <c r="C15">
        <f>COUNTIFS('Pres Converted'!$E$2:$E$10000,$A15,'Pres Converted'!$W$2:$W$10000,C$1,'Pres Converted'!$D$2:$D$10000,"ED")</f>
        <v>3</v>
      </c>
      <c r="D15">
        <f>COUNTIFS('Pres Converted'!$E$2:$E$10000,$A15,'Pres Converted'!$W$2:$W$10000,D$1,'Pres Converted'!$D$2:$D$10000,"ED")</f>
        <v>0</v>
      </c>
      <c r="E15">
        <f>COUNTIFS('Pres Converted'!$E$2:$E$10000,$A15,'Pres Converted'!$W$2:$W$10000,E$1,'Pres Converted'!$D$2:$D$10000,"ED")</f>
        <v>0</v>
      </c>
      <c r="F15">
        <f>COUNTIFS('Pres Converted'!$E$2:$E$10000,$A15,'Pres Converted'!$W$2:$W$10000,F$1,'Pres Converted'!$D$2:$D$10000,"ED")</f>
        <v>0</v>
      </c>
      <c r="G15">
        <f>COUNTIFS('Pres Converted'!$E$2:$E$10000,$A15,'Pres Converted'!$W$2:$W$10000,G$1,'Pres Converted'!$D$2:$D$10000,"ED")</f>
        <v>0</v>
      </c>
      <c r="H15">
        <f>COUNTIFS('Pres Converted'!$E$2:$E$10000,$A15,'Pres Converted'!$W$2:$W$10000,H$1,'Pres Converted'!$D$2:$D$10000,"ED")</f>
        <v>0</v>
      </c>
      <c r="I15">
        <f>SUM(B15:H15)</f>
        <v>12</v>
      </c>
    </row>
    <row r="16" spans="1:9" x14ac:dyDescent="0.3">
      <c r="A16" t="s">
        <v>1008</v>
      </c>
      <c r="B16">
        <f>COUNTIFS('Pres Converted'!$E$2:$E$10000,$A16,'Pres Converted'!$W$2:$W$10000,B$1,'Pres Converted'!$D$2:$D$10000,"ED")</f>
        <v>9</v>
      </c>
      <c r="C16">
        <f>COUNTIFS('Pres Converted'!$E$2:$E$10000,$A16,'Pres Converted'!$W$2:$W$10000,C$1,'Pres Converted'!$D$2:$D$10000,"ED")</f>
        <v>0</v>
      </c>
      <c r="D16">
        <f>COUNTIFS('Pres Converted'!$E$2:$E$10000,$A16,'Pres Converted'!$W$2:$W$10000,D$1,'Pres Converted'!$D$2:$D$10000,"ED")</f>
        <v>0</v>
      </c>
      <c r="E16">
        <f>COUNTIFS('Pres Converted'!$E$2:$E$10000,$A16,'Pres Converted'!$W$2:$W$10000,E$1,'Pres Converted'!$D$2:$D$10000,"ED")</f>
        <v>0</v>
      </c>
      <c r="F16">
        <f>COUNTIFS('Pres Converted'!$E$2:$E$10000,$A16,'Pres Converted'!$W$2:$W$10000,F$1,'Pres Converted'!$D$2:$D$10000,"ED")</f>
        <v>0</v>
      </c>
      <c r="G16">
        <f>COUNTIFS('Pres Converted'!$E$2:$E$10000,$A16,'Pres Converted'!$W$2:$W$10000,G$1,'Pres Converted'!$D$2:$D$10000,"ED")</f>
        <v>0</v>
      </c>
      <c r="H16">
        <f>COUNTIFS('Pres Converted'!$E$2:$E$10000,$A16,'Pres Converted'!$W$2:$W$10000,H$1,'Pres Converted'!$D$2:$D$10000,"ED")</f>
        <v>0</v>
      </c>
      <c r="I16">
        <f>SUM(B16:H16)</f>
        <v>9</v>
      </c>
    </row>
    <row r="17" spans="1:9" x14ac:dyDescent="0.3">
      <c r="A17" t="s">
        <v>995</v>
      </c>
      <c r="B17">
        <f>COUNTIFS('Pres Converted'!$E$2:$E$10000,$A17,'Pres Converted'!$W$2:$W$10000,B$1,'Pres Converted'!$D$2:$D$10000,"ED")</f>
        <v>21</v>
      </c>
      <c r="C17">
        <f>COUNTIFS('Pres Converted'!$E$2:$E$10000,$A17,'Pres Converted'!$W$2:$W$10000,C$1,'Pres Converted'!$D$2:$D$10000,"ED")</f>
        <v>0</v>
      </c>
      <c r="D17">
        <f>COUNTIFS('Pres Converted'!$E$2:$E$10000,$A17,'Pres Converted'!$W$2:$W$10000,D$1,'Pres Converted'!$D$2:$D$10000,"ED")</f>
        <v>0</v>
      </c>
      <c r="E17">
        <f>COUNTIFS('Pres Converted'!$E$2:$E$10000,$A17,'Pres Converted'!$W$2:$W$10000,E$1,'Pres Converted'!$D$2:$D$10000,"ED")</f>
        <v>0</v>
      </c>
      <c r="F17">
        <f>COUNTIFS('Pres Converted'!$E$2:$E$10000,$A17,'Pres Converted'!$W$2:$W$10000,F$1,'Pres Converted'!$D$2:$D$10000,"ED")</f>
        <v>0</v>
      </c>
      <c r="G17">
        <f>COUNTIFS('Pres Converted'!$E$2:$E$10000,$A17,'Pres Converted'!$W$2:$W$10000,G$1,'Pres Converted'!$D$2:$D$10000,"ED")</f>
        <v>0</v>
      </c>
      <c r="H17">
        <f>COUNTIFS('Pres Converted'!$E$2:$E$10000,$A17,'Pres Converted'!$W$2:$W$10000,H$1,'Pres Converted'!$D$2:$D$10000,"ED")</f>
        <v>0</v>
      </c>
      <c r="I17">
        <f>SUM(B17:H17)</f>
        <v>21</v>
      </c>
    </row>
    <row r="18" spans="1:9" x14ac:dyDescent="0.3">
      <c r="A18" t="s">
        <v>1004</v>
      </c>
      <c r="B18">
        <f>COUNTIFS('Pres Converted'!$E$2:$E$10000,$A18,'Pres Converted'!$W$2:$W$10000,B$1,'Pres Converted'!$D$2:$D$10000,"ED")</f>
        <v>14</v>
      </c>
      <c r="C18">
        <f>COUNTIFS('Pres Converted'!$E$2:$E$10000,$A18,'Pres Converted'!$W$2:$W$10000,C$1,'Pres Converted'!$D$2:$D$10000,"ED")</f>
        <v>3</v>
      </c>
      <c r="D18">
        <f>COUNTIFS('Pres Converted'!$E$2:$E$10000,$A18,'Pres Converted'!$W$2:$W$10000,D$1,'Pres Converted'!$D$2:$D$10000,"ED")</f>
        <v>0</v>
      </c>
      <c r="E18">
        <f>COUNTIFS('Pres Converted'!$E$2:$E$10000,$A18,'Pres Converted'!$W$2:$W$10000,E$1,'Pres Converted'!$D$2:$D$10000,"ED")</f>
        <v>0</v>
      </c>
      <c r="F18">
        <f>COUNTIFS('Pres Converted'!$E$2:$E$10000,$A18,'Pres Converted'!$W$2:$W$10000,F$1,'Pres Converted'!$D$2:$D$10000,"ED")</f>
        <v>0</v>
      </c>
      <c r="G18">
        <f>COUNTIFS('Pres Converted'!$E$2:$E$10000,$A18,'Pres Converted'!$W$2:$W$10000,G$1,'Pres Converted'!$D$2:$D$10000,"ED")</f>
        <v>0</v>
      </c>
      <c r="H18">
        <f>COUNTIFS('Pres Converted'!$E$2:$E$10000,$A18,'Pres Converted'!$W$2:$W$10000,H$1,'Pres Converted'!$D$2:$D$10000,"ED")</f>
        <v>0</v>
      </c>
      <c r="I18">
        <f>SUM(B18:H18)</f>
        <v>17</v>
      </c>
    </row>
    <row r="19" spans="1:9" x14ac:dyDescent="0.3">
      <c r="A19" t="s">
        <v>1002</v>
      </c>
      <c r="B19">
        <f>COUNTIFS('Pres Converted'!$E$2:$E$10000,$A19,'Pres Converted'!$W$2:$W$10000,B$1,'Pres Converted'!$D$2:$D$10000,"ED")</f>
        <v>8</v>
      </c>
      <c r="C19">
        <f>COUNTIFS('Pres Converted'!$E$2:$E$10000,$A19,'Pres Converted'!$W$2:$W$10000,C$1,'Pres Converted'!$D$2:$D$10000,"ED")</f>
        <v>1</v>
      </c>
      <c r="D19">
        <f>COUNTIFS('Pres Converted'!$E$2:$E$10000,$A19,'Pres Converted'!$W$2:$W$10000,D$1,'Pres Converted'!$D$2:$D$10000,"ED")</f>
        <v>0</v>
      </c>
      <c r="E19">
        <f>COUNTIFS('Pres Converted'!$E$2:$E$10000,$A19,'Pres Converted'!$W$2:$W$10000,E$1,'Pres Converted'!$D$2:$D$10000,"ED")</f>
        <v>0</v>
      </c>
      <c r="F19">
        <f>COUNTIFS('Pres Converted'!$E$2:$E$10000,$A19,'Pres Converted'!$W$2:$W$10000,F$1,'Pres Converted'!$D$2:$D$10000,"ED")</f>
        <v>0</v>
      </c>
      <c r="G19">
        <f>COUNTIFS('Pres Converted'!$E$2:$E$10000,$A19,'Pres Converted'!$W$2:$W$10000,G$1,'Pres Converted'!$D$2:$D$10000,"ED")</f>
        <v>0</v>
      </c>
      <c r="H19">
        <f>COUNTIFS('Pres Converted'!$E$2:$E$10000,$A19,'Pres Converted'!$W$2:$W$10000,H$1,'Pres Converted'!$D$2:$D$10000,"ED")</f>
        <v>0</v>
      </c>
      <c r="I19">
        <f>SUM(B19:H19)</f>
        <v>9</v>
      </c>
    </row>
    <row r="20" spans="1:9" x14ac:dyDescent="0.3">
      <c r="A20" t="s">
        <v>1001</v>
      </c>
      <c r="B20">
        <f>COUNTIFS('Pres Converted'!$E$2:$E$10000,$A20,'Pres Converted'!$W$2:$W$10000,B$1,'Pres Converted'!$D$2:$D$10000,"ED")</f>
        <v>10</v>
      </c>
      <c r="C20">
        <f>COUNTIFS('Pres Converted'!$E$2:$E$10000,$A20,'Pres Converted'!$W$2:$W$10000,C$1,'Pres Converted'!$D$2:$D$10000,"ED")</f>
        <v>1</v>
      </c>
      <c r="D20">
        <f>COUNTIFS('Pres Converted'!$E$2:$E$10000,$A20,'Pres Converted'!$W$2:$W$10000,D$1,'Pres Converted'!$D$2:$D$10000,"ED")</f>
        <v>0</v>
      </c>
      <c r="E20">
        <f>COUNTIFS('Pres Converted'!$E$2:$E$10000,$A20,'Pres Converted'!$W$2:$W$10000,E$1,'Pres Converted'!$D$2:$D$10000,"ED")</f>
        <v>0</v>
      </c>
      <c r="F20">
        <f>COUNTIFS('Pres Converted'!$E$2:$E$10000,$A20,'Pres Converted'!$W$2:$W$10000,F$1,'Pres Converted'!$D$2:$D$10000,"ED")</f>
        <v>0</v>
      </c>
      <c r="G20">
        <f>COUNTIFS('Pres Converted'!$E$2:$E$10000,$A20,'Pres Converted'!$W$2:$W$10000,G$1,'Pres Converted'!$D$2:$D$10000,"ED")</f>
        <v>0</v>
      </c>
      <c r="H20">
        <f>COUNTIFS('Pres Converted'!$E$2:$E$10000,$A20,'Pres Converted'!$W$2:$W$10000,H$1,'Pres Converted'!$D$2:$D$10000,"ED")</f>
        <v>0</v>
      </c>
      <c r="I20">
        <f>SUM(B20:H20)</f>
        <v>11</v>
      </c>
    </row>
    <row r="21" spans="1:9" x14ac:dyDescent="0.3">
      <c r="A21" t="s">
        <v>986</v>
      </c>
      <c r="B21">
        <f>COUNTIFS('Pres Converted'!$E$2:$E$10000,$A21,'Pres Converted'!$W$2:$W$10000,B$1,'Pres Converted'!$D$2:$D$10000,"ED")</f>
        <v>3</v>
      </c>
      <c r="C21">
        <f>COUNTIFS('Pres Converted'!$E$2:$E$10000,$A21,'Pres Converted'!$W$2:$W$10000,C$1,'Pres Converted'!$D$2:$D$10000,"ED")</f>
        <v>1</v>
      </c>
      <c r="D21">
        <f>COUNTIFS('Pres Converted'!$E$2:$E$10000,$A21,'Pres Converted'!$W$2:$W$10000,D$1,'Pres Converted'!$D$2:$D$10000,"ED")</f>
        <v>0</v>
      </c>
      <c r="E21">
        <f>COUNTIFS('Pres Converted'!$E$2:$E$10000,$A21,'Pres Converted'!$W$2:$W$10000,E$1,'Pres Converted'!$D$2:$D$10000,"ED")</f>
        <v>0</v>
      </c>
      <c r="F21">
        <f>COUNTIFS('Pres Converted'!$E$2:$E$10000,$A21,'Pres Converted'!$W$2:$W$10000,F$1,'Pres Converted'!$D$2:$D$10000,"ED")</f>
        <v>0</v>
      </c>
      <c r="G21">
        <f>COUNTIFS('Pres Converted'!$E$2:$E$10000,$A21,'Pres Converted'!$W$2:$W$10000,G$1,'Pres Converted'!$D$2:$D$10000,"ED")</f>
        <v>0</v>
      </c>
      <c r="H21">
        <f>COUNTIFS('Pres Converted'!$E$2:$E$10000,$A21,'Pres Converted'!$W$2:$W$10000,H$1,'Pres Converted'!$D$2:$D$10000,"ED")</f>
        <v>0</v>
      </c>
      <c r="I21">
        <f>SUM(B21:H21)</f>
        <v>4</v>
      </c>
    </row>
    <row r="22" spans="1:9" x14ac:dyDescent="0.3">
      <c r="A22" t="s">
        <v>985</v>
      </c>
      <c r="B22">
        <f>COUNTIFS('Pres Converted'!$E$2:$E$10000,$A22,'Pres Converted'!$W$2:$W$10000,B$1,'Pres Converted'!$D$2:$D$10000,"ED")</f>
        <v>7</v>
      </c>
      <c r="C22">
        <f>COUNTIFS('Pres Converted'!$E$2:$E$10000,$A22,'Pres Converted'!$W$2:$W$10000,C$1,'Pres Converted'!$D$2:$D$10000,"ED")</f>
        <v>7</v>
      </c>
      <c r="D22">
        <f>COUNTIFS('Pres Converted'!$E$2:$E$10000,$A22,'Pres Converted'!$W$2:$W$10000,D$1,'Pres Converted'!$D$2:$D$10000,"ED")</f>
        <v>0</v>
      </c>
      <c r="E22">
        <f>COUNTIFS('Pres Converted'!$E$2:$E$10000,$A22,'Pres Converted'!$W$2:$W$10000,E$1,'Pres Converted'!$D$2:$D$10000,"ED")</f>
        <v>0</v>
      </c>
      <c r="F22">
        <f>COUNTIFS('Pres Converted'!$E$2:$E$10000,$A22,'Pres Converted'!$W$2:$W$10000,F$1,'Pres Converted'!$D$2:$D$10000,"ED")</f>
        <v>0</v>
      </c>
      <c r="G22">
        <f>COUNTIFS('Pres Converted'!$E$2:$E$10000,$A22,'Pres Converted'!$W$2:$W$10000,G$1,'Pres Converted'!$D$2:$D$10000,"ED")</f>
        <v>0</v>
      </c>
      <c r="H22">
        <f>COUNTIFS('Pres Converted'!$E$2:$E$10000,$A22,'Pres Converted'!$W$2:$W$10000,H$1,'Pres Converted'!$D$2:$D$10000,"ED")</f>
        <v>0</v>
      </c>
      <c r="I22">
        <f>SUM(B22:H22)</f>
        <v>14</v>
      </c>
    </row>
    <row r="23" spans="1:9" x14ac:dyDescent="0.3">
      <c r="A23" t="s">
        <v>990</v>
      </c>
      <c r="B23">
        <f>COUNTIFS('Pres Converted'!$E$2:$E$10000,$A23,'Pres Converted'!$W$2:$W$10000,B$1,'Pres Converted'!$D$2:$D$10000,"ED")</f>
        <v>7</v>
      </c>
      <c r="C23">
        <f>COUNTIFS('Pres Converted'!$E$2:$E$10000,$A23,'Pres Converted'!$W$2:$W$10000,C$1,'Pres Converted'!$D$2:$D$10000,"ED")</f>
        <v>1</v>
      </c>
      <c r="D23">
        <f>COUNTIFS('Pres Converted'!$E$2:$E$10000,$A23,'Pres Converted'!$W$2:$W$10000,D$1,'Pres Converted'!$D$2:$D$10000,"ED")</f>
        <v>0</v>
      </c>
      <c r="E23">
        <f>COUNTIFS('Pres Converted'!$E$2:$E$10000,$A23,'Pres Converted'!$W$2:$W$10000,E$1,'Pres Converted'!$D$2:$D$10000,"ED")</f>
        <v>0</v>
      </c>
      <c r="F23">
        <f>COUNTIFS('Pres Converted'!$E$2:$E$10000,$A23,'Pres Converted'!$W$2:$W$10000,F$1,'Pres Converted'!$D$2:$D$10000,"ED")</f>
        <v>0</v>
      </c>
      <c r="G23">
        <f>COUNTIFS('Pres Converted'!$E$2:$E$10000,$A23,'Pres Converted'!$W$2:$W$10000,G$1,'Pres Converted'!$D$2:$D$10000,"ED")</f>
        <v>0</v>
      </c>
      <c r="H23">
        <f>COUNTIFS('Pres Converted'!$E$2:$E$10000,$A23,'Pres Converted'!$W$2:$W$10000,H$1,'Pres Converted'!$D$2:$D$10000,"ED")</f>
        <v>0</v>
      </c>
      <c r="I23">
        <f>SUM(B23:H23)</f>
        <v>8</v>
      </c>
    </row>
    <row r="24" spans="1:9" x14ac:dyDescent="0.3">
      <c r="A24" t="s">
        <v>98</v>
      </c>
      <c r="B24">
        <f>COUNTIFS('Pres Converted'!$E$2:$E$10000,$A24,'Pres Converted'!$W$2:$W$10000,B$1,'Pres Converted'!$D$2:$D$10000,"ED")</f>
        <v>1</v>
      </c>
      <c r="C24">
        <f>COUNTIFS('Pres Converted'!$E$2:$E$10000,$A24,'Pres Converted'!$W$2:$W$10000,C$1,'Pres Converted'!$D$2:$D$10000,"ED")</f>
        <v>0</v>
      </c>
      <c r="D24">
        <f>COUNTIFS('Pres Converted'!$E$2:$E$10000,$A24,'Pres Converted'!$W$2:$W$10000,D$1,'Pres Converted'!$D$2:$D$10000,"ED")</f>
        <v>0</v>
      </c>
      <c r="E24">
        <f>COUNTIFS('Pres Converted'!$E$2:$E$10000,$A24,'Pres Converted'!$W$2:$W$10000,E$1,'Pres Converted'!$D$2:$D$10000,"ED")</f>
        <v>0</v>
      </c>
      <c r="F24">
        <f>COUNTIFS('Pres Converted'!$E$2:$E$10000,$A24,'Pres Converted'!$W$2:$W$10000,F$1,'Pres Converted'!$D$2:$D$10000,"ED")</f>
        <v>0</v>
      </c>
      <c r="G24">
        <f>COUNTIFS('Pres Converted'!$E$2:$E$10000,$A24,'Pres Converted'!$W$2:$W$10000,G$1,'Pres Converted'!$D$2:$D$10000,"ED")</f>
        <v>0</v>
      </c>
      <c r="H24">
        <f>COUNTIFS('Pres Converted'!$E$2:$E$10000,$A24,'Pres Converted'!$W$2:$W$10000,H$1,'Pres Converted'!$D$2:$D$10000,"ED")</f>
        <v>0</v>
      </c>
      <c r="I24">
        <f>SUM(B24:H24)</f>
        <v>1</v>
      </c>
    </row>
    <row r="25" spans="1:9" x14ac:dyDescent="0.3">
      <c r="A25" t="s">
        <v>998</v>
      </c>
      <c r="B25">
        <f>COUNTIFS('Pres Converted'!$E$2:$E$10000,$A25,'Pres Converted'!$W$2:$W$10000,B$1,'Pres Converted'!$D$2:$D$10000,"ED")</f>
        <v>7</v>
      </c>
      <c r="C25">
        <f>COUNTIFS('Pres Converted'!$E$2:$E$10000,$A25,'Pres Converted'!$W$2:$W$10000,C$1,'Pres Converted'!$D$2:$D$10000,"ED")</f>
        <v>1</v>
      </c>
      <c r="D25">
        <f>COUNTIFS('Pres Converted'!$E$2:$E$10000,$A25,'Pres Converted'!$W$2:$W$10000,D$1,'Pres Converted'!$D$2:$D$10000,"ED")</f>
        <v>0</v>
      </c>
      <c r="E25">
        <f>COUNTIFS('Pres Converted'!$E$2:$E$10000,$A25,'Pres Converted'!$W$2:$W$10000,E$1,'Pres Converted'!$D$2:$D$10000,"ED")</f>
        <v>0</v>
      </c>
      <c r="F25">
        <f>COUNTIFS('Pres Converted'!$E$2:$E$10000,$A25,'Pres Converted'!$W$2:$W$10000,F$1,'Pres Converted'!$D$2:$D$10000,"ED")</f>
        <v>0</v>
      </c>
      <c r="G25">
        <f>COUNTIFS('Pres Converted'!$E$2:$E$10000,$A25,'Pres Converted'!$W$2:$W$10000,G$1,'Pres Converted'!$D$2:$D$10000,"ED")</f>
        <v>0</v>
      </c>
      <c r="H25">
        <f>COUNTIFS('Pres Converted'!$E$2:$E$10000,$A25,'Pres Converted'!$W$2:$W$10000,H$1,'Pres Converted'!$D$2:$D$10000,"ED")</f>
        <v>1</v>
      </c>
      <c r="I25">
        <f>SUM(B25:H25)</f>
        <v>9</v>
      </c>
    </row>
    <row r="26" spans="1:9" x14ac:dyDescent="0.3">
      <c r="A26" t="s">
        <v>993</v>
      </c>
      <c r="B26">
        <f>COUNTIFS('Pres Converted'!$E$2:$E$10000,$A26,'Pres Converted'!$W$2:$W$10000,B$1,'Pres Converted'!$D$2:$D$10000,"ED")</f>
        <v>13</v>
      </c>
      <c r="C26">
        <f>COUNTIFS('Pres Converted'!$E$2:$E$10000,$A26,'Pres Converted'!$W$2:$W$10000,C$1,'Pres Converted'!$D$2:$D$10000,"ED")</f>
        <v>0</v>
      </c>
      <c r="D26">
        <f>COUNTIFS('Pres Converted'!$E$2:$E$10000,$A26,'Pres Converted'!$W$2:$W$10000,D$1,'Pres Converted'!$D$2:$D$10000,"ED")</f>
        <v>0</v>
      </c>
      <c r="E26">
        <f>COUNTIFS('Pres Converted'!$E$2:$E$10000,$A26,'Pres Converted'!$W$2:$W$10000,E$1,'Pres Converted'!$D$2:$D$10000,"ED")</f>
        <v>0</v>
      </c>
      <c r="F26">
        <f>COUNTIFS('Pres Converted'!$E$2:$E$10000,$A26,'Pres Converted'!$W$2:$W$10000,F$1,'Pres Converted'!$D$2:$D$10000,"ED")</f>
        <v>0</v>
      </c>
      <c r="G26">
        <f>COUNTIFS('Pres Converted'!$E$2:$E$10000,$A26,'Pres Converted'!$W$2:$W$10000,G$1,'Pres Converted'!$D$2:$D$10000,"ED")</f>
        <v>0</v>
      </c>
      <c r="H26">
        <f>COUNTIFS('Pres Converted'!$E$2:$E$10000,$A26,'Pres Converted'!$W$2:$W$10000,H$1,'Pres Converted'!$D$2:$D$10000,"ED")</f>
        <v>0</v>
      </c>
      <c r="I26">
        <f>SUM(B26:H26)</f>
        <v>13</v>
      </c>
    </row>
    <row r="27" spans="1:9" x14ac:dyDescent="0.3">
      <c r="A27" t="s">
        <v>1003</v>
      </c>
      <c r="B27">
        <f>COUNTIFS('Pres Converted'!$E$2:$E$10000,$A27,'Pres Converted'!$W$2:$W$10000,B$1,'Pres Converted'!$D$2:$D$10000,"ED")</f>
        <v>10</v>
      </c>
      <c r="C27">
        <f>COUNTIFS('Pres Converted'!$E$2:$E$10000,$A27,'Pres Converted'!$W$2:$W$10000,C$1,'Pres Converted'!$D$2:$D$10000,"ED")</f>
        <v>2</v>
      </c>
      <c r="D27">
        <f>COUNTIFS('Pres Converted'!$E$2:$E$10000,$A27,'Pres Converted'!$W$2:$W$10000,D$1,'Pres Converted'!$D$2:$D$10000,"ED")</f>
        <v>0</v>
      </c>
      <c r="E27">
        <f>COUNTIFS('Pres Converted'!$E$2:$E$10000,$A27,'Pres Converted'!$W$2:$W$10000,E$1,'Pres Converted'!$D$2:$D$10000,"ED")</f>
        <v>0</v>
      </c>
      <c r="F27">
        <f>COUNTIFS('Pres Converted'!$E$2:$E$10000,$A27,'Pres Converted'!$W$2:$W$10000,F$1,'Pres Converted'!$D$2:$D$10000,"ED")</f>
        <v>0</v>
      </c>
      <c r="G27">
        <f>COUNTIFS('Pres Converted'!$E$2:$E$10000,$A27,'Pres Converted'!$W$2:$W$10000,G$1,'Pres Converted'!$D$2:$D$10000,"ED")</f>
        <v>0</v>
      </c>
      <c r="H27">
        <f>COUNTIFS('Pres Converted'!$E$2:$E$10000,$A27,'Pres Converted'!$W$2:$W$10000,H$1,'Pres Converted'!$D$2:$D$10000,"ED")</f>
        <v>0</v>
      </c>
      <c r="I27">
        <f>SUM(B27:H27)</f>
        <v>12</v>
      </c>
    </row>
    <row r="28" spans="1:9" x14ac:dyDescent="0.3">
      <c r="A28" t="s">
        <v>987</v>
      </c>
      <c r="B28">
        <f>COUNTIFS('Pres Converted'!$E$2:$E$10000,$A28,'Pres Converted'!$W$2:$W$10000,B$1,'Pres Converted'!$D$2:$D$10000,"ED")</f>
        <v>2</v>
      </c>
      <c r="C28">
        <f>COUNTIFS('Pres Converted'!$E$2:$E$10000,$A28,'Pres Converted'!$W$2:$W$10000,C$1,'Pres Converted'!$D$2:$D$10000,"ED")</f>
        <v>0</v>
      </c>
      <c r="D28">
        <f>COUNTIFS('Pres Converted'!$E$2:$E$10000,$A28,'Pres Converted'!$W$2:$W$10000,D$1,'Pres Converted'!$D$2:$D$10000,"ED")</f>
        <v>0</v>
      </c>
      <c r="E28">
        <f>COUNTIFS('Pres Converted'!$E$2:$E$10000,$A28,'Pres Converted'!$W$2:$W$10000,E$1,'Pres Converted'!$D$2:$D$10000,"ED")</f>
        <v>0</v>
      </c>
      <c r="F28">
        <f>COUNTIFS('Pres Converted'!$E$2:$E$10000,$A28,'Pres Converted'!$W$2:$W$10000,F$1,'Pres Converted'!$D$2:$D$10000,"ED")</f>
        <v>0</v>
      </c>
      <c r="G28">
        <f>COUNTIFS('Pres Converted'!$E$2:$E$10000,$A28,'Pres Converted'!$W$2:$W$10000,G$1,'Pres Converted'!$D$2:$D$10000,"ED")</f>
        <v>0</v>
      </c>
      <c r="H28">
        <f>COUNTIFS('Pres Converted'!$E$2:$E$10000,$A28,'Pres Converted'!$W$2:$W$10000,H$1,'Pres Converted'!$D$2:$D$10000,"ED")</f>
        <v>0</v>
      </c>
      <c r="I28">
        <f>SUM(B28:H28)</f>
        <v>2</v>
      </c>
    </row>
    <row r="29" spans="1:9" x14ac:dyDescent="0.3">
      <c r="A29" t="s">
        <v>100</v>
      </c>
      <c r="B29">
        <f>COUNTIFS('Pres Converted'!$E$2:$E$10000,$A29,'Pres Converted'!$W$2:$W$10000,B$1,'Pres Converted'!$D$2:$D$10000,"ED")</f>
        <v>2</v>
      </c>
      <c r="C29">
        <f>COUNTIFS('Pres Converted'!$E$2:$E$10000,$A29,'Pres Converted'!$W$2:$W$10000,C$1,'Pres Converted'!$D$2:$D$10000,"ED")</f>
        <v>0</v>
      </c>
      <c r="D29">
        <f>COUNTIFS('Pres Converted'!$E$2:$E$10000,$A29,'Pres Converted'!$W$2:$W$10000,D$1,'Pres Converted'!$D$2:$D$10000,"ED")</f>
        <v>0</v>
      </c>
      <c r="E29">
        <f>COUNTIFS('Pres Converted'!$E$2:$E$10000,$A29,'Pres Converted'!$W$2:$W$10000,E$1,'Pres Converted'!$D$2:$D$10000,"ED")</f>
        <v>0</v>
      </c>
      <c r="F29">
        <f>COUNTIFS('Pres Converted'!$E$2:$E$10000,$A29,'Pres Converted'!$W$2:$W$10000,F$1,'Pres Converted'!$D$2:$D$10000,"ED")</f>
        <v>0</v>
      </c>
      <c r="G29">
        <f>COUNTIFS('Pres Converted'!$E$2:$E$10000,$A29,'Pres Converted'!$W$2:$W$10000,G$1,'Pres Converted'!$D$2:$D$10000,"ED")</f>
        <v>0</v>
      </c>
      <c r="H29">
        <f>COUNTIFS('Pres Converted'!$E$2:$E$10000,$A29,'Pres Converted'!$W$2:$W$10000,H$1,'Pres Converted'!$D$2:$D$10000,"ED")</f>
        <v>0</v>
      </c>
      <c r="I29">
        <f>SUM(B29:H29)</f>
        <v>2</v>
      </c>
    </row>
    <row r="30" spans="1:9" x14ac:dyDescent="0.3">
      <c r="A30" t="s">
        <v>999</v>
      </c>
      <c r="B30">
        <f>COUNTIFS('Pres Converted'!$E$2:$E$10000,$A30,'Pres Converted'!$W$2:$W$10000,B$1,'Pres Converted'!$D$2:$D$10000,"ED")</f>
        <v>23</v>
      </c>
      <c r="C30">
        <f>COUNTIFS('Pres Converted'!$E$2:$E$10000,$A30,'Pres Converted'!$W$2:$W$10000,C$1,'Pres Converted'!$D$2:$D$10000,"ED")</f>
        <v>7</v>
      </c>
      <c r="D30">
        <f>COUNTIFS('Pres Converted'!$E$2:$E$10000,$A30,'Pres Converted'!$W$2:$W$10000,D$1,'Pres Converted'!$D$2:$D$10000,"ED")</f>
        <v>0</v>
      </c>
      <c r="E30">
        <f>COUNTIFS('Pres Converted'!$E$2:$E$10000,$A30,'Pres Converted'!$W$2:$W$10000,E$1,'Pres Converted'!$D$2:$D$10000,"ED")</f>
        <v>0</v>
      </c>
      <c r="F30">
        <f>COUNTIFS('Pres Converted'!$E$2:$E$10000,$A30,'Pres Converted'!$W$2:$W$10000,F$1,'Pres Converted'!$D$2:$D$10000,"ED")</f>
        <v>0</v>
      </c>
      <c r="G30">
        <f>COUNTIFS('Pres Converted'!$E$2:$E$10000,$A30,'Pres Converted'!$W$2:$W$10000,G$1,'Pres Converted'!$D$2:$D$10000,"ED")</f>
        <v>0</v>
      </c>
      <c r="H30">
        <f>COUNTIFS('Pres Converted'!$E$2:$E$10000,$A30,'Pres Converted'!$W$2:$W$10000,H$1,'Pres Converted'!$D$2:$D$10000,"ED")</f>
        <v>0</v>
      </c>
      <c r="I30">
        <f>SUM(B30:H30)</f>
        <v>30</v>
      </c>
    </row>
    <row r="31" spans="1:9" x14ac:dyDescent="0.3">
      <c r="A31" t="s">
        <v>978</v>
      </c>
      <c r="B31">
        <f>SUM(B2:B30)</f>
        <v>351</v>
      </c>
      <c r="C31">
        <f>SUM(C2:C30)</f>
        <v>79</v>
      </c>
      <c r="D31">
        <f>SUM(D2:D30)</f>
        <v>0</v>
      </c>
      <c r="E31">
        <f>SUM(E2:E30)</f>
        <v>0</v>
      </c>
      <c r="F31">
        <f>SUM(F2:F30)</f>
        <v>0</v>
      </c>
      <c r="G31">
        <f>SUM(G2:G30)</f>
        <v>0</v>
      </c>
      <c r="H31">
        <f>SUM(H2:H30)</f>
        <v>8</v>
      </c>
      <c r="I31">
        <f>SUM(I2:I30)</f>
        <v>438</v>
      </c>
    </row>
    <row r="32" spans="1:9" x14ac:dyDescent="0.3">
      <c r="A32" t="s">
        <v>66</v>
      </c>
      <c r="B32">
        <f>COUNTIFS('Pres Converted'!$W$2:$W$10000,B$1,'Pres Converted'!$D$2:$D$10000,"ABS")</f>
        <v>24</v>
      </c>
      <c r="C32">
        <f>COUNTIFS('Pres Converted'!$W$2:$W$10000,C$1,'Pres Converted'!$D$2:$D$10000,"ABS")</f>
        <v>3</v>
      </c>
      <c r="D32">
        <f>COUNTIFS('Pres Converted'!$W$2:$W$10000,D$1,'Pres Converted'!$D$2:$D$10000,"ABS")</f>
        <v>0</v>
      </c>
      <c r="E32">
        <f>COUNTIFS('Pres Converted'!$W$2:$W$10000,E$1,'Pres Converted'!$D$2:$D$10000,"ABS")</f>
        <v>0</v>
      </c>
      <c r="F32">
        <f>COUNTIFS('Pres Converted'!$W$2:$W$10000,F$1,'Pres Converted'!$D$2:$D$10000,"ABS")</f>
        <v>0</v>
      </c>
      <c r="G32">
        <f>COUNTIFS('Pres Converted'!$W$2:$W$10000,G$1,'Pres Converted'!$D$2:$D$10000,"ABS")</f>
        <v>0</v>
      </c>
      <c r="H32">
        <f>COUNTIFS('Pres Converted'!$W$2:$W$10000,H$1,'Pres Converted'!$D$2:$D$10000,"ABS")</f>
        <v>0</v>
      </c>
      <c r="I32">
        <f t="shared" ref="I32:I33" si="0">SUM(B32:H32)</f>
        <v>27</v>
      </c>
    </row>
    <row r="33" spans="1:9" x14ac:dyDescent="0.3">
      <c r="A33" t="s">
        <v>67</v>
      </c>
      <c r="B33">
        <f>COUNTIFS('Pres Converted'!$W2:$W$10000,B$1,'Pres Converted'!$D$2:$D$10000,"QUE")</f>
        <v>24</v>
      </c>
      <c r="C33">
        <f>COUNTIFS('Pres Converted'!$W2:$W$10000,C$1,'Pres Converted'!$D$2:$D$10000,"QUE")</f>
        <v>3</v>
      </c>
      <c r="D33">
        <f>COUNTIFS('Pres Converted'!$W2:$W$10000,D$1,'Pres Converted'!$D$2:$D$10000,"QUE")</f>
        <v>0</v>
      </c>
      <c r="E33">
        <f>COUNTIFS('Pres Converted'!$W2:$W$10000,E$1,'Pres Converted'!$D$2:$D$10000,"QUE")</f>
        <v>0</v>
      </c>
      <c r="F33">
        <f>COUNTIFS('Pres Converted'!$W2:$W$10000,F$1,'Pres Converted'!$D$2:$D$10000,"QUE")</f>
        <v>0</v>
      </c>
      <c r="G33">
        <f>COUNTIFS('Pres Converted'!$W2:$W$10000,G$1,'Pres Converted'!$D$2:$D$10000,"QUE")</f>
        <v>0</v>
      </c>
      <c r="H33">
        <f>COUNTIFS('Pres Converted'!$W2:$W$10000,H$1,'Pres Converted'!$D$2:$D$10000,"QUE")</f>
        <v>0</v>
      </c>
      <c r="I33">
        <f t="shared" si="0"/>
        <v>27</v>
      </c>
    </row>
    <row r="34" spans="1:9" x14ac:dyDescent="0.3">
      <c r="A34" t="s">
        <v>1089</v>
      </c>
      <c r="B34">
        <f>B32+B31+B33</f>
        <v>399</v>
      </c>
      <c r="C34">
        <f>C32+C31+C33</f>
        <v>85</v>
      </c>
      <c r="D34">
        <f>D32+D31+D33</f>
        <v>0</v>
      </c>
      <c r="E34">
        <f>E32+E31+E33</f>
        <v>0</v>
      </c>
      <c r="F34">
        <f>F32+F31+F33</f>
        <v>0</v>
      </c>
      <c r="G34">
        <f>G32+G31+G33</f>
        <v>0</v>
      </c>
      <c r="H34">
        <f>H32+H31+H33</f>
        <v>8</v>
      </c>
      <c r="I34">
        <f>I32+I31+I33</f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 Converted</vt:lpstr>
      <vt:lpstr>By HD</vt:lpstr>
      <vt:lpstr>By Borough</vt:lpstr>
      <vt:lpstr>Precinct 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2018-02-01T20:24:08Z</dcterms:created>
  <dcterms:modified xsi:type="dcterms:W3CDTF">2018-02-01T20:24:22Z</dcterms:modified>
</cp:coreProperties>
</file>